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X_SEC_STATISTICS\PB\ВИДАННЯ\2022\сайт 2 кв. 2022\ENG\"/>
    </mc:Choice>
  </mc:AlternateContent>
  <bookViews>
    <workbookView xWindow="0" yWindow="0" windowWidth="24000" windowHeight="9600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'1'!$B$1:$I$2</definedName>
    <definedName name="_xlnm.Print_Area" localSheetId="1">'1.1'!$A$2:$BC$21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C19" i="1" l="1"/>
  <c r="BC16" i="1"/>
  <c r="BC13" i="1"/>
  <c r="BC10" i="1"/>
  <c r="BC9" i="1"/>
  <c r="BC8" i="1"/>
  <c r="BC7" i="1" l="1"/>
  <c r="BC6" i="1" s="1"/>
  <c r="BB10" i="1"/>
  <c r="BB19" i="1"/>
  <c r="BA21" i="1"/>
  <c r="BA20" i="1"/>
  <c r="BA19" i="1" l="1"/>
  <c r="BB16" i="1"/>
  <c r="BB13" i="1"/>
  <c r="BB7" i="1" s="1"/>
  <c r="BB9" i="1"/>
  <c r="BB8" i="1"/>
  <c r="BB6" i="1" l="1"/>
  <c r="BA18" i="1"/>
  <c r="BA17" i="1"/>
  <c r="BA15" i="1"/>
  <c r="BA14" i="1"/>
  <c r="BA12" i="1"/>
  <c r="BA11" i="1"/>
  <c r="W17" i="1"/>
  <c r="W11" i="1"/>
  <c r="BA9" i="1" l="1"/>
  <c r="BA13" i="1"/>
  <c r="BA16" i="1"/>
  <c r="BA10" i="1"/>
  <c r="BA8" i="1"/>
  <c r="AZ19" i="1"/>
  <c r="AZ16" i="1"/>
  <c r="AZ13" i="1"/>
  <c r="AZ10" i="1"/>
  <c r="AZ9" i="1"/>
  <c r="AZ8" i="1"/>
  <c r="BA7" i="1" l="1"/>
  <c r="BA6" i="1" s="1"/>
  <c r="AZ7" i="1"/>
  <c r="AZ6" i="1" s="1"/>
  <c r="AY19" i="1"/>
  <c r="AY16" i="1"/>
  <c r="AY13" i="1"/>
  <c r="AY10" i="1"/>
  <c r="AY9" i="1"/>
  <c r="AY8" i="1"/>
  <c r="AY7" i="1" l="1"/>
  <c r="AY6" i="1" s="1"/>
  <c r="H11" i="1"/>
  <c r="AX8" i="1" l="1"/>
  <c r="AX9" i="1"/>
  <c r="AX10" i="1"/>
  <c r="AX13" i="1"/>
  <c r="AX16" i="1"/>
  <c r="AX19" i="1"/>
  <c r="AX7" i="1" l="1"/>
  <c r="AX6" i="1" s="1"/>
  <c r="AR10" i="1"/>
  <c r="AS10" i="1"/>
  <c r="AT10" i="1"/>
  <c r="AU10" i="1"/>
  <c r="AW13" i="1"/>
  <c r="AW10" i="1"/>
  <c r="AW16" i="1"/>
  <c r="AW19" i="1"/>
  <c r="S13" i="1"/>
  <c r="D8" i="1"/>
  <c r="AV10" i="1" l="1"/>
  <c r="AW7" i="1"/>
  <c r="AW6" i="1" s="1"/>
  <c r="AW9" i="1"/>
  <c r="AW8" i="1"/>
  <c r="AV21" i="1" l="1"/>
  <c r="AV20" i="1" l="1"/>
  <c r="AV11" i="1"/>
  <c r="AV18" i="1"/>
  <c r="AV17" i="1"/>
  <c r="AV15" i="1"/>
  <c r="AV14" i="1"/>
  <c r="AV12" i="1"/>
  <c r="I16" i="1"/>
  <c r="E13" i="1"/>
  <c r="AM16" i="1"/>
  <c r="D10" i="1"/>
  <c r="H12" i="1"/>
  <c r="AU19" i="1" l="1"/>
  <c r="AU16" i="1"/>
  <c r="AU13" i="1"/>
  <c r="AU9" i="1"/>
  <c r="AU8" i="1"/>
  <c r="AU7" i="1" l="1"/>
  <c r="AU6" i="1" s="1"/>
  <c r="AT19" i="1"/>
  <c r="AT16" i="1"/>
  <c r="AT13" i="1"/>
  <c r="AT8" i="1"/>
  <c r="AT9" i="1"/>
  <c r="AT7" i="1" l="1"/>
  <c r="AT6" i="1" s="1"/>
  <c r="AP16" i="1"/>
  <c r="AQ21" i="1"/>
  <c r="AQ20" i="1"/>
  <c r="AQ18" i="1"/>
  <c r="AQ17" i="1"/>
  <c r="AQ15" i="1"/>
  <c r="X16" i="1"/>
  <c r="AQ14" i="1"/>
  <c r="AQ12" i="1" l="1"/>
  <c r="AQ11" i="1"/>
  <c r="AB11" i="1"/>
  <c r="AG11" i="1"/>
  <c r="AL11" i="1"/>
  <c r="I13" i="1"/>
  <c r="AS8" i="1" l="1"/>
  <c r="AS9" i="1"/>
  <c r="AS19" i="1"/>
  <c r="AS16" i="1"/>
  <c r="AS13" i="1"/>
  <c r="AS7" i="1" l="1"/>
  <c r="AS6" i="1" s="1"/>
  <c r="A3" i="1"/>
  <c r="A2" i="1"/>
  <c r="AR19" i="1" l="1"/>
  <c r="AV19" i="1" s="1"/>
  <c r="AR16" i="1"/>
  <c r="AV16" i="1" s="1"/>
  <c r="AR13" i="1"/>
  <c r="AV13" i="1" s="1"/>
  <c r="AG12" i="1"/>
  <c r="AR9" i="1" l="1"/>
  <c r="AV9" i="1" s="1"/>
  <c r="AR8" i="1"/>
  <c r="AV8" i="1" s="1"/>
  <c r="AR7" i="1" l="1"/>
  <c r="AL17" i="1"/>
  <c r="AR6" i="1" l="1"/>
  <c r="AV6" i="1" s="1"/>
  <c r="AV7" i="1"/>
  <c r="AL12" i="1"/>
  <c r="AL14" i="1"/>
  <c r="AL15" i="1"/>
  <c r="AL18" i="1"/>
  <c r="AL20" i="1"/>
  <c r="AL21" i="1"/>
  <c r="AG14" i="1"/>
  <c r="AG15" i="1"/>
  <c r="AG17" i="1"/>
  <c r="AG18" i="1"/>
  <c r="AG20" i="1"/>
  <c r="AG21" i="1"/>
  <c r="AB12" i="1"/>
  <c r="AB14" i="1"/>
  <c r="AB15" i="1"/>
  <c r="AB17" i="1"/>
  <c r="AB18" i="1"/>
  <c r="AB20" i="1"/>
  <c r="AB21" i="1"/>
  <c r="W12" i="1"/>
  <c r="W14" i="1"/>
  <c r="W15" i="1"/>
  <c r="W18" i="1"/>
  <c r="W20" i="1"/>
  <c r="W21" i="1"/>
  <c r="R11" i="1"/>
  <c r="R12" i="1"/>
  <c r="R14" i="1"/>
  <c r="R15" i="1"/>
  <c r="R17" i="1"/>
  <c r="R18" i="1"/>
  <c r="R20" i="1"/>
  <c r="R21" i="1"/>
  <c r="M11" i="1"/>
  <c r="M12" i="1"/>
  <c r="M14" i="1"/>
  <c r="M15" i="1"/>
  <c r="M17" i="1"/>
  <c r="M18" i="1"/>
  <c r="M20" i="1"/>
  <c r="M21" i="1"/>
  <c r="H14" i="1"/>
  <c r="H15" i="1"/>
  <c r="H17" i="1"/>
  <c r="H18" i="1"/>
  <c r="H20" i="1"/>
  <c r="H21" i="1"/>
  <c r="AP19" i="1" l="1"/>
  <c r="AP13" i="1"/>
  <c r="AP10" i="1"/>
  <c r="AP9" i="1"/>
  <c r="AP8" i="1"/>
  <c r="AP7" i="1" l="1"/>
  <c r="AP6" i="1" s="1"/>
  <c r="AO19" i="1"/>
  <c r="AO16" i="1"/>
  <c r="AO13" i="1"/>
  <c r="AO10" i="1"/>
  <c r="AO9" i="1"/>
  <c r="AO8" i="1"/>
  <c r="AO7" i="1" l="1"/>
  <c r="AO6" i="1" s="1"/>
  <c r="AN19" i="1"/>
  <c r="AN16" i="1"/>
  <c r="AN13" i="1"/>
  <c r="AN10" i="1"/>
  <c r="AN9" i="1"/>
  <c r="AN8" i="1"/>
  <c r="AN7" i="1" l="1"/>
  <c r="AN6" i="1" s="1"/>
  <c r="AM19" i="1"/>
  <c r="AQ19" i="1" s="1"/>
  <c r="AQ16" i="1"/>
  <c r="AM13" i="1"/>
  <c r="AQ13" i="1" s="1"/>
  <c r="AM10" i="1"/>
  <c r="AQ10" i="1" s="1"/>
  <c r="AM9" i="1"/>
  <c r="AQ9" i="1" s="1"/>
  <c r="AM8" i="1"/>
  <c r="AQ8" i="1" s="1"/>
  <c r="AM7" i="1" l="1"/>
  <c r="AK16" i="1"/>
  <c r="AM6" i="1" l="1"/>
  <c r="AQ6" i="1" s="1"/>
  <c r="AQ7" i="1"/>
  <c r="AK19" i="1"/>
  <c r="AK13" i="1"/>
  <c r="AK10" i="1"/>
  <c r="AK9" i="1"/>
  <c r="AK8" i="1"/>
  <c r="AK7" i="1" l="1"/>
  <c r="AK6" i="1" s="1"/>
  <c r="AJ19" i="1"/>
  <c r="AJ16" i="1"/>
  <c r="AJ13" i="1"/>
  <c r="AJ8" i="1"/>
  <c r="AJ9" i="1"/>
  <c r="AJ10" i="1"/>
  <c r="AJ7" i="1" l="1"/>
  <c r="AJ6" i="1" s="1"/>
  <c r="AI8" i="1"/>
  <c r="AI19" i="1" l="1"/>
  <c r="AH19" i="1"/>
  <c r="AF19" i="1"/>
  <c r="AI16" i="1"/>
  <c r="AH16" i="1"/>
  <c r="AF16" i="1"/>
  <c r="AI13" i="1"/>
  <c r="AH13" i="1"/>
  <c r="AF13" i="1"/>
  <c r="AI10" i="1"/>
  <c r="AH10" i="1"/>
  <c r="AF10" i="1"/>
  <c r="AI9" i="1"/>
  <c r="AH9" i="1"/>
  <c r="AF9" i="1"/>
  <c r="AH8" i="1"/>
  <c r="AL8" i="1" s="1"/>
  <c r="AF8" i="1"/>
  <c r="AL10" i="1" l="1"/>
  <c r="AL9" i="1"/>
  <c r="AL13" i="1"/>
  <c r="AL19" i="1"/>
  <c r="AL16" i="1"/>
  <c r="AH7" i="1"/>
  <c r="AF7" i="1"/>
  <c r="AF6" i="1" s="1"/>
  <c r="AI7" i="1"/>
  <c r="AI6" i="1" s="1"/>
  <c r="AH6" i="1" l="1"/>
  <c r="AL6" i="1" s="1"/>
  <c r="AL7" i="1"/>
  <c r="E8" i="1"/>
  <c r="F8" i="1"/>
  <c r="G8" i="1"/>
  <c r="I8" i="1"/>
  <c r="J8" i="1"/>
  <c r="K8" i="1"/>
  <c r="L8" i="1"/>
  <c r="N8" i="1"/>
  <c r="O8" i="1"/>
  <c r="P8" i="1"/>
  <c r="Q8" i="1"/>
  <c r="S8" i="1"/>
  <c r="T8" i="1"/>
  <c r="U8" i="1"/>
  <c r="V8" i="1"/>
  <c r="X8" i="1"/>
  <c r="Y8" i="1"/>
  <c r="Z8" i="1"/>
  <c r="AA8" i="1"/>
  <c r="AC8" i="1"/>
  <c r="AD8" i="1"/>
  <c r="AE8" i="1"/>
  <c r="D9" i="1"/>
  <c r="E9" i="1"/>
  <c r="F9" i="1"/>
  <c r="G9" i="1"/>
  <c r="I9" i="1"/>
  <c r="J9" i="1"/>
  <c r="K9" i="1"/>
  <c r="L9" i="1"/>
  <c r="N9" i="1"/>
  <c r="O9" i="1"/>
  <c r="P9" i="1"/>
  <c r="Q9" i="1"/>
  <c r="S9" i="1"/>
  <c r="T9" i="1"/>
  <c r="U9" i="1"/>
  <c r="V9" i="1"/>
  <c r="X9" i="1"/>
  <c r="Y9" i="1"/>
  <c r="Z9" i="1"/>
  <c r="AA9" i="1"/>
  <c r="AC9" i="1"/>
  <c r="AD9" i="1"/>
  <c r="AE9" i="1"/>
  <c r="AB8" i="1" l="1"/>
  <c r="W8" i="1"/>
  <c r="R8" i="1"/>
  <c r="M8" i="1"/>
  <c r="H8" i="1"/>
  <c r="AB9" i="1"/>
  <c r="W9" i="1"/>
  <c r="R9" i="1"/>
  <c r="M9" i="1"/>
  <c r="H9" i="1"/>
  <c r="AG9" i="1"/>
  <c r="AG8" i="1"/>
  <c r="AE19" i="1"/>
  <c r="AE16" i="1"/>
  <c r="AE13" i="1"/>
  <c r="AE10" i="1"/>
  <c r="AE7" i="1" l="1"/>
  <c r="AE6" i="1" s="1"/>
  <c r="AD19" i="1"/>
  <c r="AD16" i="1"/>
  <c r="AD13" i="1"/>
  <c r="AD10" i="1"/>
  <c r="AD7" i="1" l="1"/>
  <c r="AD6" i="1" s="1"/>
  <c r="AC19" i="1"/>
  <c r="AG19" i="1" s="1"/>
  <c r="AC16" i="1"/>
  <c r="AG16" i="1" s="1"/>
  <c r="AC13" i="1"/>
  <c r="AG13" i="1" s="1"/>
  <c r="AC10" i="1"/>
  <c r="AG10" i="1" s="1"/>
  <c r="E10" i="1"/>
  <c r="F10" i="1"/>
  <c r="G10" i="1"/>
  <c r="I10" i="1"/>
  <c r="J10" i="1"/>
  <c r="K10" i="1"/>
  <c r="L10" i="1"/>
  <c r="N10" i="1"/>
  <c r="O10" i="1"/>
  <c r="P10" i="1"/>
  <c r="Q10" i="1"/>
  <c r="S10" i="1"/>
  <c r="T10" i="1"/>
  <c r="U10" i="1"/>
  <c r="V10" i="1"/>
  <c r="X10" i="1"/>
  <c r="Y10" i="1"/>
  <c r="Z10" i="1"/>
  <c r="AA10" i="1"/>
  <c r="D13" i="1"/>
  <c r="D7" i="1" s="1"/>
  <c r="F13" i="1"/>
  <c r="G13" i="1"/>
  <c r="J13" i="1"/>
  <c r="K13" i="1"/>
  <c r="L13" i="1"/>
  <c r="N13" i="1"/>
  <c r="O13" i="1"/>
  <c r="P13" i="1"/>
  <c r="Q13" i="1"/>
  <c r="T13" i="1"/>
  <c r="U13" i="1"/>
  <c r="V13" i="1"/>
  <c r="X13" i="1"/>
  <c r="Y13" i="1"/>
  <c r="Z13" i="1"/>
  <c r="AA13" i="1"/>
  <c r="D16" i="1"/>
  <c r="E16" i="1"/>
  <c r="F16" i="1"/>
  <c r="G16" i="1"/>
  <c r="J16" i="1"/>
  <c r="K16" i="1"/>
  <c r="L16" i="1"/>
  <c r="N16" i="1"/>
  <c r="O16" i="1"/>
  <c r="P16" i="1"/>
  <c r="Q16" i="1"/>
  <c r="S16" i="1"/>
  <c r="T16" i="1"/>
  <c r="U16" i="1"/>
  <c r="V16" i="1"/>
  <c r="Y16" i="1"/>
  <c r="Z16" i="1"/>
  <c r="AA16" i="1"/>
  <c r="D19" i="1"/>
  <c r="E19" i="1"/>
  <c r="F19" i="1"/>
  <c r="G19" i="1"/>
  <c r="I19" i="1"/>
  <c r="J19" i="1"/>
  <c r="K19" i="1"/>
  <c r="L19" i="1"/>
  <c r="N19" i="1"/>
  <c r="O19" i="1"/>
  <c r="P19" i="1"/>
  <c r="Q19" i="1"/>
  <c r="S19" i="1"/>
  <c r="T19" i="1"/>
  <c r="U19" i="1"/>
  <c r="V19" i="1"/>
  <c r="X19" i="1"/>
  <c r="Y19" i="1"/>
  <c r="Z19" i="1"/>
  <c r="AA19" i="1"/>
  <c r="D6" i="1" l="1"/>
  <c r="G7" i="1"/>
  <c r="G6" i="1" s="1"/>
  <c r="L7" i="1"/>
  <c r="L6" i="1" s="1"/>
  <c r="J7" i="1"/>
  <c r="J6" i="1" s="1"/>
  <c r="AA7" i="1"/>
  <c r="AA6" i="1" s="1"/>
  <c r="Y7" i="1"/>
  <c r="Y6" i="1" s="1"/>
  <c r="V7" i="1"/>
  <c r="V6" i="1" s="1"/>
  <c r="T7" i="1"/>
  <c r="T6" i="1" s="1"/>
  <c r="Q7" i="1"/>
  <c r="Q6" i="1" s="1"/>
  <c r="O7" i="1"/>
  <c r="O6" i="1" s="1"/>
  <c r="AB19" i="1"/>
  <c r="W19" i="1"/>
  <c r="R19" i="1"/>
  <c r="M19" i="1"/>
  <c r="H19" i="1"/>
  <c r="AB16" i="1"/>
  <c r="W16" i="1"/>
  <c r="R16" i="1"/>
  <c r="M16" i="1"/>
  <c r="H16" i="1"/>
  <c r="AB13" i="1"/>
  <c r="W13" i="1"/>
  <c r="R13" i="1"/>
  <c r="M13" i="1"/>
  <c r="H13" i="1"/>
  <c r="AB10" i="1"/>
  <c r="W10" i="1"/>
  <c r="R10" i="1"/>
  <c r="M10" i="1"/>
  <c r="H10" i="1"/>
  <c r="AC7" i="1"/>
  <c r="Z7" i="1"/>
  <c r="Z6" i="1" s="1"/>
  <c r="X7" i="1"/>
  <c r="U7" i="1"/>
  <c r="U6" i="1" s="1"/>
  <c r="S7" i="1"/>
  <c r="P7" i="1"/>
  <c r="P6" i="1" s="1"/>
  <c r="N7" i="1"/>
  <c r="K7" i="1"/>
  <c r="K6" i="1" s="1"/>
  <c r="I7" i="1"/>
  <c r="F7" i="1"/>
  <c r="F6" i="1" s="1"/>
  <c r="E7" i="1"/>
  <c r="E6" i="1" s="1"/>
  <c r="A1" i="1"/>
  <c r="H6" i="1" l="1"/>
  <c r="H7" i="1"/>
  <c r="I6" i="1"/>
  <c r="M6" i="1" s="1"/>
  <c r="M7" i="1"/>
  <c r="N6" i="1"/>
  <c r="R6" i="1" s="1"/>
  <c r="R7" i="1"/>
  <c r="S6" i="1"/>
  <c r="W6" i="1" s="1"/>
  <c r="W7" i="1"/>
  <c r="X6" i="1"/>
  <c r="AB6" i="1" s="1"/>
  <c r="AB7" i="1"/>
  <c r="AC6" i="1"/>
  <c r="AG6" i="1" s="1"/>
  <c r="AG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A4" i="1"/>
  <c r="B2" i="2"/>
  <c r="B1" i="2"/>
</calcChain>
</file>

<file path=xl/sharedStrings.xml><?xml version="1.0" encoding="utf-8"?>
<sst xmlns="http://schemas.openxmlformats.org/spreadsheetml/2006/main" count="86" uniqueCount="43">
  <si>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</si>
  <si>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</si>
  <si>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</si>
  <si>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</si>
  <si>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</si>
  <si>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</si>
  <si>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</si>
  <si>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</si>
  <si>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</si>
  <si>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</si>
  <si>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</si>
  <si>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</si>
  <si>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</si>
  <si>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</si>
  <si>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</si>
  <si>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</si>
  <si>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</si>
  <si>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</si>
  <si>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</si>
  <si>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</si>
  <si>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</si>
  <si>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</si>
  <si>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</si>
  <si>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</si>
  <si>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</si>
  <si>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</si>
  <si>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</si>
  <si>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</si>
  <si>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</si>
  <si>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</si>
  <si>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</si>
  <si>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</si>
  <si>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</si>
  <si>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</si>
  <si>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</si>
  <si>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</si>
  <si>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</si>
  <si>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 xml:space="preserve">I </t>
  </si>
  <si>
    <t>II</t>
  </si>
  <si>
    <t xml:space="preserve">III </t>
  </si>
  <si>
    <t xml:space="preserve">IV </t>
  </si>
  <si>
    <t>1.1 Поточний рахунок платіжного балансу України (сезонно скориговані дані)</t>
  </si>
  <si>
    <t>Млн дол.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</si>
</sst>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37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76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3" fontId="34" fillId="6" borderId="0" xfId="0" applyNumberFormat="1" applyFont="1" applyFill="1" applyBorder="1" applyAlignment="1">
      <alignment horizontal="center"/>
    </xf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3" fontId="34" fillId="0" borderId="0" xfId="25" applyNumberFormat="1" applyFont="1" applyFill="1" applyBorder="1" applyAlignment="1">
      <alignment horizontal="center"/>
    </xf>
    <xf numFmtId="0" fontId="34" fillId="0" borderId="0" xfId="0" applyFont="1" applyFill="1"/>
    <xf numFmtId="0" fontId="35" fillId="2" borderId="0" xfId="37" applyFont="1" applyFill="1" applyAlignment="1" applyProtection="1"/>
    <xf numFmtId="0" fontId="33" fillId="2" borderId="4" xfId="112" applyFont="1" applyFill="1" applyBorder="1" applyAlignment="1">
      <alignment horizontal="centerContinuous" vertical="center"/>
    </xf>
    <xf numFmtId="0" fontId="33" fillId="2" borderId="5" xfId="112" applyFont="1" applyFill="1" applyBorder="1" applyAlignment="1">
      <alignment horizontal="centerContinuous" vertical="center"/>
    </xf>
    <xf numFmtId="0" fontId="33" fillId="2" borderId="6" xfId="112" applyFont="1" applyFill="1" applyBorder="1" applyAlignment="1">
      <alignment horizontal="centerContinuous" vertical="center"/>
    </xf>
    <xf numFmtId="49" fontId="33" fillId="2" borderId="1" xfId="113" applyNumberFormat="1" applyFont="1" applyFill="1" applyBorder="1" applyAlignment="1">
      <alignment horizontal="center" vertical="center"/>
    </xf>
    <xf numFmtId="49" fontId="33" fillId="2" borderId="4" xfId="113" applyNumberFormat="1" applyFont="1" applyFill="1" applyBorder="1" applyAlignment="1">
      <alignment horizontal="center" vertical="center"/>
    </xf>
    <xf numFmtId="49" fontId="33" fillId="2" borderId="6" xfId="113" applyNumberFormat="1" applyFont="1" applyFill="1" applyBorder="1" applyAlignment="1">
      <alignment horizontal="center" vertical="center"/>
    </xf>
    <xf numFmtId="49" fontId="33" fillId="2" borderId="9" xfId="113" applyNumberFormat="1" applyFont="1" applyFill="1" applyBorder="1" applyAlignment="1">
      <alignment horizontal="center" vertical="center"/>
    </xf>
    <xf numFmtId="49" fontId="33" fillId="2" borderId="15" xfId="113" applyNumberFormat="1" applyFont="1" applyFill="1" applyBorder="1" applyAlignment="1">
      <alignment horizontal="center" vertical="center"/>
    </xf>
    <xf numFmtId="49" fontId="33" fillId="2" borderId="3" xfId="113" applyNumberFormat="1" applyFont="1" applyFill="1" applyBorder="1" applyAlignment="1">
      <alignment horizontal="center" vertical="center"/>
    </xf>
    <xf numFmtId="49" fontId="33" fillId="6" borderId="15" xfId="113" applyNumberFormat="1" applyFont="1" applyFill="1" applyBorder="1" applyAlignment="1">
      <alignment horizontal="center" vertical="center"/>
    </xf>
    <xf numFmtId="0" fontId="33" fillId="6" borderId="15" xfId="0" applyFont="1" applyFill="1" applyBorder="1"/>
    <xf numFmtId="0" fontId="36" fillId="6" borderId="9" xfId="0" applyFont="1" applyFill="1" applyBorder="1"/>
    <xf numFmtId="3" fontId="33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8" xfId="0" applyNumberFormat="1" applyFont="1" applyFill="1" applyBorder="1" applyAlignment="1">
      <alignment horizontal="center"/>
    </xf>
    <xf numFmtId="3" fontId="33" fillId="6" borderId="9" xfId="25" applyNumberFormat="1" applyFont="1" applyFill="1" applyBorder="1" applyAlignment="1">
      <alignment horizontal="center"/>
    </xf>
    <xf numFmtId="0" fontId="33" fillId="6" borderId="3" xfId="0" applyFont="1" applyFill="1" applyBorder="1"/>
    <xf numFmtId="0" fontId="33" fillId="6" borderId="11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1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0" fontId="33" fillId="6" borderId="11" xfId="0" applyFont="1" applyFill="1" applyBorder="1" applyAlignment="1"/>
    <xf numFmtId="3" fontId="34" fillId="6" borderId="10" xfId="0" applyNumberFormat="1" applyFont="1" applyFill="1" applyBorder="1" applyAlignment="1">
      <alignment horizontal="center"/>
    </xf>
    <xf numFmtId="3" fontId="33" fillId="6" borderId="10" xfId="25" applyNumberFormat="1" applyFont="1" applyFill="1" applyBorder="1" applyAlignment="1">
      <alignment horizontal="center"/>
    </xf>
    <xf numFmtId="3" fontId="33" fillId="6" borderId="0" xfId="0" applyNumberFormat="1" applyFont="1" applyFill="1" applyBorder="1" applyAlignment="1">
      <alignment horizontal="center"/>
    </xf>
    <xf numFmtId="3" fontId="33" fillId="6" borderId="11" xfId="25" applyNumberFormat="1" applyFont="1" applyFill="1" applyBorder="1" applyAlignment="1">
      <alignment horizontal="center"/>
    </xf>
    <xf numFmtId="3" fontId="33" fillId="6" borderId="3" xfId="25" applyNumberFormat="1" applyFont="1" applyFill="1" applyBorder="1" applyAlignment="1">
      <alignment horizontal="center"/>
    </xf>
    <xf numFmtId="0" fontId="34" fillId="6" borderId="0" xfId="0" applyFont="1" applyFill="1" applyBorder="1"/>
    <xf numFmtId="3" fontId="34" fillId="2" borderId="0" xfId="0" applyNumberFormat="1" applyFont="1" applyFill="1"/>
    <xf numFmtId="3" fontId="34" fillId="6" borderId="3" xfId="25" applyNumberFormat="1" applyFont="1" applyFill="1" applyBorder="1" applyAlignment="1">
      <alignment horizontal="center"/>
    </xf>
    <xf numFmtId="0" fontId="33" fillId="6" borderId="16" xfId="0" applyFont="1" applyFill="1" applyBorder="1"/>
    <xf numFmtId="0" fontId="33" fillId="6" borderId="14" xfId="0" applyFont="1" applyFill="1" applyBorder="1"/>
    <xf numFmtId="3" fontId="34" fillId="6" borderId="13" xfId="0" applyNumberFormat="1" applyFont="1" applyFill="1" applyBorder="1" applyAlignment="1">
      <alignment horizontal="center"/>
    </xf>
    <xf numFmtId="3" fontId="34" fillId="6" borderId="13" xfId="25" applyNumberFormat="1" applyFont="1" applyFill="1" applyBorder="1" applyAlignment="1">
      <alignment horizontal="center"/>
    </xf>
    <xf numFmtId="3" fontId="34" fillId="6" borderId="12" xfId="0" applyNumberFormat="1" applyFont="1" applyFill="1" applyBorder="1" applyAlignment="1">
      <alignment horizontal="center"/>
    </xf>
    <xf numFmtId="3" fontId="33" fillId="6" borderId="10" xfId="0" applyNumberFormat="1" applyFont="1" applyFill="1" applyBorder="1" applyAlignment="1">
      <alignment horizontal="center"/>
    </xf>
    <xf numFmtId="3" fontId="34" fillId="6" borderId="14" xfId="0" applyNumberFormat="1" applyFont="1" applyFill="1" applyBorder="1" applyAlignment="1">
      <alignment horizontal="center"/>
    </xf>
    <xf numFmtId="0" fontId="33" fillId="2" borderId="15" xfId="112" applyFont="1" applyFill="1" applyBorder="1" applyAlignment="1">
      <alignment horizontal="center" vertical="center"/>
    </xf>
    <xf numFmtId="0" fontId="33" fillId="2" borderId="3" xfId="112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33" fillId="2" borderId="4" xfId="112" applyFont="1" applyFill="1" applyBorder="1" applyAlignment="1">
      <alignment horizontal="center" vertical="center"/>
    </xf>
    <xf numFmtId="0" fontId="33" fillId="2" borderId="5" xfId="112" applyFont="1" applyFill="1" applyBorder="1" applyAlignment="1">
      <alignment horizontal="center" vertical="center"/>
    </xf>
    <xf numFmtId="0" fontId="33" fillId="2" borderId="6" xfId="112" applyFont="1" applyFill="1" applyBorder="1" applyAlignment="1">
      <alignment horizontal="center" vertical="center"/>
    </xf>
    <xf numFmtId="165" fontId="33" fillId="2" borderId="15" xfId="26" applyNumberFormat="1" applyFont="1" applyFill="1" applyBorder="1" applyAlignment="1">
      <alignment horizontal="center" vertical="center"/>
    </xf>
    <xf numFmtId="165" fontId="33" fillId="2" borderId="3" xfId="26" applyNumberFormat="1" applyFont="1" applyFill="1" applyBorder="1" applyAlignment="1">
      <alignment horizontal="center" vertical="center"/>
    </xf>
    <xf numFmtId="165" fontId="33" fillId="2" borderId="16" xfId="26" applyNumberFormat="1" applyFont="1" applyFill="1" applyBorder="1" applyAlignment="1">
      <alignment horizontal="center" vertical="center"/>
    </xf>
    <xf numFmtId="0" fontId="33" fillId="2" borderId="16" xfId="112" applyFont="1" applyFill="1" applyBorder="1" applyAlignment="1">
      <alignment horizontal="center" vertical="center"/>
    </xf>
    <xf numFmtId="3" fontId="31" fillId="6" borderId="0" xfId="25" applyNumberFormat="1" applyFont="1" applyFill="1" applyBorder="1" applyAlignment="1">
      <alignment horizontal="center"/>
    </xf>
    <xf numFmtId="3" fontId="32" fillId="6" borderId="0" xfId="25" applyNumberFormat="1" applyFont="1" applyFill="1" applyBorder="1" applyAlignment="1">
      <alignment horizontal="center"/>
    </xf>
  </cellXfs>
  <cellStyles count="123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Обычный_Експорт" xfId="113"/>
    <cellStyle name="Процентный 2 2" xfId="114"/>
    <cellStyle name="Процентный 2 3" xfId="115"/>
    <cellStyle name="Процентный 2 4" xfId="116"/>
    <cellStyle name="Процентный 2 5" xfId="117"/>
    <cellStyle name="Процентный 2 6" xfId="118"/>
    <cellStyle name="Процентный 2 7" xfId="119"/>
    <cellStyle name="Процентный 3" xfId="120"/>
    <cellStyle name="Стиль 1" xfId="121"/>
    <cellStyle name="Финансовый 2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0</xdr:col>
          <xdr:colOff>476250</xdr:colOff>
          <xdr:row>1</xdr:row>
          <xdr:rowOff>123825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"/>
  <sheetViews>
    <sheetView tabSelected="1" workbookViewId="0">
      <selection activeCell="G20" sqref="G20"/>
    </sheetView>
  </sheetViews>
  <sheetFormatPr defaultColWidth="9.140625" defaultRowHeight="15"/>
  <cols>
    <col min="1" max="1" width="10.28515625" style="4" customWidth="1"/>
    <col min="2" max="56" width="9.140625" style="2"/>
    <col min="57" max="77" width="9.140625" style="8"/>
    <col min="78" max="16384" width="9.140625" style="2"/>
  </cols>
  <sheetData>
    <row r="1" spans="1:74">
      <c r="A1" s="4">
        <v>2</v>
      </c>
      <c r="B1" s="1" t="str">
        <f>IF('1'!$A$1=1,BF1,BN1)</f>
        <v>1. Seasonally Adjusted Indices of the BOP Current Account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 The Current Account of the Balance of Payments of Ukraine (seasonally adjusted data)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19050</xdr:rowOff>
                  </from>
                  <to>
                    <xdr:col>0</xdr:col>
                    <xdr:colOff>476250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0"/>
  <sheetViews>
    <sheetView zoomScale="87" zoomScaleNormal="87" workbookViewId="0">
      <selection activeCell="BH7" sqref="BH7"/>
    </sheetView>
  </sheetViews>
  <sheetFormatPr defaultColWidth="9.140625" defaultRowHeight="12.75"/>
  <cols>
    <col min="1" max="1" width="39.7109375" style="13" customWidth="1"/>
    <col min="2" max="2" width="35.7109375" style="13" hidden="1" customWidth="1"/>
    <col min="3" max="3" width="37.7109375" style="13" hidden="1" customWidth="1"/>
    <col min="4" max="7" width="6.5703125" style="13" hidden="1" customWidth="1"/>
    <col min="8" max="8" width="7.5703125" style="13" hidden="1" customWidth="1"/>
    <col min="9" max="12" width="6.5703125" style="13" hidden="1" customWidth="1"/>
    <col min="13" max="13" width="7.28515625" style="13" hidden="1" customWidth="1"/>
    <col min="14" max="28" width="6.5703125" style="13" hidden="1" customWidth="1"/>
    <col min="29" max="32" width="8" style="13" hidden="1" customWidth="1"/>
    <col min="33" max="33" width="6.5703125" style="13" hidden="1" customWidth="1"/>
    <col min="34" max="37" width="7.85546875" style="13" customWidth="1"/>
    <col min="38" max="38" width="7.28515625" style="13" hidden="1" customWidth="1"/>
    <col min="39" max="42" width="8.5703125" style="13" customWidth="1"/>
    <col min="43" max="43" width="7.28515625" style="13" hidden="1" customWidth="1"/>
    <col min="44" max="46" width="8.85546875" style="13" customWidth="1"/>
    <col min="47" max="47" width="8.7109375" style="13" customWidth="1"/>
    <col min="48" max="48" width="6.5703125" style="13" hidden="1" customWidth="1"/>
    <col min="49" max="49" width="8.42578125" style="13" customWidth="1"/>
    <col min="50" max="50" width="9.85546875" style="16" customWidth="1"/>
    <col min="51" max="51" width="9.140625" style="16"/>
    <col min="52" max="52" width="9.140625" style="16" customWidth="1"/>
    <col min="53" max="53" width="6.5703125" style="13" hidden="1" customWidth="1"/>
    <col min="54" max="54" width="8.28515625" style="16" customWidth="1"/>
    <col min="55" max="55" width="10.140625" style="16" customWidth="1"/>
    <col min="56" max="82" width="9.140625" style="16"/>
    <col min="83" max="100" width="9.140625" style="14"/>
    <col min="101" max="16384" width="9.140625" style="13"/>
  </cols>
  <sheetData>
    <row r="1" spans="1:104">
      <c r="A1" s="22" t="str">
        <f>IF('1'!$A$1=1,"до змісту","to title")</f>
        <v>to title</v>
      </c>
    </row>
    <row r="2" spans="1:104" ht="24" customHeight="1">
      <c r="A2" s="12" t="str">
        <f>IF('1'!$A$1=1,CG2,CQ2)</f>
        <v>1.1 The Current Account of the Balance of Payments of Ukraine (seasonally adjusted data)</v>
      </c>
      <c r="B2" s="12"/>
      <c r="C2" s="12"/>
      <c r="CG2" s="15" t="s">
        <v>41</v>
      </c>
      <c r="CH2" s="15"/>
      <c r="CI2" s="15"/>
      <c r="CQ2" s="15" t="s">
        <v>17</v>
      </c>
      <c r="CW2" s="10"/>
      <c r="CX2" s="10"/>
      <c r="CY2" s="10"/>
      <c r="CZ2" s="10"/>
    </row>
    <row r="3" spans="1:104" s="12" customFormat="1" ht="22.5" customHeight="1">
      <c r="A3" s="13" t="str">
        <f>IF('1'!$A$1=1,CG3,CQ3)</f>
        <v>Million USD</v>
      </c>
      <c r="B3" s="13"/>
      <c r="C3" s="13"/>
      <c r="AX3" s="18"/>
      <c r="AY3" s="18"/>
      <c r="AZ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5"/>
      <c r="CF3" s="15"/>
      <c r="CG3" s="14" t="s">
        <v>42</v>
      </c>
      <c r="CH3" s="14"/>
      <c r="CI3" s="14"/>
      <c r="CJ3" s="15"/>
      <c r="CK3" s="15"/>
      <c r="CL3" s="15"/>
      <c r="CM3" s="15"/>
      <c r="CN3" s="15"/>
      <c r="CO3" s="15"/>
      <c r="CP3" s="15"/>
      <c r="CQ3" s="14" t="s">
        <v>18</v>
      </c>
      <c r="CR3" s="15"/>
      <c r="CS3" s="15"/>
      <c r="CT3" s="15"/>
      <c r="CU3" s="15"/>
      <c r="CV3" s="15"/>
      <c r="CW3" s="11"/>
      <c r="CX3" s="11"/>
      <c r="CY3" s="11"/>
      <c r="CZ3" s="11"/>
    </row>
    <row r="4" spans="1:104" ht="15.6" customHeight="1">
      <c r="A4" s="70" t="str">
        <f>IF('1'!$A$1=1,B4,C4)</f>
        <v>BOP items</v>
      </c>
      <c r="B4" s="70" t="s">
        <v>19</v>
      </c>
      <c r="C4" s="70" t="s">
        <v>20</v>
      </c>
      <c r="D4" s="23">
        <v>2012</v>
      </c>
      <c r="E4" s="24"/>
      <c r="F4" s="24"/>
      <c r="G4" s="24"/>
      <c r="H4" s="60">
        <v>2012</v>
      </c>
      <c r="I4" s="24">
        <v>2013</v>
      </c>
      <c r="J4" s="24"/>
      <c r="K4" s="24"/>
      <c r="L4" s="25"/>
      <c r="M4" s="60">
        <v>2013</v>
      </c>
      <c r="N4" s="67">
        <v>2014</v>
      </c>
      <c r="O4" s="68"/>
      <c r="P4" s="68"/>
      <c r="Q4" s="69"/>
      <c r="R4" s="60">
        <v>2014</v>
      </c>
      <c r="S4" s="68">
        <v>2015</v>
      </c>
      <c r="T4" s="68"/>
      <c r="U4" s="68"/>
      <c r="V4" s="69"/>
      <c r="W4" s="60">
        <v>2015</v>
      </c>
      <c r="X4" s="67">
        <v>2016</v>
      </c>
      <c r="Y4" s="68"/>
      <c r="Z4" s="68"/>
      <c r="AA4" s="69"/>
      <c r="AB4" s="60">
        <v>2016</v>
      </c>
      <c r="AC4" s="67">
        <v>2017</v>
      </c>
      <c r="AD4" s="68"/>
      <c r="AE4" s="68"/>
      <c r="AF4" s="68"/>
      <c r="AG4" s="60">
        <v>2017</v>
      </c>
      <c r="AH4" s="67">
        <v>2018</v>
      </c>
      <c r="AI4" s="68"/>
      <c r="AJ4" s="68"/>
      <c r="AK4" s="69"/>
      <c r="AL4" s="60">
        <v>2018</v>
      </c>
      <c r="AM4" s="62">
        <v>2019</v>
      </c>
      <c r="AN4" s="63"/>
      <c r="AO4" s="63"/>
      <c r="AP4" s="64"/>
      <c r="AQ4" s="60">
        <v>2019</v>
      </c>
      <c r="AR4" s="62">
        <v>2020</v>
      </c>
      <c r="AS4" s="63"/>
      <c r="AT4" s="63"/>
      <c r="AU4" s="64"/>
      <c r="AV4" s="60">
        <v>2020</v>
      </c>
      <c r="AW4" s="62">
        <v>2021</v>
      </c>
      <c r="AX4" s="63"/>
      <c r="AY4" s="63"/>
      <c r="AZ4" s="64"/>
      <c r="BA4" s="60">
        <v>2021</v>
      </c>
      <c r="BB4" s="65">
        <v>2022</v>
      </c>
      <c r="BC4" s="66"/>
      <c r="CW4" s="10"/>
      <c r="CX4" s="10"/>
      <c r="CY4" s="10"/>
      <c r="CZ4" s="10"/>
    </row>
    <row r="5" spans="1:104" ht="15" customHeight="1">
      <c r="A5" s="71"/>
      <c r="B5" s="72"/>
      <c r="C5" s="72"/>
      <c r="D5" s="26" t="s">
        <v>37</v>
      </c>
      <c r="E5" s="26" t="s">
        <v>38</v>
      </c>
      <c r="F5" s="26" t="s">
        <v>39</v>
      </c>
      <c r="G5" s="27" t="s">
        <v>40</v>
      </c>
      <c r="H5" s="73"/>
      <c r="I5" s="28" t="s">
        <v>37</v>
      </c>
      <c r="J5" s="26" t="s">
        <v>38</v>
      </c>
      <c r="K5" s="26" t="s">
        <v>39</v>
      </c>
      <c r="L5" s="26" t="s">
        <v>40</v>
      </c>
      <c r="M5" s="73"/>
      <c r="N5" s="26" t="s">
        <v>37</v>
      </c>
      <c r="O5" s="26" t="s">
        <v>38</v>
      </c>
      <c r="P5" s="26" t="s">
        <v>39</v>
      </c>
      <c r="Q5" s="26" t="s">
        <v>40</v>
      </c>
      <c r="R5" s="73"/>
      <c r="S5" s="29" t="s">
        <v>37</v>
      </c>
      <c r="T5" s="30" t="s">
        <v>38</v>
      </c>
      <c r="U5" s="30" t="s">
        <v>39</v>
      </c>
      <c r="V5" s="30" t="s">
        <v>40</v>
      </c>
      <c r="W5" s="61"/>
      <c r="X5" s="31" t="s">
        <v>37</v>
      </c>
      <c r="Y5" s="31" t="s">
        <v>38</v>
      </c>
      <c r="Z5" s="31" t="s">
        <v>39</v>
      </c>
      <c r="AA5" s="31" t="s">
        <v>40</v>
      </c>
      <c r="AB5" s="61"/>
      <c r="AC5" s="30" t="s">
        <v>37</v>
      </c>
      <c r="AD5" s="30" t="s">
        <v>38</v>
      </c>
      <c r="AE5" s="30" t="s">
        <v>39</v>
      </c>
      <c r="AF5" s="30" t="s">
        <v>40</v>
      </c>
      <c r="AG5" s="61"/>
      <c r="AH5" s="30" t="s">
        <v>37</v>
      </c>
      <c r="AI5" s="30" t="s">
        <v>38</v>
      </c>
      <c r="AJ5" s="30" t="s">
        <v>39</v>
      </c>
      <c r="AK5" s="30" t="s">
        <v>40</v>
      </c>
      <c r="AL5" s="61"/>
      <c r="AM5" s="30" t="s">
        <v>37</v>
      </c>
      <c r="AN5" s="30" t="s">
        <v>38</v>
      </c>
      <c r="AO5" s="30" t="s">
        <v>39</v>
      </c>
      <c r="AP5" s="30" t="s">
        <v>40</v>
      </c>
      <c r="AQ5" s="61"/>
      <c r="AR5" s="30" t="s">
        <v>37</v>
      </c>
      <c r="AS5" s="30" t="s">
        <v>38</v>
      </c>
      <c r="AT5" s="30" t="s">
        <v>39</v>
      </c>
      <c r="AU5" s="30" t="s">
        <v>40</v>
      </c>
      <c r="AV5" s="61"/>
      <c r="AW5" s="30" t="s">
        <v>37</v>
      </c>
      <c r="AX5" s="30" t="s">
        <v>38</v>
      </c>
      <c r="AY5" s="32" t="s">
        <v>39</v>
      </c>
      <c r="AZ5" s="30" t="s">
        <v>40</v>
      </c>
      <c r="BA5" s="61"/>
      <c r="BB5" s="30" t="s">
        <v>37</v>
      </c>
      <c r="BC5" s="30" t="s">
        <v>38</v>
      </c>
    </row>
    <row r="6" spans="1:104" s="18" customFormat="1" ht="21.95" customHeight="1">
      <c r="A6" s="33" t="str">
        <f>IF('1'!$A$1=1,B6,C6)</f>
        <v xml:space="preserve">CURRENT ACCOUNT </v>
      </c>
      <c r="B6" s="33" t="s">
        <v>0</v>
      </c>
      <c r="C6" s="34" t="s">
        <v>23</v>
      </c>
      <c r="D6" s="35">
        <f>D7+D16+D19</f>
        <v>-2984.0033336809538</v>
      </c>
      <c r="E6" s="35">
        <f>E7+E16+E19</f>
        <v>-4595.2202540587868</v>
      </c>
      <c r="F6" s="35">
        <f t="shared" ref="F6:S6" si="0">F7+F16+F19</f>
        <v>-3088.188373394787</v>
      </c>
      <c r="G6" s="35">
        <f t="shared" si="0"/>
        <v>-3860.6777838186445</v>
      </c>
      <c r="H6" s="35">
        <f>D6+E6+F6+G6</f>
        <v>-14528.089744953171</v>
      </c>
      <c r="I6" s="35">
        <f t="shared" si="0"/>
        <v>-4329.9611452817862</v>
      </c>
      <c r="J6" s="35">
        <f t="shared" si="0"/>
        <v>-2949.606781645768</v>
      </c>
      <c r="K6" s="35">
        <f t="shared" si="0"/>
        <v>-5120.1311048862481</v>
      </c>
      <c r="L6" s="35">
        <f t="shared" si="0"/>
        <v>-4338.2622559388055</v>
      </c>
      <c r="M6" s="35">
        <f>I6+J6+K6+L6</f>
        <v>-16737.961287752609</v>
      </c>
      <c r="N6" s="35">
        <f t="shared" si="0"/>
        <v>-2052.8440139838117</v>
      </c>
      <c r="O6" s="35">
        <f t="shared" si="0"/>
        <v>-1302.2434800910908</v>
      </c>
      <c r="P6" s="35">
        <f t="shared" si="0"/>
        <v>-321.79963067675112</v>
      </c>
      <c r="Q6" s="35">
        <f t="shared" si="0"/>
        <v>-1291.9903716566337</v>
      </c>
      <c r="R6" s="35">
        <f>N6+O6+P6+Q6</f>
        <v>-4968.8774964082877</v>
      </c>
      <c r="S6" s="36">
        <f t="shared" si="0"/>
        <v>3269.1897572980697</v>
      </c>
      <c r="T6" s="35">
        <f>T7+T16+T19</f>
        <v>-1636.7577534635789</v>
      </c>
      <c r="U6" s="35">
        <f>U7+U16+U19</f>
        <v>1292.9459216969008</v>
      </c>
      <c r="V6" s="35">
        <f>V7+V16+V19</f>
        <v>1953.3875470593966</v>
      </c>
      <c r="W6" s="35">
        <f>S6+T6+U6+V6</f>
        <v>4878.7654725907887</v>
      </c>
      <c r="X6" s="36">
        <f t="shared" ref="X6" si="1">X7+X16+X19</f>
        <v>-470.92682990841013</v>
      </c>
      <c r="Y6" s="35">
        <f>Y7+Y16+Y19</f>
        <v>-528.92230386344363</v>
      </c>
      <c r="Z6" s="35">
        <f>Z7+Z16+Z19</f>
        <v>-541.71814796931108</v>
      </c>
      <c r="AA6" s="35">
        <f>AA7+AA16+AA19</f>
        <v>-285.92307195314618</v>
      </c>
      <c r="AB6" s="37">
        <f>X6+Y6+Z6+AA6</f>
        <v>-1827.4903536943111</v>
      </c>
      <c r="AC6" s="36">
        <f t="shared" ref="AC6:AD6" si="2">AC7+AC16+AC19</f>
        <v>-1296.9248871791829</v>
      </c>
      <c r="AD6" s="35">
        <f t="shared" si="2"/>
        <v>-677.86266157444595</v>
      </c>
      <c r="AE6" s="35">
        <f t="shared" ref="AE6:AI6" si="3">AE7+AE16+AE19</f>
        <v>-397.13591969188792</v>
      </c>
      <c r="AF6" s="35">
        <f t="shared" si="3"/>
        <v>-1048.108745516452</v>
      </c>
      <c r="AG6" s="35">
        <f>AC6+AD6+AE6+AF6</f>
        <v>-3420.0322139619689</v>
      </c>
      <c r="AH6" s="35">
        <f t="shared" si="3"/>
        <v>-2370.4725266576297</v>
      </c>
      <c r="AI6" s="35">
        <f t="shared" si="3"/>
        <v>-785.01143185113528</v>
      </c>
      <c r="AJ6" s="35">
        <f t="shared" ref="AJ6:AP6" si="4">AJ7+AJ16+AJ19</f>
        <v>-1209.4855393133632</v>
      </c>
      <c r="AK6" s="35">
        <f t="shared" si="4"/>
        <v>-1918.5850673716971</v>
      </c>
      <c r="AL6" s="35">
        <f>AH6+AI6+AJ6+AK6</f>
        <v>-6283.5545651938246</v>
      </c>
      <c r="AM6" s="35">
        <f t="shared" si="4"/>
        <v>-1235.3261031958484</v>
      </c>
      <c r="AN6" s="35">
        <f t="shared" si="4"/>
        <v>-1774.3770661272533</v>
      </c>
      <c r="AO6" s="35">
        <f t="shared" si="4"/>
        <v>-2715.5560043238111</v>
      </c>
      <c r="AP6" s="35">
        <f t="shared" si="4"/>
        <v>1335.9607561841726</v>
      </c>
      <c r="AQ6" s="35">
        <f>AM6+AN6+AO6+AP6</f>
        <v>-4389.29841746274</v>
      </c>
      <c r="AR6" s="35">
        <f>AR7+AR16+AR19</f>
        <v>1225.3227266116901</v>
      </c>
      <c r="AS6" s="35">
        <f t="shared" ref="AS6:AT6" si="5">AS7+AS16+AS19</f>
        <v>1854.9518163108592</v>
      </c>
      <c r="AT6" s="35">
        <f t="shared" si="5"/>
        <v>1460.7340926677693</v>
      </c>
      <c r="AU6" s="35">
        <f>AU7+AU16+AU19</f>
        <v>756.56761593859085</v>
      </c>
      <c r="AV6" s="37">
        <f>AR6+AS6+AT6+AU6</f>
        <v>5297.5762515289098</v>
      </c>
      <c r="AW6" s="35">
        <f>AW7+AW16+AW19</f>
        <v>-1478.5204063341812</v>
      </c>
      <c r="AX6" s="35">
        <f>AX7+AX16+AX19</f>
        <v>230.86281405751834</v>
      </c>
      <c r="AY6" s="35">
        <f>AY7+AY16+AY19</f>
        <v>-102.24397257216719</v>
      </c>
      <c r="AZ6" s="35">
        <f>AZ7+AZ16+AZ19</f>
        <v>-1545.5775574794807</v>
      </c>
      <c r="BA6" s="35">
        <f t="shared" ref="BA6" si="6">BA7+BA16+BA19</f>
        <v>-2895.4791223283164</v>
      </c>
      <c r="BB6" s="35">
        <f>BB7+BB16+BB19</f>
        <v>1434.9305211633823</v>
      </c>
      <c r="BC6" s="38">
        <f>BC7+BC16+BC19</f>
        <v>1052.5202364245292</v>
      </c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</row>
    <row r="7" spans="1:104" s="18" customFormat="1" ht="21.95" customHeight="1">
      <c r="A7" s="39" t="str">
        <f>IF('1'!$A$1=1,B7,C7)</f>
        <v xml:space="preserve">  BALANCE ON GOODS AND SERVICES </v>
      </c>
      <c r="B7" s="39" t="s">
        <v>1</v>
      </c>
      <c r="C7" s="40" t="s">
        <v>24</v>
      </c>
      <c r="D7" s="41">
        <f>D10+D13</f>
        <v>-3247.8338653415099</v>
      </c>
      <c r="E7" s="41">
        <f t="shared" ref="E7:S7" si="7">E10+E13</f>
        <v>-5096.838659585399</v>
      </c>
      <c r="F7" s="41">
        <f t="shared" si="7"/>
        <v>-2795.2972858844687</v>
      </c>
      <c r="G7" s="41">
        <f t="shared" si="7"/>
        <v>-3436.8479354211499</v>
      </c>
      <c r="H7" s="41">
        <f t="shared" ref="H7:H21" si="8">D7+E7+F7+G7</f>
        <v>-14576.817746232527</v>
      </c>
      <c r="I7" s="41">
        <f t="shared" si="7"/>
        <v>-4125.5413604125797</v>
      </c>
      <c r="J7" s="41">
        <f t="shared" si="7"/>
        <v>-2977.2099815410384</v>
      </c>
      <c r="K7" s="41">
        <f t="shared" si="7"/>
        <v>-4869.8100567393112</v>
      </c>
      <c r="L7" s="41">
        <f t="shared" si="7"/>
        <v>-3800.0541721472382</v>
      </c>
      <c r="M7" s="41">
        <f t="shared" ref="M7:M21" si="9">I7+J7+K7+L7</f>
        <v>-15772.615570840167</v>
      </c>
      <c r="N7" s="41">
        <f t="shared" si="7"/>
        <v>-1765.7934440035397</v>
      </c>
      <c r="O7" s="41">
        <f t="shared" si="7"/>
        <v>-1464.0266380523308</v>
      </c>
      <c r="P7" s="41">
        <f t="shared" si="7"/>
        <v>-537.51981572527029</v>
      </c>
      <c r="Q7" s="41">
        <f t="shared" si="7"/>
        <v>-1127.0411530332808</v>
      </c>
      <c r="R7" s="41">
        <f t="shared" ref="R7:R21" si="10">N7+O7+P7+Q7</f>
        <v>-4894.3810508144215</v>
      </c>
      <c r="S7" s="42">
        <f t="shared" si="7"/>
        <v>-966.75202216168918</v>
      </c>
      <c r="T7" s="41">
        <f t="shared" ref="T7:V9" si="11">T10+T13</f>
        <v>-698.01662251080916</v>
      </c>
      <c r="U7" s="41">
        <f t="shared" si="11"/>
        <v>-175.22139684337026</v>
      </c>
      <c r="V7" s="41">
        <f t="shared" si="11"/>
        <v>-594.05908963924048</v>
      </c>
      <c r="W7" s="41">
        <f t="shared" ref="W7:W21" si="12">S7+T7+U7+V7</f>
        <v>-2434.0491311551091</v>
      </c>
      <c r="X7" s="42">
        <f t="shared" ref="X7" si="13">X10+X13</f>
        <v>-2140.6791868517603</v>
      </c>
      <c r="Y7" s="41">
        <f t="shared" ref="Y7:AC9" si="14">Y10+Y13</f>
        <v>-1025.1846815719896</v>
      </c>
      <c r="Z7" s="41">
        <f t="shared" si="14"/>
        <v>-1763.251897681801</v>
      </c>
      <c r="AA7" s="41">
        <f t="shared" si="14"/>
        <v>-1435.1519273827403</v>
      </c>
      <c r="AB7" s="17">
        <f t="shared" ref="AB7:AB21" si="15">X7+Y7+Z7+AA7</f>
        <v>-6364.2676934882911</v>
      </c>
      <c r="AC7" s="42">
        <f t="shared" si="14"/>
        <v>-1850.7499520558104</v>
      </c>
      <c r="AD7" s="41">
        <f t="shared" ref="AD7:AE7" si="16">AD10+AD13</f>
        <v>-2374.7795520328691</v>
      </c>
      <c r="AE7" s="41">
        <f t="shared" si="16"/>
        <v>-2084.919536098449</v>
      </c>
      <c r="AF7" s="41">
        <f t="shared" ref="AF7:AI7" si="17">AF10+AF13</f>
        <v>-2373.3974651784688</v>
      </c>
      <c r="AG7" s="41">
        <f t="shared" ref="AG7:AG21" si="18">AC7+AD7+AE7+AF7</f>
        <v>-8683.8465053655964</v>
      </c>
      <c r="AH7" s="41">
        <f t="shared" si="17"/>
        <v>-2504.9627760460698</v>
      </c>
      <c r="AI7" s="41">
        <f t="shared" si="17"/>
        <v>-2626.2567341616</v>
      </c>
      <c r="AJ7" s="41">
        <f t="shared" ref="AJ7:AP7" si="19">AJ10+AJ13</f>
        <v>-3460.4588921126792</v>
      </c>
      <c r="AK7" s="41">
        <f t="shared" si="19"/>
        <v>-2737.6594688572882</v>
      </c>
      <c r="AL7" s="41">
        <f t="shared" ref="AL7:AL21" si="20">AH7+AI7+AJ7+AK7</f>
        <v>-11329.337871177637</v>
      </c>
      <c r="AM7" s="41">
        <f t="shared" si="19"/>
        <v>-2602.4975252016384</v>
      </c>
      <c r="AN7" s="41">
        <f t="shared" si="19"/>
        <v>-3594.871698066931</v>
      </c>
      <c r="AO7" s="41">
        <f t="shared" si="19"/>
        <v>-3248.7289634629192</v>
      </c>
      <c r="AP7" s="41">
        <f t="shared" si="19"/>
        <v>-3055.7022312409895</v>
      </c>
      <c r="AQ7" s="41">
        <f t="shared" ref="AQ7:AQ20" si="21">AM7+AN7+AO7+AP7</f>
        <v>-12501.800417972479</v>
      </c>
      <c r="AR7" s="41">
        <f t="shared" ref="AR7:AS7" si="22">AR10+AR13</f>
        <v>-1923.0421357520013</v>
      </c>
      <c r="AS7" s="41">
        <f t="shared" si="22"/>
        <v>537.63309768301883</v>
      </c>
      <c r="AT7" s="41">
        <f t="shared" ref="AT7" si="23">AT10+AT13</f>
        <v>-372.41451345870973</v>
      </c>
      <c r="AU7" s="41">
        <f>AU10+AU13</f>
        <v>-674.59584376721887</v>
      </c>
      <c r="AV7" s="17">
        <f t="shared" ref="AV7:AV18" si="24">AR7+AS7+AT7+AU7</f>
        <v>-2432.4193952949108</v>
      </c>
      <c r="AW7" s="41">
        <f>AW10+AW13</f>
        <v>-1636.06239690541</v>
      </c>
      <c r="AX7" s="41">
        <f>AX10+AX13</f>
        <v>302.59212392509016</v>
      </c>
      <c r="AY7" s="41">
        <f>AY10+AY13</f>
        <v>396.55876137684891</v>
      </c>
      <c r="AZ7" s="41">
        <f>AZ10+AZ13</f>
        <v>-1453.8513437230581</v>
      </c>
      <c r="BA7" s="41">
        <f t="shared" ref="BA7" si="25">BA10+BA13</f>
        <v>-2390.7628553265367</v>
      </c>
      <c r="BB7" s="41">
        <f>BB10+BB13</f>
        <v>-1624.8652938621208</v>
      </c>
      <c r="BC7" s="43">
        <f>BC10+BC13</f>
        <v>-6658.81383990621</v>
      </c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4" s="16" customFormat="1" ht="21.95" customHeight="1">
      <c r="A8" s="39" t="str">
        <f>IF('1'!$A$1=1,B8,C8)</f>
        <v xml:space="preserve">   EXPORTS OF GOODS AND SERVICES</v>
      </c>
      <c r="B8" s="39" t="s">
        <v>2</v>
      </c>
      <c r="C8" s="44" t="s">
        <v>25</v>
      </c>
      <c r="D8" s="17">
        <f>D11+D14</f>
        <v>21640.53593196741</v>
      </c>
      <c r="E8" s="17">
        <f t="shared" ref="E8:S8" si="26">E11+E14</f>
        <v>22185.917325576549</v>
      </c>
      <c r="F8" s="17">
        <f t="shared" si="26"/>
        <v>21929.832347414191</v>
      </c>
      <c r="G8" s="17">
        <f t="shared" si="26"/>
        <v>20805.668341260451</v>
      </c>
      <c r="H8" s="41">
        <f t="shared" si="8"/>
        <v>86561.953946218593</v>
      </c>
      <c r="I8" s="17">
        <f t="shared" si="26"/>
        <v>20775.212643312661</v>
      </c>
      <c r="J8" s="17">
        <f t="shared" si="26"/>
        <v>20208.266920172799</v>
      </c>
      <c r="K8" s="17">
        <f t="shared" si="26"/>
        <v>20800.695473134161</v>
      </c>
      <c r="L8" s="17">
        <f t="shared" si="26"/>
        <v>19940.51852111164</v>
      </c>
      <c r="M8" s="41">
        <f t="shared" si="9"/>
        <v>81724.693557731254</v>
      </c>
      <c r="N8" s="17">
        <f t="shared" si="26"/>
        <v>18519.200453182868</v>
      </c>
      <c r="O8" s="17">
        <f t="shared" si="26"/>
        <v>17580.808167335588</v>
      </c>
      <c r="P8" s="17">
        <f t="shared" si="26"/>
        <v>15861.434637273931</v>
      </c>
      <c r="Q8" s="17">
        <f t="shared" si="26"/>
        <v>13905.89544819597</v>
      </c>
      <c r="R8" s="41">
        <f t="shared" si="10"/>
        <v>65867.338705988353</v>
      </c>
      <c r="S8" s="45">
        <f t="shared" si="26"/>
        <v>12652.249179728849</v>
      </c>
      <c r="T8" s="17">
        <f t="shared" si="11"/>
        <v>11799.975383371991</v>
      </c>
      <c r="U8" s="17">
        <f t="shared" si="11"/>
        <v>12012.12331077771</v>
      </c>
      <c r="V8" s="17">
        <f t="shared" si="11"/>
        <v>11534.655671339209</v>
      </c>
      <c r="W8" s="41">
        <f t="shared" si="12"/>
        <v>47999.003545217754</v>
      </c>
      <c r="X8" s="45">
        <f t="shared" ref="X8" si="27">X11+X14</f>
        <v>10442.05894744611</v>
      </c>
      <c r="Y8" s="17">
        <f t="shared" si="14"/>
        <v>11445.847733884872</v>
      </c>
      <c r="Z8" s="41">
        <f t="shared" si="14"/>
        <v>11620.201193751629</v>
      </c>
      <c r="AA8" s="41">
        <f t="shared" si="14"/>
        <v>12442.9418500869</v>
      </c>
      <c r="AB8" s="17">
        <f t="shared" si="15"/>
        <v>45951.049725169512</v>
      </c>
      <c r="AC8" s="45">
        <f t="shared" si="14"/>
        <v>13317.77301350253</v>
      </c>
      <c r="AD8" s="17">
        <f t="shared" ref="AD8:AE8" si="28">AD11+AD14</f>
        <v>13221.27215201203</v>
      </c>
      <c r="AE8" s="17">
        <f t="shared" si="28"/>
        <v>13460.562938498231</v>
      </c>
      <c r="AF8" s="17">
        <f t="shared" ref="AF8:AH8" si="29">AF11+AF14</f>
        <v>13921.792655489451</v>
      </c>
      <c r="AG8" s="17">
        <f t="shared" si="18"/>
        <v>53921.400759502241</v>
      </c>
      <c r="AH8" s="17">
        <f t="shared" si="29"/>
        <v>14432.555103139281</v>
      </c>
      <c r="AI8" s="17">
        <f t="shared" ref="AI8:AP8" si="30">AI11+AI14</f>
        <v>15141.14910599334</v>
      </c>
      <c r="AJ8" s="17">
        <f t="shared" si="30"/>
        <v>14543.689959114621</v>
      </c>
      <c r="AK8" s="41">
        <f t="shared" si="30"/>
        <v>14999.73216139846</v>
      </c>
      <c r="AL8" s="17">
        <f t="shared" si="20"/>
        <v>59117.126329645704</v>
      </c>
      <c r="AM8" s="17">
        <f t="shared" si="30"/>
        <v>15662.249734086401</v>
      </c>
      <c r="AN8" s="17">
        <f t="shared" si="30"/>
        <v>16164.16685783616</v>
      </c>
      <c r="AO8" s="17">
        <f t="shared" si="30"/>
        <v>16262.807279923531</v>
      </c>
      <c r="AP8" s="41">
        <f t="shared" si="30"/>
        <v>15433.942829955322</v>
      </c>
      <c r="AQ8" s="17">
        <f t="shared" si="21"/>
        <v>63523.166701801412</v>
      </c>
      <c r="AR8" s="17">
        <f t="shared" ref="AR8:AS8" si="31">AR11+AR14</f>
        <v>15787.777959000659</v>
      </c>
      <c r="AS8" s="17">
        <f t="shared" si="31"/>
        <v>13953.473192378289</v>
      </c>
      <c r="AT8" s="17">
        <f t="shared" ref="AT8:AU8" si="32">AT11+AT14</f>
        <v>14856.106558431449</v>
      </c>
      <c r="AU8" s="41">
        <f t="shared" si="32"/>
        <v>15950.78670822877</v>
      </c>
      <c r="AV8" s="17">
        <f t="shared" si="24"/>
        <v>60548.14441803917</v>
      </c>
      <c r="AW8" s="41">
        <f t="shared" ref="AW8:BC8" si="33">AW11+AW14</f>
        <v>16874.684952936481</v>
      </c>
      <c r="AX8" s="41">
        <f t="shared" si="33"/>
        <v>20516.775985637749</v>
      </c>
      <c r="AY8" s="41">
        <f t="shared" si="33"/>
        <v>21956.265017864589</v>
      </c>
      <c r="AZ8" s="41">
        <f t="shared" si="33"/>
        <v>21902.877945725661</v>
      </c>
      <c r="BA8" s="41">
        <f t="shared" si="33"/>
        <v>81250.603902164468</v>
      </c>
      <c r="BB8" s="41">
        <f t="shared" si="33"/>
        <v>17873.86526937738</v>
      </c>
      <c r="BC8" s="43">
        <f t="shared" si="33"/>
        <v>12512.30511496518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4" s="16" customFormat="1" ht="21.95" customHeight="1">
      <c r="A9" s="39" t="str">
        <f>IF('1'!$A$1=1,B9,C9)</f>
        <v xml:space="preserve">   IMPORTS OF GOODS AND SERVICES</v>
      </c>
      <c r="B9" s="39" t="s">
        <v>3</v>
      </c>
      <c r="C9" s="44" t="s">
        <v>26</v>
      </c>
      <c r="D9" s="17">
        <f t="shared" ref="D9:S9" si="34">D12+D15</f>
        <v>24888.369797308918</v>
      </c>
      <c r="E9" s="17">
        <f t="shared" si="34"/>
        <v>27282.755985161952</v>
      </c>
      <c r="F9" s="17">
        <f t="shared" si="34"/>
        <v>24725.12963329866</v>
      </c>
      <c r="G9" s="17">
        <f t="shared" si="34"/>
        <v>24242.516276681599</v>
      </c>
      <c r="H9" s="41">
        <f t="shared" si="8"/>
        <v>101138.77169245112</v>
      </c>
      <c r="I9" s="17">
        <f t="shared" si="34"/>
        <v>24900.75400372524</v>
      </c>
      <c r="J9" s="17">
        <f t="shared" si="34"/>
        <v>23185.476901713839</v>
      </c>
      <c r="K9" s="17">
        <f t="shared" si="34"/>
        <v>25670.50552987347</v>
      </c>
      <c r="L9" s="17">
        <f t="shared" si="34"/>
        <v>23740.57269325888</v>
      </c>
      <c r="M9" s="41">
        <f t="shared" si="9"/>
        <v>97497.309128571418</v>
      </c>
      <c r="N9" s="17">
        <f t="shared" si="34"/>
        <v>20284.99389718641</v>
      </c>
      <c r="O9" s="17">
        <f t="shared" si="34"/>
        <v>19044.83480538792</v>
      </c>
      <c r="P9" s="17">
        <f t="shared" si="34"/>
        <v>16398.954452999202</v>
      </c>
      <c r="Q9" s="17">
        <f t="shared" si="34"/>
        <v>15032.93660122925</v>
      </c>
      <c r="R9" s="41">
        <f t="shared" si="10"/>
        <v>70761.719756802777</v>
      </c>
      <c r="S9" s="45">
        <f t="shared" si="34"/>
        <v>13619.00120189054</v>
      </c>
      <c r="T9" s="17">
        <f t="shared" si="11"/>
        <v>12497.992005882799</v>
      </c>
      <c r="U9" s="17">
        <f t="shared" si="11"/>
        <v>12187.34470762108</v>
      </c>
      <c r="V9" s="17">
        <f t="shared" si="11"/>
        <v>12128.71476097845</v>
      </c>
      <c r="W9" s="41">
        <f t="shared" si="12"/>
        <v>50433.05267637287</v>
      </c>
      <c r="X9" s="45">
        <f t="shared" ref="X9" si="35">X12+X15</f>
        <v>12582.73813429787</v>
      </c>
      <c r="Y9" s="17">
        <f t="shared" si="14"/>
        <v>12471.032415456861</v>
      </c>
      <c r="Z9" s="41">
        <f t="shared" si="14"/>
        <v>13383.453091433432</v>
      </c>
      <c r="AA9" s="41">
        <f t="shared" si="14"/>
        <v>13878.093777469639</v>
      </c>
      <c r="AB9" s="17">
        <f t="shared" si="15"/>
        <v>52315.317418657796</v>
      </c>
      <c r="AC9" s="45">
        <f t="shared" si="14"/>
        <v>15168.522965558341</v>
      </c>
      <c r="AD9" s="17">
        <f t="shared" ref="AD9:AE9" si="36">AD12+AD15</f>
        <v>15596.051704044899</v>
      </c>
      <c r="AE9" s="17">
        <f t="shared" si="36"/>
        <v>15545.48247459668</v>
      </c>
      <c r="AF9" s="17">
        <f t="shared" ref="AF9:AI9" si="37">AF12+AF15</f>
        <v>16295.190120667919</v>
      </c>
      <c r="AG9" s="17">
        <f t="shared" si="18"/>
        <v>62605.247264867838</v>
      </c>
      <c r="AH9" s="17">
        <f t="shared" si="37"/>
        <v>16937.51787918535</v>
      </c>
      <c r="AI9" s="17">
        <f t="shared" si="37"/>
        <v>17767.405840154941</v>
      </c>
      <c r="AJ9" s="17">
        <f t="shared" ref="AJ9:AP9" si="38">AJ12+AJ15</f>
        <v>18004.148851227299</v>
      </c>
      <c r="AK9" s="41">
        <f t="shared" si="38"/>
        <v>17737.391630255748</v>
      </c>
      <c r="AL9" s="17">
        <f t="shared" si="20"/>
        <v>70446.464200823335</v>
      </c>
      <c r="AM9" s="17">
        <f t="shared" si="38"/>
        <v>18264.74725928804</v>
      </c>
      <c r="AN9" s="17">
        <f t="shared" si="38"/>
        <v>19759.038555903091</v>
      </c>
      <c r="AO9" s="17">
        <f t="shared" si="38"/>
        <v>19511.53624338645</v>
      </c>
      <c r="AP9" s="41">
        <f t="shared" si="38"/>
        <v>18489.645061196312</v>
      </c>
      <c r="AQ9" s="17">
        <f t="shared" si="21"/>
        <v>76024.967119773894</v>
      </c>
      <c r="AR9" s="17">
        <f t="shared" ref="AR9:AS9" si="39">AR12+AR15</f>
        <v>17710.82009475266</v>
      </c>
      <c r="AS9" s="17">
        <f t="shared" si="39"/>
        <v>13415.84009469527</v>
      </c>
      <c r="AT9" s="17">
        <f t="shared" ref="AT9:AU9" si="40">AT12+AT15</f>
        <v>15228.52107189016</v>
      </c>
      <c r="AU9" s="41">
        <f t="shared" si="40"/>
        <v>16625.38255199599</v>
      </c>
      <c r="AV9" s="17">
        <f t="shared" si="24"/>
        <v>62980.563813334084</v>
      </c>
      <c r="AW9" s="41">
        <f t="shared" ref="AW9:BC9" si="41">AW12+AW15</f>
        <v>18510.747349841891</v>
      </c>
      <c r="AX9" s="41">
        <f t="shared" si="41"/>
        <v>20214.18386171266</v>
      </c>
      <c r="AY9" s="41">
        <f t="shared" si="41"/>
        <v>21559.706256487738</v>
      </c>
      <c r="AZ9" s="41">
        <f t="shared" si="41"/>
        <v>23356.729289448718</v>
      </c>
      <c r="BA9" s="41">
        <f t="shared" si="41"/>
        <v>83641.366757491007</v>
      </c>
      <c r="BB9" s="41">
        <f t="shared" si="41"/>
        <v>19498.7305632395</v>
      </c>
      <c r="BC9" s="43">
        <f t="shared" si="41"/>
        <v>19171.118954871388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4" s="18" customFormat="1" ht="21.95" customHeight="1">
      <c r="A10" s="39" t="str">
        <f>IF('1'!$A$1=1,B10,C10)</f>
        <v xml:space="preserve">   BALANCE ON TRADE IN GOODS </v>
      </c>
      <c r="B10" s="39" t="s">
        <v>4</v>
      </c>
      <c r="C10" s="40" t="s">
        <v>27</v>
      </c>
      <c r="D10" s="19">
        <f>D11-D12</f>
        <v>-5353.7001598610004</v>
      </c>
      <c r="E10" s="19">
        <f t="shared" ref="E10:S10" si="42">E11-E12</f>
        <v>-6953.3689904419989</v>
      </c>
      <c r="F10" s="19">
        <f t="shared" si="42"/>
        <v>-4909.7295452659982</v>
      </c>
      <c r="G10" s="19">
        <f t="shared" si="42"/>
        <v>-4880.687635155</v>
      </c>
      <c r="H10" s="19">
        <f t="shared" si="8"/>
        <v>-22097.486330724001</v>
      </c>
      <c r="I10" s="19">
        <f t="shared" si="42"/>
        <v>-5628.7803459033003</v>
      </c>
      <c r="J10" s="19">
        <f t="shared" si="42"/>
        <v>-4635.9009350754986</v>
      </c>
      <c r="K10" s="19">
        <f t="shared" si="42"/>
        <v>-7223.4779110160016</v>
      </c>
      <c r="L10" s="19">
        <f t="shared" si="42"/>
        <v>-4709.0241110798979</v>
      </c>
      <c r="M10" s="19">
        <f t="shared" si="9"/>
        <v>-22197.1833030747</v>
      </c>
      <c r="N10" s="19">
        <f t="shared" si="42"/>
        <v>-2783.7816155797991</v>
      </c>
      <c r="O10" s="19">
        <f t="shared" si="42"/>
        <v>-1997.4702846021009</v>
      </c>
      <c r="P10" s="19">
        <f t="shared" si="42"/>
        <v>-1010.6835458688001</v>
      </c>
      <c r="Q10" s="19">
        <f t="shared" si="42"/>
        <v>-1692.720949369701</v>
      </c>
      <c r="R10" s="19">
        <f t="shared" si="10"/>
        <v>-7484.6563954204012</v>
      </c>
      <c r="S10" s="46">
        <f t="shared" si="42"/>
        <v>-1480.6567374508195</v>
      </c>
      <c r="T10" s="19">
        <f>T11-T12</f>
        <v>-1005.9433528926693</v>
      </c>
      <c r="U10" s="19">
        <f>U11-U12</f>
        <v>-368.06708551120028</v>
      </c>
      <c r="V10" s="19">
        <f>V11-V12</f>
        <v>-703.72744097088071</v>
      </c>
      <c r="W10" s="19">
        <f t="shared" si="12"/>
        <v>-3558.3946168255698</v>
      </c>
      <c r="X10" s="46">
        <f t="shared" ref="X10" si="43">X11-X12</f>
        <v>-2289.9293978443302</v>
      </c>
      <c r="Y10" s="19">
        <f>Y11-Y12</f>
        <v>-1159.7052866888298</v>
      </c>
      <c r="Z10" s="19">
        <f>Z11-Z12</f>
        <v>-1720.3052896511908</v>
      </c>
      <c r="AA10" s="19">
        <f>AA11-AA12</f>
        <v>-1699.7469539305603</v>
      </c>
      <c r="AB10" s="47">
        <f t="shared" si="15"/>
        <v>-6869.6869281149111</v>
      </c>
      <c r="AC10" s="46">
        <f t="shared" ref="AC10:AD10" si="44">AC11-AC12</f>
        <v>-1983.3903661587501</v>
      </c>
      <c r="AD10" s="19">
        <f t="shared" si="44"/>
        <v>-2616.2800279717194</v>
      </c>
      <c r="AE10" s="19">
        <f t="shared" ref="AE10:AI10" si="45">AE11-AE12</f>
        <v>-2366.4361192023989</v>
      </c>
      <c r="AF10" s="19">
        <f t="shared" si="45"/>
        <v>-2622.1786662594986</v>
      </c>
      <c r="AG10" s="19">
        <f t="shared" si="18"/>
        <v>-9588.2851795923671</v>
      </c>
      <c r="AH10" s="19">
        <f t="shared" si="45"/>
        <v>-2717.1314854790999</v>
      </c>
      <c r="AI10" s="19">
        <f t="shared" si="45"/>
        <v>-2925.0084889632999</v>
      </c>
      <c r="AJ10" s="19">
        <f t="shared" ref="AJ10:AP10" si="46">AJ11-AJ12</f>
        <v>-3879.1192951044995</v>
      </c>
      <c r="AK10" s="19">
        <f t="shared" si="46"/>
        <v>-3123.3483504954984</v>
      </c>
      <c r="AL10" s="19">
        <f t="shared" si="20"/>
        <v>-12644.607620042398</v>
      </c>
      <c r="AM10" s="19">
        <f t="shared" si="46"/>
        <v>-2988.2002382642986</v>
      </c>
      <c r="AN10" s="19">
        <f t="shared" si="46"/>
        <v>-3961.8924377906005</v>
      </c>
      <c r="AO10" s="19">
        <f t="shared" si="46"/>
        <v>-3714.2298469356992</v>
      </c>
      <c r="AP10" s="19">
        <f t="shared" si="46"/>
        <v>-3577.4789703926999</v>
      </c>
      <c r="AQ10" s="19">
        <f t="shared" si="21"/>
        <v>-14241.801493383298</v>
      </c>
      <c r="AR10" s="19">
        <f>AR11-AR12</f>
        <v>-2488.3559242984011</v>
      </c>
      <c r="AS10" s="19">
        <f>AS11-AS12</f>
        <v>-955.950582269601</v>
      </c>
      <c r="AT10" s="19">
        <f>AT11-AT12</f>
        <v>-1488.0012154942997</v>
      </c>
      <c r="AU10" s="19">
        <f>AU11-AU12</f>
        <v>-1813.9513163815991</v>
      </c>
      <c r="AV10" s="47">
        <f>AR10+AS10+AT10+AU10</f>
        <v>-6746.2590384439009</v>
      </c>
      <c r="AW10" s="19">
        <f>AW11-AW12</f>
        <v>-2589.7331197938001</v>
      </c>
      <c r="AX10" s="19">
        <f>AX11-AX12</f>
        <v>-775.60069115229999</v>
      </c>
      <c r="AY10" s="19">
        <f>AY11-AY12</f>
        <v>-598.04946786840082</v>
      </c>
      <c r="AZ10" s="19">
        <f>AZ11-AZ12</f>
        <v>-2381.1131234916975</v>
      </c>
      <c r="BA10" s="19">
        <f t="shared" ref="BA10" si="47">BA11-BA12</f>
        <v>-6344.4964023062057</v>
      </c>
      <c r="BB10" s="19">
        <f>BB11-BB12</f>
        <v>-1840.6121384093003</v>
      </c>
      <c r="BC10" s="48">
        <f>BC11-BC12</f>
        <v>-3886.1633460334997</v>
      </c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4" s="20" customFormat="1" ht="21.95" customHeight="1">
      <c r="A11" s="39" t="str">
        <f>IF('1'!$A$1=1,B11,C11)</f>
        <v xml:space="preserve">       EXPORTS OF GOODS</v>
      </c>
      <c r="B11" s="52" t="s">
        <v>5</v>
      </c>
      <c r="C11" s="43" t="s">
        <v>28</v>
      </c>
      <c r="D11" s="17">
        <v>16020.253768042599</v>
      </c>
      <c r="E11" s="17">
        <v>16644.566248400901</v>
      </c>
      <c r="F11" s="17">
        <v>16128.995380495</v>
      </c>
      <c r="G11" s="17">
        <v>15673.8996551037</v>
      </c>
      <c r="H11" s="41">
        <f>D11+E11+F11+G11</f>
        <v>64467.7150520422</v>
      </c>
      <c r="I11" s="17">
        <v>15513.440913251199</v>
      </c>
      <c r="J11" s="17">
        <v>14633.0518907438</v>
      </c>
      <c r="K11" s="17">
        <v>14373.582011410799</v>
      </c>
      <c r="L11" s="17">
        <v>14684.836334432001</v>
      </c>
      <c r="M11" s="41">
        <f t="shared" si="9"/>
        <v>59204.911149837797</v>
      </c>
      <c r="N11" s="17">
        <v>14008.680960707399</v>
      </c>
      <c r="O11" s="17">
        <v>13813.9847459047</v>
      </c>
      <c r="P11" s="17">
        <v>12458.1285889347</v>
      </c>
      <c r="Q11" s="17">
        <v>10569.6059711205</v>
      </c>
      <c r="R11" s="41">
        <f t="shared" si="10"/>
        <v>50850.400266667297</v>
      </c>
      <c r="S11" s="45">
        <v>9354.6861300196797</v>
      </c>
      <c r="T11" s="17">
        <v>8648.9715522880706</v>
      </c>
      <c r="U11" s="17">
        <v>9000.5470224262899</v>
      </c>
      <c r="V11" s="17">
        <v>8514.2625162984295</v>
      </c>
      <c r="W11" s="41">
        <f>S11+T11+U11+V11</f>
        <v>35518.467221032464</v>
      </c>
      <c r="X11" s="45">
        <v>7390.6970132199103</v>
      </c>
      <c r="Y11" s="17">
        <v>8372.6804956918804</v>
      </c>
      <c r="Z11" s="41">
        <v>8554.33654964171</v>
      </c>
      <c r="AA11" s="41">
        <v>9186.66615985104</v>
      </c>
      <c r="AB11" s="17">
        <f t="shared" si="15"/>
        <v>33504.380218404542</v>
      </c>
      <c r="AC11" s="45">
        <v>9943.1514236928506</v>
      </c>
      <c r="AD11" s="17">
        <v>9659.1526703496802</v>
      </c>
      <c r="AE11" s="17">
        <v>9814.8396392438008</v>
      </c>
      <c r="AF11" s="17">
        <v>10286.138113151101</v>
      </c>
      <c r="AG11" s="17">
        <f t="shared" si="18"/>
        <v>39703.281846437429</v>
      </c>
      <c r="AH11" s="17">
        <v>10676.216406510201</v>
      </c>
      <c r="AI11" s="17">
        <v>11191.5093969885</v>
      </c>
      <c r="AJ11" s="17">
        <v>10468.5176705874</v>
      </c>
      <c r="AK11" s="41">
        <v>10983.059445905201</v>
      </c>
      <c r="AL11" s="17">
        <f t="shared" si="20"/>
        <v>43319.3029199913</v>
      </c>
      <c r="AM11" s="17">
        <v>11482.680491392801</v>
      </c>
      <c r="AN11" s="17">
        <v>11744.1235994616</v>
      </c>
      <c r="AO11" s="17">
        <v>11800.1921238184</v>
      </c>
      <c r="AP11" s="41">
        <v>11067.454562540501</v>
      </c>
      <c r="AQ11" s="17">
        <f t="shared" si="21"/>
        <v>46094.4507772133</v>
      </c>
      <c r="AR11" s="17">
        <v>11468.7876984291</v>
      </c>
      <c r="AS11" s="17">
        <v>10439.415890661599</v>
      </c>
      <c r="AT11" s="17">
        <v>11111.2629133683</v>
      </c>
      <c r="AU11" s="41">
        <v>11962.882182306101</v>
      </c>
      <c r="AV11" s="17">
        <f>AR11+AS11+AT11+AU11</f>
        <v>44982.3486847651</v>
      </c>
      <c r="AW11" s="41">
        <v>12729.5470238896</v>
      </c>
      <c r="AX11" s="41">
        <v>16011.0212907352</v>
      </c>
      <c r="AY11" s="41">
        <v>17241.687084034998</v>
      </c>
      <c r="AZ11" s="41">
        <v>16952.661709735301</v>
      </c>
      <c r="BA11" s="17">
        <f>AW11+AX11+AY11+AZ11</f>
        <v>62934.917108395093</v>
      </c>
      <c r="BB11" s="41">
        <v>13059.6714529619</v>
      </c>
      <c r="BC11" s="43">
        <v>8590.4873054009004</v>
      </c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</row>
    <row r="12" spans="1:104" s="20" customFormat="1" ht="21.95" customHeight="1">
      <c r="A12" s="39" t="str">
        <f>IF('1'!$A$1=1,B12,C12)</f>
        <v xml:space="preserve">       IMPORTS OF GOODS</v>
      </c>
      <c r="B12" s="52" t="s">
        <v>6</v>
      </c>
      <c r="C12" s="43" t="s">
        <v>29</v>
      </c>
      <c r="D12" s="17">
        <v>21373.9539279036</v>
      </c>
      <c r="E12" s="17">
        <v>23597.9352388429</v>
      </c>
      <c r="F12" s="17">
        <v>21038.724925760998</v>
      </c>
      <c r="G12" s="17">
        <v>20554.5872902587</v>
      </c>
      <c r="H12" s="41">
        <f>D12+E12+F12+G12</f>
        <v>86565.201382766201</v>
      </c>
      <c r="I12" s="17">
        <v>21142.221259154499</v>
      </c>
      <c r="J12" s="17">
        <v>19268.952825819299</v>
      </c>
      <c r="K12" s="17">
        <v>21597.059922426801</v>
      </c>
      <c r="L12" s="17">
        <v>19393.860445511898</v>
      </c>
      <c r="M12" s="41">
        <f t="shared" si="9"/>
        <v>81402.094452912497</v>
      </c>
      <c r="N12" s="17">
        <v>16792.462576287198</v>
      </c>
      <c r="O12" s="17">
        <v>15811.455030506801</v>
      </c>
      <c r="P12" s="17">
        <v>13468.8121348035</v>
      </c>
      <c r="Q12" s="17">
        <v>12262.326920490201</v>
      </c>
      <c r="R12" s="41">
        <f t="shared" si="10"/>
        <v>58335.0566620877</v>
      </c>
      <c r="S12" s="45">
        <v>10835.342867470499</v>
      </c>
      <c r="T12" s="17">
        <v>9654.9149051807399</v>
      </c>
      <c r="U12" s="17">
        <v>9368.6141079374902</v>
      </c>
      <c r="V12" s="17">
        <v>9217.9899572693103</v>
      </c>
      <c r="W12" s="41">
        <f t="shared" si="12"/>
        <v>39076.861837858043</v>
      </c>
      <c r="X12" s="45">
        <v>9680.6264110642405</v>
      </c>
      <c r="Y12" s="17">
        <v>9532.3857823807102</v>
      </c>
      <c r="Z12" s="41">
        <v>10274.641839292901</v>
      </c>
      <c r="AA12" s="41">
        <v>10886.4131137816</v>
      </c>
      <c r="AB12" s="17">
        <f t="shared" si="15"/>
        <v>40374.067146519446</v>
      </c>
      <c r="AC12" s="45">
        <v>11926.541789851601</v>
      </c>
      <c r="AD12" s="17">
        <v>12275.4326983214</v>
      </c>
      <c r="AE12" s="17">
        <v>12181.2757584462</v>
      </c>
      <c r="AF12" s="17">
        <v>12908.316779410599</v>
      </c>
      <c r="AG12" s="17">
        <f>AC12+AD12+AE12+AF12</f>
        <v>49291.567026029799</v>
      </c>
      <c r="AH12" s="17">
        <v>13393.3478919893</v>
      </c>
      <c r="AI12" s="17">
        <v>14116.5178859518</v>
      </c>
      <c r="AJ12" s="17">
        <v>14347.6369656919</v>
      </c>
      <c r="AK12" s="41">
        <v>14106.407796400699</v>
      </c>
      <c r="AL12" s="17">
        <f t="shared" si="20"/>
        <v>55963.910540033699</v>
      </c>
      <c r="AM12" s="17">
        <v>14470.880729657099</v>
      </c>
      <c r="AN12" s="17">
        <v>15706.0160372522</v>
      </c>
      <c r="AO12" s="17">
        <v>15514.4219707541</v>
      </c>
      <c r="AP12" s="41">
        <v>14644.933532933201</v>
      </c>
      <c r="AQ12" s="17">
        <f>AM12+AN12+AO12+AP12</f>
        <v>60336.252270596604</v>
      </c>
      <c r="AR12" s="17">
        <v>13957.143622727501</v>
      </c>
      <c r="AS12" s="17">
        <v>11395.3664729312</v>
      </c>
      <c r="AT12" s="17">
        <v>12599.2641288626</v>
      </c>
      <c r="AU12" s="41">
        <v>13776.8334986877</v>
      </c>
      <c r="AV12" s="17">
        <f>AR12+AS12+AT12+AU12</f>
        <v>51728.607723209003</v>
      </c>
      <c r="AW12" s="41">
        <v>15319.2801436834</v>
      </c>
      <c r="AX12" s="41">
        <v>16786.6219818875</v>
      </c>
      <c r="AY12" s="41">
        <v>17839.736551903399</v>
      </c>
      <c r="AZ12" s="41">
        <v>19333.774833226998</v>
      </c>
      <c r="BA12" s="17">
        <f>AW12+AX12+AY12+AZ12</f>
        <v>69279.413510701299</v>
      </c>
      <c r="BB12" s="41">
        <v>14900.283591371201</v>
      </c>
      <c r="BC12" s="43">
        <v>12476.6506514344</v>
      </c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</row>
    <row r="13" spans="1:104" s="19" customFormat="1" ht="21.95" customHeight="1">
      <c r="A13" s="39" t="str">
        <f>IF('1'!$A$1=1,B13,C13)</f>
        <v xml:space="preserve">  BALANCE ON TRADE IN SERVICES </v>
      </c>
      <c r="B13" s="49" t="s">
        <v>7</v>
      </c>
      <c r="C13" s="48" t="s">
        <v>30</v>
      </c>
      <c r="D13" s="19">
        <f t="shared" ref="D13:AD13" si="48">D14-D15</f>
        <v>2105.8662945194906</v>
      </c>
      <c r="E13" s="19">
        <f>E14-E15</f>
        <v>1856.5303308565999</v>
      </c>
      <c r="F13" s="19">
        <f t="shared" si="48"/>
        <v>2114.4322593815295</v>
      </c>
      <c r="G13" s="19">
        <f t="shared" si="48"/>
        <v>1443.83969973385</v>
      </c>
      <c r="H13" s="19">
        <f t="shared" si="8"/>
        <v>7520.66858449147</v>
      </c>
      <c r="I13" s="19">
        <f t="shared" si="48"/>
        <v>1503.2389854907206</v>
      </c>
      <c r="J13" s="19">
        <f t="shared" si="48"/>
        <v>1658.6909535344603</v>
      </c>
      <c r="K13" s="19">
        <f t="shared" si="48"/>
        <v>2353.6678542766904</v>
      </c>
      <c r="L13" s="19">
        <f t="shared" si="48"/>
        <v>908.96993893265972</v>
      </c>
      <c r="M13" s="19">
        <f t="shared" si="9"/>
        <v>6424.5677322345309</v>
      </c>
      <c r="N13" s="19">
        <f t="shared" si="48"/>
        <v>1017.9881715762594</v>
      </c>
      <c r="O13" s="19">
        <f t="shared" si="48"/>
        <v>533.44364654977016</v>
      </c>
      <c r="P13" s="19">
        <f t="shared" si="48"/>
        <v>473.16373014352985</v>
      </c>
      <c r="Q13" s="19">
        <f t="shared" si="48"/>
        <v>565.67979633642017</v>
      </c>
      <c r="R13" s="19">
        <f t="shared" si="10"/>
        <v>2590.2753446059796</v>
      </c>
      <c r="S13" s="46">
        <f t="shared" si="48"/>
        <v>513.90471528913031</v>
      </c>
      <c r="T13" s="19">
        <f t="shared" si="48"/>
        <v>307.92673038186012</v>
      </c>
      <c r="U13" s="19">
        <f>U14-U15</f>
        <v>192.84568866783002</v>
      </c>
      <c r="V13" s="19">
        <f t="shared" si="48"/>
        <v>109.66835133164022</v>
      </c>
      <c r="W13" s="19">
        <f t="shared" si="12"/>
        <v>1124.3454856704607</v>
      </c>
      <c r="X13" s="46">
        <f t="shared" si="48"/>
        <v>149.25021099256992</v>
      </c>
      <c r="Y13" s="19">
        <f t="shared" si="48"/>
        <v>134.52060511684022</v>
      </c>
      <c r="Z13" s="19">
        <f>Z14-Z15</f>
        <v>-42.94660803061015</v>
      </c>
      <c r="AA13" s="19">
        <f t="shared" si="48"/>
        <v>264.59502654782</v>
      </c>
      <c r="AB13" s="47">
        <f t="shared" si="15"/>
        <v>505.41923462661998</v>
      </c>
      <c r="AC13" s="58">
        <f t="shared" si="48"/>
        <v>132.64041410293976</v>
      </c>
      <c r="AD13" s="47">
        <f t="shared" si="48"/>
        <v>241.50047593885029</v>
      </c>
      <c r="AE13" s="47">
        <f t="shared" ref="AE13:AP13" si="49">AE14-AE15</f>
        <v>281.51658310394987</v>
      </c>
      <c r="AF13" s="47">
        <f t="shared" si="49"/>
        <v>248.78120108102985</v>
      </c>
      <c r="AG13" s="19">
        <f>AC13+AD13+AE13+AF13</f>
        <v>904.43867422676976</v>
      </c>
      <c r="AH13" s="19">
        <f t="shared" si="49"/>
        <v>212.16870943303002</v>
      </c>
      <c r="AI13" s="19">
        <f t="shared" si="49"/>
        <v>298.75175480169992</v>
      </c>
      <c r="AJ13" s="19">
        <f t="shared" si="49"/>
        <v>418.66040299182032</v>
      </c>
      <c r="AK13" s="19">
        <f t="shared" si="49"/>
        <v>385.6888816382102</v>
      </c>
      <c r="AL13" s="19">
        <f t="shared" si="20"/>
        <v>1315.2697488647605</v>
      </c>
      <c r="AM13" s="19">
        <f t="shared" si="49"/>
        <v>385.70271306266022</v>
      </c>
      <c r="AN13" s="19">
        <f t="shared" si="49"/>
        <v>367.02073972366952</v>
      </c>
      <c r="AO13" s="19">
        <f t="shared" si="49"/>
        <v>465.50088347278006</v>
      </c>
      <c r="AP13" s="19">
        <f t="shared" si="49"/>
        <v>521.77673915171044</v>
      </c>
      <c r="AQ13" s="19">
        <f t="shared" si="21"/>
        <v>1740.0010754108202</v>
      </c>
      <c r="AR13" s="19">
        <f t="shared" ref="AR13:AU13" si="50">AR14-AR15</f>
        <v>565.31378854639979</v>
      </c>
      <c r="AS13" s="19">
        <f t="shared" si="50"/>
        <v>1493.5836799526198</v>
      </c>
      <c r="AT13" s="19">
        <f t="shared" si="50"/>
        <v>1115.58670203559</v>
      </c>
      <c r="AU13" s="19">
        <f t="shared" si="50"/>
        <v>1139.3554726143802</v>
      </c>
      <c r="AV13" s="19">
        <f t="shared" si="24"/>
        <v>4313.83964314899</v>
      </c>
      <c r="AW13" s="19">
        <f>AW14-AW15</f>
        <v>953.67072288839017</v>
      </c>
      <c r="AX13" s="19">
        <f>AX14-AX15</f>
        <v>1078.1928150773902</v>
      </c>
      <c r="AY13" s="19">
        <f>AY14-AY15</f>
        <v>994.60822924524973</v>
      </c>
      <c r="AZ13" s="19">
        <f>AZ14-AZ15</f>
        <v>927.26177976863937</v>
      </c>
      <c r="BA13" s="19">
        <f t="shared" ref="BA13:BC13" si="51">BA14-BA15</f>
        <v>3953.733546979669</v>
      </c>
      <c r="BB13" s="19">
        <f t="shared" si="51"/>
        <v>215.74684454717953</v>
      </c>
      <c r="BC13" s="48">
        <f t="shared" si="51"/>
        <v>-2772.6504938727098</v>
      </c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</row>
    <row r="14" spans="1:104" s="20" customFormat="1" ht="21.95" customHeight="1">
      <c r="A14" s="39" t="str">
        <f>IF('1'!$A$1=1,B14,C14)</f>
        <v xml:space="preserve">       EXPORTS OF SERVICES</v>
      </c>
      <c r="B14" s="52" t="s">
        <v>8</v>
      </c>
      <c r="C14" s="43" t="s">
        <v>31</v>
      </c>
      <c r="D14" s="17">
        <v>5620.2821639248104</v>
      </c>
      <c r="E14" s="17">
        <v>5541.3510771756501</v>
      </c>
      <c r="F14" s="17">
        <v>5800.8369669191898</v>
      </c>
      <c r="G14" s="17">
        <v>5131.7686861567499</v>
      </c>
      <c r="H14" s="41">
        <f t="shared" si="8"/>
        <v>22094.2388941764</v>
      </c>
      <c r="I14" s="17">
        <v>5261.7717300614604</v>
      </c>
      <c r="J14" s="17">
        <v>5575.2150294290004</v>
      </c>
      <c r="K14" s="17">
        <v>6427.1134617233602</v>
      </c>
      <c r="L14" s="17">
        <v>5255.6821866796399</v>
      </c>
      <c r="M14" s="41">
        <f t="shared" si="9"/>
        <v>22519.782407893457</v>
      </c>
      <c r="N14" s="17">
        <v>4510.5194924754696</v>
      </c>
      <c r="O14" s="17">
        <v>3766.82342143089</v>
      </c>
      <c r="P14" s="17">
        <v>3403.3060483392301</v>
      </c>
      <c r="Q14" s="17">
        <v>3336.2894770754701</v>
      </c>
      <c r="R14" s="41">
        <f t="shared" si="10"/>
        <v>15016.938439321058</v>
      </c>
      <c r="S14" s="45">
        <v>3297.5630497091702</v>
      </c>
      <c r="T14" s="17">
        <v>3151.00383108392</v>
      </c>
      <c r="U14" s="17">
        <v>3011.5762883514199</v>
      </c>
      <c r="V14" s="17">
        <v>3020.3931550407801</v>
      </c>
      <c r="W14" s="41">
        <f t="shared" si="12"/>
        <v>12480.53632418529</v>
      </c>
      <c r="X14" s="45">
        <v>3051.3619342262</v>
      </c>
      <c r="Y14" s="17">
        <v>3073.1672381929902</v>
      </c>
      <c r="Z14" s="41">
        <v>3065.8646441099199</v>
      </c>
      <c r="AA14" s="41">
        <v>3256.2756902358601</v>
      </c>
      <c r="AB14" s="17">
        <f t="shared" si="15"/>
        <v>12446.669506764971</v>
      </c>
      <c r="AC14" s="45">
        <v>3374.6215898096798</v>
      </c>
      <c r="AD14" s="17">
        <v>3562.1194816623502</v>
      </c>
      <c r="AE14" s="17">
        <v>3645.72329925443</v>
      </c>
      <c r="AF14" s="17">
        <v>3635.65454233835</v>
      </c>
      <c r="AG14" s="17">
        <f t="shared" si="18"/>
        <v>14218.118913064811</v>
      </c>
      <c r="AH14" s="17">
        <v>3756.33869662908</v>
      </c>
      <c r="AI14" s="17">
        <v>3949.6397090048399</v>
      </c>
      <c r="AJ14" s="17">
        <v>4075.1722885272202</v>
      </c>
      <c r="AK14" s="41">
        <v>4016.6727154932601</v>
      </c>
      <c r="AL14" s="17">
        <f t="shared" si="20"/>
        <v>15797.8234096544</v>
      </c>
      <c r="AM14" s="17">
        <v>4179.5692426936002</v>
      </c>
      <c r="AN14" s="17">
        <v>4420.0432583745596</v>
      </c>
      <c r="AO14" s="17">
        <v>4462.6151561051302</v>
      </c>
      <c r="AP14" s="41">
        <v>4366.4882674148203</v>
      </c>
      <c r="AQ14" s="17">
        <f t="shared" si="21"/>
        <v>17428.715924588112</v>
      </c>
      <c r="AR14" s="17">
        <v>4318.9902605715597</v>
      </c>
      <c r="AS14" s="17">
        <v>3514.0573017166898</v>
      </c>
      <c r="AT14" s="17">
        <v>3744.8436450631498</v>
      </c>
      <c r="AU14" s="41">
        <v>3987.90452592267</v>
      </c>
      <c r="AV14" s="17">
        <f t="shared" si="24"/>
        <v>15565.79573327407</v>
      </c>
      <c r="AW14" s="41">
        <v>4145.1379290468803</v>
      </c>
      <c r="AX14" s="41">
        <v>4505.75469490255</v>
      </c>
      <c r="AY14" s="41">
        <v>4714.5779338295897</v>
      </c>
      <c r="AZ14" s="41">
        <v>4950.2162359903596</v>
      </c>
      <c r="BA14" s="17">
        <f t="shared" ref="BA14:BA21" si="52">AW14+AX14+AY14+AZ14</f>
        <v>18315.686793769379</v>
      </c>
      <c r="BB14" s="41">
        <v>4814.1938164154799</v>
      </c>
      <c r="BC14" s="43">
        <v>3921.8178095642802</v>
      </c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</row>
    <row r="15" spans="1:104" s="20" customFormat="1" ht="21.95" customHeight="1">
      <c r="A15" s="39" t="str">
        <f>IF('1'!$A$1=1,B15,C15)</f>
        <v xml:space="preserve">       IMPORTS OF SERVICES</v>
      </c>
      <c r="B15" s="52" t="s">
        <v>9</v>
      </c>
      <c r="C15" s="43" t="s">
        <v>32</v>
      </c>
      <c r="D15" s="17">
        <v>3514.4158694053199</v>
      </c>
      <c r="E15" s="17">
        <v>3684.8207463190502</v>
      </c>
      <c r="F15" s="17">
        <v>3686.4047075376602</v>
      </c>
      <c r="G15" s="17">
        <v>3687.9289864228999</v>
      </c>
      <c r="H15" s="41">
        <f t="shared" si="8"/>
        <v>14573.57030968493</v>
      </c>
      <c r="I15" s="17">
        <v>3758.5327445707399</v>
      </c>
      <c r="J15" s="17">
        <v>3916.5240758945401</v>
      </c>
      <c r="K15" s="17">
        <v>4073.4456074466698</v>
      </c>
      <c r="L15" s="17">
        <v>4346.7122477469802</v>
      </c>
      <c r="M15" s="41">
        <f t="shared" si="9"/>
        <v>16095.21467565893</v>
      </c>
      <c r="N15" s="17">
        <v>3492.5313208992102</v>
      </c>
      <c r="O15" s="17">
        <v>3233.3797748811198</v>
      </c>
      <c r="P15" s="17">
        <v>2930.1423181957002</v>
      </c>
      <c r="Q15" s="17">
        <v>2770.60968073905</v>
      </c>
      <c r="R15" s="41">
        <f t="shared" si="10"/>
        <v>12426.663094715079</v>
      </c>
      <c r="S15" s="45">
        <v>2783.6583344200399</v>
      </c>
      <c r="T15" s="17">
        <v>2843.0771007020599</v>
      </c>
      <c r="U15" s="17">
        <v>2818.7305996835898</v>
      </c>
      <c r="V15" s="17">
        <v>2910.7248037091399</v>
      </c>
      <c r="W15" s="41">
        <f t="shared" si="12"/>
        <v>11356.190838514829</v>
      </c>
      <c r="X15" s="45">
        <v>2902.1117232336301</v>
      </c>
      <c r="Y15" s="17">
        <v>2938.64663307615</v>
      </c>
      <c r="Z15" s="41">
        <v>3108.8112521405301</v>
      </c>
      <c r="AA15" s="41">
        <v>2991.6806636880401</v>
      </c>
      <c r="AB15" s="17">
        <f t="shared" si="15"/>
        <v>11941.25027213835</v>
      </c>
      <c r="AC15" s="45">
        <v>3241.98117570674</v>
      </c>
      <c r="AD15" s="17">
        <v>3320.6190057234999</v>
      </c>
      <c r="AE15" s="17">
        <v>3364.2067161504801</v>
      </c>
      <c r="AF15" s="17">
        <v>3386.8733412573201</v>
      </c>
      <c r="AG15" s="17">
        <f t="shared" si="18"/>
        <v>13313.68023883804</v>
      </c>
      <c r="AH15" s="17">
        <v>3544.16998719605</v>
      </c>
      <c r="AI15" s="17">
        <v>3650.88795420314</v>
      </c>
      <c r="AJ15" s="17">
        <v>3656.5118855353999</v>
      </c>
      <c r="AK15" s="41">
        <v>3630.9838338550499</v>
      </c>
      <c r="AL15" s="17">
        <f t="shared" si="20"/>
        <v>14482.553660789639</v>
      </c>
      <c r="AM15" s="17">
        <v>3793.86652963094</v>
      </c>
      <c r="AN15" s="17">
        <v>4053.0225186508901</v>
      </c>
      <c r="AO15" s="17">
        <v>3997.1142726323501</v>
      </c>
      <c r="AP15" s="41">
        <v>3844.7115282631098</v>
      </c>
      <c r="AQ15" s="17">
        <f>AM15+AN15+AO15+AP15</f>
        <v>15688.71484917729</v>
      </c>
      <c r="AR15" s="17">
        <v>3753.6764720251599</v>
      </c>
      <c r="AS15" s="17">
        <v>2020.47362176407</v>
      </c>
      <c r="AT15" s="17">
        <v>2629.2569430275598</v>
      </c>
      <c r="AU15" s="41">
        <v>2848.5490533082898</v>
      </c>
      <c r="AV15" s="17">
        <f>AR15+AS15+AT15+AU15</f>
        <v>11251.956090125079</v>
      </c>
      <c r="AW15" s="41">
        <v>3191.4672061584902</v>
      </c>
      <c r="AX15" s="41">
        <v>3427.5618798251598</v>
      </c>
      <c r="AY15" s="41">
        <v>3719.96970458434</v>
      </c>
      <c r="AZ15" s="41">
        <v>4022.9544562217202</v>
      </c>
      <c r="BA15" s="17">
        <f>AW15+AX15+AY15+AZ15</f>
        <v>14361.95324678971</v>
      </c>
      <c r="BB15" s="41">
        <v>4598.4469718683004</v>
      </c>
      <c r="BC15" s="43">
        <v>6694.46830343699</v>
      </c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</row>
    <row r="16" spans="1:104" s="19" customFormat="1" ht="21.95" customHeight="1">
      <c r="A16" s="39" t="str">
        <f>IF('1'!$A$1=1,B16,C16)</f>
        <v xml:space="preserve">  BALANCE ON PRIMARY INCOME </v>
      </c>
      <c r="B16" s="49" t="s">
        <v>21</v>
      </c>
      <c r="C16" s="48" t="s">
        <v>33</v>
      </c>
      <c r="D16" s="19">
        <f t="shared" ref="D16:AD16" si="53">D17-D18</f>
        <v>-525.64822282531986</v>
      </c>
      <c r="E16" s="19">
        <f t="shared" si="53"/>
        <v>-277.64875962852011</v>
      </c>
      <c r="F16" s="19">
        <f t="shared" si="53"/>
        <v>-1068.7191083653902</v>
      </c>
      <c r="G16" s="19">
        <f t="shared" si="53"/>
        <v>-1072.4531238535601</v>
      </c>
      <c r="H16" s="19">
        <f t="shared" si="8"/>
        <v>-2944.4692146727903</v>
      </c>
      <c r="I16" s="19">
        <f>I17-I18</f>
        <v>-817.17141523003988</v>
      </c>
      <c r="J16" s="19">
        <f t="shared" si="53"/>
        <v>-527.32829122272983</v>
      </c>
      <c r="K16" s="19">
        <f t="shared" si="53"/>
        <v>-753.9355793571599</v>
      </c>
      <c r="L16" s="19">
        <f t="shared" si="53"/>
        <v>-1039.3617861284697</v>
      </c>
      <c r="M16" s="19">
        <f t="shared" si="9"/>
        <v>-3137.7970719383993</v>
      </c>
      <c r="N16" s="19">
        <f t="shared" si="53"/>
        <v>-559.67601885177987</v>
      </c>
      <c r="O16" s="19">
        <f t="shared" si="53"/>
        <v>-299.4315814444999</v>
      </c>
      <c r="P16" s="19">
        <f t="shared" si="53"/>
        <v>-122.3449748457399</v>
      </c>
      <c r="Q16" s="19">
        <f t="shared" si="53"/>
        <v>-626.09504169451998</v>
      </c>
      <c r="R16" s="19">
        <f t="shared" si="10"/>
        <v>-1607.5476168365396</v>
      </c>
      <c r="S16" s="46">
        <f t="shared" si="53"/>
        <v>3381.2213540869197</v>
      </c>
      <c r="T16" s="19">
        <f t="shared" si="53"/>
        <v>-1893.6107989451698</v>
      </c>
      <c r="U16" s="19">
        <f>U17-U18</f>
        <v>548.93210607088497</v>
      </c>
      <c r="V16" s="19">
        <f t="shared" si="53"/>
        <v>1674.585184344349</v>
      </c>
      <c r="W16" s="19">
        <f t="shared" si="12"/>
        <v>3711.1278455569836</v>
      </c>
      <c r="X16" s="46">
        <f t="shared" si="53"/>
        <v>817.35074176038813</v>
      </c>
      <c r="Y16" s="19">
        <f t="shared" si="53"/>
        <v>-406.23295686273013</v>
      </c>
      <c r="Z16" s="19">
        <f>Z17-Z18</f>
        <v>287.78328471804002</v>
      </c>
      <c r="AA16" s="19">
        <f t="shared" si="53"/>
        <v>210.84157638415013</v>
      </c>
      <c r="AB16" s="47">
        <f t="shared" si="15"/>
        <v>909.74264599984815</v>
      </c>
      <c r="AC16" s="58">
        <f t="shared" si="53"/>
        <v>-374.75243841143015</v>
      </c>
      <c r="AD16" s="47">
        <f t="shared" si="53"/>
        <v>787.04281545376011</v>
      </c>
      <c r="AE16" s="47">
        <f t="shared" ref="AE16:AO16" si="54">AE17-AE18</f>
        <v>796.18757941192007</v>
      </c>
      <c r="AF16" s="47">
        <f t="shared" si="54"/>
        <v>439.47930262659975</v>
      </c>
      <c r="AG16" s="19">
        <f t="shared" si="18"/>
        <v>1647.9572590808498</v>
      </c>
      <c r="AH16" s="19">
        <f t="shared" si="54"/>
        <v>-826.91962915574004</v>
      </c>
      <c r="AI16" s="19">
        <f t="shared" si="54"/>
        <v>824.61421321533976</v>
      </c>
      <c r="AJ16" s="19">
        <f t="shared" si="54"/>
        <v>1345.1137215978001</v>
      </c>
      <c r="AK16" s="19">
        <f t="shared" si="54"/>
        <v>30.782807155910177</v>
      </c>
      <c r="AL16" s="19">
        <f t="shared" si="20"/>
        <v>1373.59111281331</v>
      </c>
      <c r="AM16" s="19">
        <f t="shared" si="54"/>
        <v>496.79830670625006</v>
      </c>
      <c r="AN16" s="19">
        <f t="shared" si="54"/>
        <v>805.42544160578973</v>
      </c>
      <c r="AO16" s="19">
        <f t="shared" si="54"/>
        <v>-324.34215840277966</v>
      </c>
      <c r="AP16" s="19">
        <f>AP17-AP18</f>
        <v>1048.8480475742999</v>
      </c>
      <c r="AQ16" s="19">
        <f>AM16+AN16+AO16+AP16</f>
        <v>2026.7296374835601</v>
      </c>
      <c r="AR16" s="19">
        <f t="shared" ref="AR16:AU16" si="55">AR17-AR18</f>
        <v>2177.3743833337403</v>
      </c>
      <c r="AS16" s="19">
        <f t="shared" si="55"/>
        <v>190.36259219016029</v>
      </c>
      <c r="AT16" s="19">
        <f t="shared" si="55"/>
        <v>846.52637191856002</v>
      </c>
      <c r="AU16" s="19">
        <f t="shared" si="55"/>
        <v>425.6245332008798</v>
      </c>
      <c r="AV16" s="19">
        <f>AR16+AS16+AT16+AU16</f>
        <v>3639.8878806433404</v>
      </c>
      <c r="AW16" s="19">
        <f>AW17-AW18</f>
        <v>-1046.7121896347403</v>
      </c>
      <c r="AX16" s="19">
        <f>AX17-AX18</f>
        <v>-1337.78229281207</v>
      </c>
      <c r="AY16" s="19">
        <f>AY17-AY18</f>
        <v>-1680.6751462765101</v>
      </c>
      <c r="AZ16" s="19">
        <f>AZ17-AZ18</f>
        <v>-1080.7638491104394</v>
      </c>
      <c r="BA16" s="19">
        <f t="shared" ref="BA16:BC16" si="56">BA17-BA18</f>
        <v>-5145.9334778337579</v>
      </c>
      <c r="BB16" s="19">
        <f t="shared" si="56"/>
        <v>845.30545000449001</v>
      </c>
      <c r="BC16" s="48">
        <f t="shared" si="56"/>
        <v>2791.5193999211492</v>
      </c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</row>
    <row r="17" spans="1:100" s="20" customFormat="1" ht="21.95" customHeight="1">
      <c r="A17" s="39" t="str">
        <f>IF('1'!$A$1=1,B17,C17)</f>
        <v xml:space="preserve">        Receipts</v>
      </c>
      <c r="B17" s="52" t="s">
        <v>10</v>
      </c>
      <c r="C17" s="43" t="s">
        <v>34</v>
      </c>
      <c r="D17" s="17">
        <v>1936.04470331524</v>
      </c>
      <c r="E17" s="17">
        <v>2071.1076109154701</v>
      </c>
      <c r="F17" s="17">
        <v>1483.4813721376599</v>
      </c>
      <c r="G17" s="17">
        <v>1642.07790491583</v>
      </c>
      <c r="H17" s="41">
        <f t="shared" si="8"/>
        <v>7132.7115912842</v>
      </c>
      <c r="I17" s="17">
        <v>1761.57451628063</v>
      </c>
      <c r="J17" s="17">
        <v>1725.4719451537101</v>
      </c>
      <c r="K17" s="17">
        <v>1915.1863364799001</v>
      </c>
      <c r="L17" s="17">
        <v>2332.5295969231001</v>
      </c>
      <c r="M17" s="41">
        <f t="shared" si="9"/>
        <v>7734.7623948373403</v>
      </c>
      <c r="N17" s="17">
        <v>1503.9747732094499</v>
      </c>
      <c r="O17" s="17">
        <v>1403.8198767997301</v>
      </c>
      <c r="P17" s="17">
        <v>1386.38870432007</v>
      </c>
      <c r="Q17" s="17">
        <v>1234.98230581392</v>
      </c>
      <c r="R17" s="41">
        <f t="shared" si="10"/>
        <v>5529.1656601431705</v>
      </c>
      <c r="S17" s="45">
        <v>1380.8339647192299</v>
      </c>
      <c r="T17" s="17">
        <v>1459.85731894843</v>
      </c>
      <c r="U17" s="17">
        <v>1451.45276952368</v>
      </c>
      <c r="V17" s="17">
        <v>1494.06988859792</v>
      </c>
      <c r="W17" s="41">
        <f>S17+T17+U17+V17</f>
        <v>5786.2139417892604</v>
      </c>
      <c r="X17" s="45">
        <v>1548.7879390594601</v>
      </c>
      <c r="Y17" s="17">
        <v>1688.9897264405099</v>
      </c>
      <c r="Z17" s="41">
        <v>1777.06219738764</v>
      </c>
      <c r="AA17" s="41">
        <v>1857.2553614788801</v>
      </c>
      <c r="AB17" s="17">
        <f t="shared" si="15"/>
        <v>6872.0952243664897</v>
      </c>
      <c r="AC17" s="45">
        <v>1965.2797485819599</v>
      </c>
      <c r="AD17" s="17">
        <v>2300.7695725713202</v>
      </c>
      <c r="AE17" s="17">
        <v>2419.0110405565702</v>
      </c>
      <c r="AF17" s="17">
        <v>2620.7463409063498</v>
      </c>
      <c r="AG17" s="17">
        <f t="shared" si="18"/>
        <v>9305.8067026162007</v>
      </c>
      <c r="AH17" s="17">
        <v>2811.3553674765499</v>
      </c>
      <c r="AI17" s="17">
        <v>2861.6095973137499</v>
      </c>
      <c r="AJ17" s="17">
        <v>3024.0437791422601</v>
      </c>
      <c r="AK17" s="41">
        <v>3166.5137639495902</v>
      </c>
      <c r="AL17" s="17">
        <f>AH17+AI17+AJ17+AK17</f>
        <v>11863.52250788215</v>
      </c>
      <c r="AM17" s="17">
        <v>3170.1877600386201</v>
      </c>
      <c r="AN17" s="17">
        <v>3294.1639311922299</v>
      </c>
      <c r="AO17" s="17">
        <v>3437.3276304482201</v>
      </c>
      <c r="AP17" s="41">
        <v>3391.0865617279101</v>
      </c>
      <c r="AQ17" s="17">
        <f t="shared" si="21"/>
        <v>13292.765883406981</v>
      </c>
      <c r="AR17" s="17">
        <v>3259.3978948536501</v>
      </c>
      <c r="AS17" s="17">
        <v>2797.3127857464901</v>
      </c>
      <c r="AT17" s="17">
        <v>2927.6533044734101</v>
      </c>
      <c r="AU17" s="41">
        <v>3200.9230783933099</v>
      </c>
      <c r="AV17" s="17">
        <f t="shared" si="24"/>
        <v>12185.287063466862</v>
      </c>
      <c r="AW17" s="41">
        <v>3580.9487811567001</v>
      </c>
      <c r="AX17" s="41">
        <v>3654.7896108551899</v>
      </c>
      <c r="AY17" s="41">
        <v>3308.2815600387798</v>
      </c>
      <c r="AZ17" s="41">
        <v>3470.6821448402502</v>
      </c>
      <c r="BA17" s="17">
        <f t="shared" si="52"/>
        <v>14014.70209689092</v>
      </c>
      <c r="BB17" s="41">
        <v>3512.0089070396002</v>
      </c>
      <c r="BC17" s="43">
        <v>3642.2842037123701</v>
      </c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</row>
    <row r="18" spans="1:100" s="20" customFormat="1" ht="21.95" customHeight="1">
      <c r="A18" s="39" t="str">
        <f>IF('1'!$A$1=1,B18,C18)</f>
        <v xml:space="preserve">        Payments</v>
      </c>
      <c r="B18" s="52" t="s">
        <v>11</v>
      </c>
      <c r="C18" s="43" t="s">
        <v>35</v>
      </c>
      <c r="D18" s="17">
        <v>2461.6929261405598</v>
      </c>
      <c r="E18" s="17">
        <v>2348.7563705439902</v>
      </c>
      <c r="F18" s="17">
        <v>2552.2004805030501</v>
      </c>
      <c r="G18" s="17">
        <v>2714.5310287693901</v>
      </c>
      <c r="H18" s="41">
        <f t="shared" si="8"/>
        <v>10077.18080595699</v>
      </c>
      <c r="I18" s="17">
        <v>2578.7459315106698</v>
      </c>
      <c r="J18" s="17">
        <v>2252.8002363764399</v>
      </c>
      <c r="K18" s="17">
        <v>2669.12191583706</v>
      </c>
      <c r="L18" s="17">
        <v>3371.8913830515698</v>
      </c>
      <c r="M18" s="41">
        <f t="shared" si="9"/>
        <v>10872.55946677574</v>
      </c>
      <c r="N18" s="17">
        <v>2063.6507920612298</v>
      </c>
      <c r="O18" s="17">
        <v>1703.25145824423</v>
      </c>
      <c r="P18" s="17">
        <v>1508.7336791658099</v>
      </c>
      <c r="Q18" s="17">
        <v>1861.07734750844</v>
      </c>
      <c r="R18" s="41">
        <f t="shared" si="10"/>
        <v>7136.713276979709</v>
      </c>
      <c r="S18" s="45">
        <v>-2000.38738936769</v>
      </c>
      <c r="T18" s="17">
        <v>3353.4681178935998</v>
      </c>
      <c r="U18" s="17">
        <v>902.52066345279502</v>
      </c>
      <c r="V18" s="17">
        <v>-180.51529574642899</v>
      </c>
      <c r="W18" s="41">
        <f t="shared" si="12"/>
        <v>2075.0860962322758</v>
      </c>
      <c r="X18" s="45">
        <v>731.43719729907195</v>
      </c>
      <c r="Y18" s="17">
        <v>2095.22268330324</v>
      </c>
      <c r="Z18" s="41">
        <v>1489.2789126696</v>
      </c>
      <c r="AA18" s="41">
        <v>1646.41378509473</v>
      </c>
      <c r="AB18" s="17">
        <f t="shared" si="15"/>
        <v>5962.3525783666419</v>
      </c>
      <c r="AC18" s="45">
        <v>2340.03218699339</v>
      </c>
      <c r="AD18" s="17">
        <v>1513.7267571175601</v>
      </c>
      <c r="AE18" s="17">
        <v>1622.8234611446501</v>
      </c>
      <c r="AF18" s="17">
        <v>2181.2670382797501</v>
      </c>
      <c r="AG18" s="17">
        <f t="shared" si="18"/>
        <v>7657.8494435353496</v>
      </c>
      <c r="AH18" s="17">
        <v>3638.2749966322899</v>
      </c>
      <c r="AI18" s="17">
        <v>2036.9953840984101</v>
      </c>
      <c r="AJ18" s="17">
        <v>1678.9300575444599</v>
      </c>
      <c r="AK18" s="41">
        <v>3135.73095679368</v>
      </c>
      <c r="AL18" s="17">
        <f t="shared" si="20"/>
        <v>10489.931395068841</v>
      </c>
      <c r="AM18" s="17">
        <v>2673.3894533323701</v>
      </c>
      <c r="AN18" s="17">
        <v>2488.7384895864402</v>
      </c>
      <c r="AO18" s="17">
        <v>3761.6697888509998</v>
      </c>
      <c r="AP18" s="41">
        <v>2342.2385141536101</v>
      </c>
      <c r="AQ18" s="17">
        <f t="shared" si="21"/>
        <v>11266.03624592342</v>
      </c>
      <c r="AR18" s="17">
        <v>1082.02351151991</v>
      </c>
      <c r="AS18" s="17">
        <v>2606.9501935563299</v>
      </c>
      <c r="AT18" s="17">
        <v>2081.1269325548501</v>
      </c>
      <c r="AU18" s="41">
        <v>2775.2985451924301</v>
      </c>
      <c r="AV18" s="17">
        <f t="shared" si="24"/>
        <v>8545.3991828235194</v>
      </c>
      <c r="AW18" s="41">
        <v>4627.6609707914404</v>
      </c>
      <c r="AX18" s="41">
        <v>4992.5719036672599</v>
      </c>
      <c r="AY18" s="41">
        <v>4988.9567063152899</v>
      </c>
      <c r="AZ18" s="41">
        <v>4551.4459939506896</v>
      </c>
      <c r="BA18" s="17">
        <f t="shared" si="52"/>
        <v>19160.635574724678</v>
      </c>
      <c r="BB18" s="41">
        <v>2666.7034570351102</v>
      </c>
      <c r="BC18" s="43">
        <v>850.76480379122097</v>
      </c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</row>
    <row r="19" spans="1:100" s="19" customFormat="1" ht="21.95" customHeight="1">
      <c r="A19" s="39" t="str">
        <f>IF('1'!$A$1=1,B19,C19)</f>
        <v xml:space="preserve">  BALANCE ON SECONDARY INCOME </v>
      </c>
      <c r="B19" s="49" t="s">
        <v>22</v>
      </c>
      <c r="C19" s="48" t="s">
        <v>36</v>
      </c>
      <c r="D19" s="19">
        <f t="shared" ref="D19:AD19" si="57">D20-D21</f>
        <v>789.47875448587604</v>
      </c>
      <c r="E19" s="19">
        <f t="shared" si="57"/>
        <v>779.26716515513294</v>
      </c>
      <c r="F19" s="19">
        <f t="shared" si="57"/>
        <v>775.82802085507205</v>
      </c>
      <c r="G19" s="19">
        <f t="shared" si="57"/>
        <v>648.62327545606604</v>
      </c>
      <c r="H19" s="19">
        <f t="shared" si="8"/>
        <v>2993.1972159521474</v>
      </c>
      <c r="I19" s="19">
        <f t="shared" si="57"/>
        <v>612.75163036083393</v>
      </c>
      <c r="J19" s="19">
        <f t="shared" si="57"/>
        <v>554.93149111800005</v>
      </c>
      <c r="K19" s="19">
        <f t="shared" si="57"/>
        <v>503.61453121022396</v>
      </c>
      <c r="L19" s="19">
        <f t="shared" si="57"/>
        <v>501.15370233690192</v>
      </c>
      <c r="M19" s="19">
        <f t="shared" si="9"/>
        <v>2172.4513550259599</v>
      </c>
      <c r="N19" s="19">
        <f t="shared" si="57"/>
        <v>272.62544887150807</v>
      </c>
      <c r="O19" s="19">
        <f t="shared" si="57"/>
        <v>461.21473940573998</v>
      </c>
      <c r="P19" s="19">
        <f t="shared" si="57"/>
        <v>338.06515989425907</v>
      </c>
      <c r="Q19" s="19">
        <f t="shared" si="57"/>
        <v>461.145823071167</v>
      </c>
      <c r="R19" s="19">
        <f t="shared" si="10"/>
        <v>1533.0511712426742</v>
      </c>
      <c r="S19" s="46">
        <f t="shared" si="57"/>
        <v>854.72042537283892</v>
      </c>
      <c r="T19" s="19">
        <f t="shared" si="57"/>
        <v>954.86966799239997</v>
      </c>
      <c r="U19" s="19">
        <f>U20-U21</f>
        <v>919.23521246938606</v>
      </c>
      <c r="V19" s="19">
        <f t="shared" si="57"/>
        <v>872.86145235428808</v>
      </c>
      <c r="W19" s="19">
        <f t="shared" si="12"/>
        <v>3601.6867581889128</v>
      </c>
      <c r="X19" s="46">
        <f t="shared" si="57"/>
        <v>852.4016151829619</v>
      </c>
      <c r="Y19" s="19">
        <f t="shared" si="57"/>
        <v>902.49533457127609</v>
      </c>
      <c r="Z19" s="19">
        <f>Z20-Z21</f>
        <v>933.75046499444989</v>
      </c>
      <c r="AA19" s="19">
        <f t="shared" si="57"/>
        <v>938.38727904544396</v>
      </c>
      <c r="AB19" s="47">
        <f t="shared" si="15"/>
        <v>3627.0346937941317</v>
      </c>
      <c r="AC19" s="58">
        <f t="shared" si="57"/>
        <v>928.57750328805798</v>
      </c>
      <c r="AD19" s="47">
        <f t="shared" si="57"/>
        <v>909.87407500466304</v>
      </c>
      <c r="AE19" s="47">
        <f t="shared" ref="AE19:AP19" si="58">AE20-AE21</f>
        <v>891.59603699464105</v>
      </c>
      <c r="AF19" s="47">
        <f t="shared" si="58"/>
        <v>885.80941703541703</v>
      </c>
      <c r="AG19" s="19">
        <f t="shared" si="18"/>
        <v>3615.8570323227791</v>
      </c>
      <c r="AH19" s="19">
        <f t="shared" si="58"/>
        <v>961.40987854417995</v>
      </c>
      <c r="AI19" s="19">
        <f t="shared" si="58"/>
        <v>1016.6310890951249</v>
      </c>
      <c r="AJ19" s="19">
        <f t="shared" si="58"/>
        <v>905.85963120151587</v>
      </c>
      <c r="AK19" s="19">
        <f t="shared" si="58"/>
        <v>788.29159432968095</v>
      </c>
      <c r="AL19" s="19">
        <f t="shared" si="20"/>
        <v>3672.1921931705019</v>
      </c>
      <c r="AM19" s="19">
        <f t="shared" si="58"/>
        <v>870.3731152995399</v>
      </c>
      <c r="AN19" s="19">
        <f t="shared" si="58"/>
        <v>1015.0691903338879</v>
      </c>
      <c r="AO19" s="19">
        <f t="shared" si="58"/>
        <v>857.515117541888</v>
      </c>
      <c r="AP19" s="19">
        <f t="shared" si="58"/>
        <v>3342.8149398508622</v>
      </c>
      <c r="AQ19" s="19">
        <f>AM19+AN19+AO19+AP19</f>
        <v>6085.772363026178</v>
      </c>
      <c r="AR19" s="19">
        <f t="shared" ref="AR19:AU19" si="59">AR20-AR21</f>
        <v>970.99047902995108</v>
      </c>
      <c r="AS19" s="19">
        <f t="shared" si="59"/>
        <v>1126.95612643768</v>
      </c>
      <c r="AT19" s="19">
        <f t="shared" si="59"/>
        <v>986.62223420791895</v>
      </c>
      <c r="AU19" s="19">
        <f t="shared" si="59"/>
        <v>1005.5389265049299</v>
      </c>
      <c r="AV19" s="19">
        <f>AR19+AS19+AT19+AU19</f>
        <v>4090.1077661804802</v>
      </c>
      <c r="AW19" s="19">
        <f>AW20-AW21</f>
        <v>1204.2541802059691</v>
      </c>
      <c r="AX19" s="19">
        <f>AX20-AX21</f>
        <v>1266.0529829444981</v>
      </c>
      <c r="AY19" s="19">
        <f>AY20-AY21</f>
        <v>1181.872412327494</v>
      </c>
      <c r="AZ19" s="19">
        <f>AZ20-AZ21</f>
        <v>989.03763535401697</v>
      </c>
      <c r="BA19" s="19">
        <f t="shared" ref="BA19" si="60">BA20-BA21</f>
        <v>4641.2172108319783</v>
      </c>
      <c r="BB19" s="19">
        <f>BB20-BB21</f>
        <v>2214.4903650210131</v>
      </c>
      <c r="BC19" s="48">
        <f>BC20-BC21</f>
        <v>4919.81467640959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</row>
    <row r="20" spans="1:100" s="20" customFormat="1" ht="21.95" customHeight="1">
      <c r="A20" s="39" t="str">
        <f>IF('1'!$A$1=1,B20,C20)</f>
        <v xml:space="preserve">        Receipts</v>
      </c>
      <c r="B20" s="52" t="s">
        <v>10</v>
      </c>
      <c r="C20" s="43" t="s">
        <v>34</v>
      </c>
      <c r="D20" s="17">
        <v>1080.17300979796</v>
      </c>
      <c r="E20" s="17">
        <v>1078.99608479519</v>
      </c>
      <c r="F20" s="17">
        <v>1068.44777626014</v>
      </c>
      <c r="G20" s="17">
        <v>1002.52969454949</v>
      </c>
      <c r="H20" s="41">
        <f t="shared" si="8"/>
        <v>4230.1465654027797</v>
      </c>
      <c r="I20" s="17">
        <v>989.19682078596395</v>
      </c>
      <c r="J20" s="17">
        <v>1003.00433478774</v>
      </c>
      <c r="K20" s="17">
        <v>1065.66320357111</v>
      </c>
      <c r="L20" s="17">
        <v>1067.4638101237099</v>
      </c>
      <c r="M20" s="41">
        <f t="shared" si="9"/>
        <v>4125.3281692685241</v>
      </c>
      <c r="N20" s="17">
        <v>928.85032283933504</v>
      </c>
      <c r="O20" s="17">
        <v>866.214609612083</v>
      </c>
      <c r="P20" s="17">
        <v>920.37029558965503</v>
      </c>
      <c r="Q20" s="17">
        <v>734.564824789</v>
      </c>
      <c r="R20" s="41">
        <f t="shared" si="10"/>
        <v>3450.0000528300729</v>
      </c>
      <c r="S20" s="45">
        <v>1088.3073172982699</v>
      </c>
      <c r="T20" s="17">
        <v>1182.9682246101099</v>
      </c>
      <c r="U20" s="17">
        <v>1154.2961316061701</v>
      </c>
      <c r="V20" s="17">
        <v>1143.26998532997</v>
      </c>
      <c r="W20" s="41">
        <f t="shared" si="12"/>
        <v>4568.8416588445198</v>
      </c>
      <c r="X20" s="45">
        <v>1098.70037171937</v>
      </c>
      <c r="Y20" s="17">
        <v>1144.5316968862101</v>
      </c>
      <c r="Z20" s="41">
        <v>1188.12853145892</v>
      </c>
      <c r="AA20" s="41">
        <v>1187.2594079770699</v>
      </c>
      <c r="AB20" s="17">
        <f t="shared" si="15"/>
        <v>4618.6200080415701</v>
      </c>
      <c r="AC20" s="45">
        <v>1182.40368049016</v>
      </c>
      <c r="AD20" s="17">
        <v>1202.06844291839</v>
      </c>
      <c r="AE20" s="17">
        <v>1196.17018281781</v>
      </c>
      <c r="AF20" s="17">
        <v>1216.66141831663</v>
      </c>
      <c r="AG20" s="17">
        <f t="shared" si="18"/>
        <v>4797.3037245429905</v>
      </c>
      <c r="AH20" s="17">
        <v>1292.14375798836</v>
      </c>
      <c r="AI20" s="17">
        <v>1343.3631716966499</v>
      </c>
      <c r="AJ20" s="17">
        <v>1221.8273591960999</v>
      </c>
      <c r="AK20" s="41">
        <v>1111.96109859538</v>
      </c>
      <c r="AL20" s="17">
        <f t="shared" si="20"/>
        <v>4969.2953874764899</v>
      </c>
      <c r="AM20" s="17">
        <v>1192.86123214132</v>
      </c>
      <c r="AN20" s="17">
        <v>1367.9866389435299</v>
      </c>
      <c r="AO20" s="17">
        <v>1212.82433257257</v>
      </c>
      <c r="AP20" s="41">
        <v>3726.01367642079</v>
      </c>
      <c r="AQ20" s="17">
        <f t="shared" si="21"/>
        <v>7499.6858800782102</v>
      </c>
      <c r="AR20" s="17">
        <v>1361.36531313462</v>
      </c>
      <c r="AS20" s="17">
        <v>1474.29476811977</v>
      </c>
      <c r="AT20" s="17">
        <v>1402.38516261975</v>
      </c>
      <c r="AU20" s="41">
        <v>1427.5529443488399</v>
      </c>
      <c r="AV20" s="17">
        <f>AR20+AS20+AT20+AU20</f>
        <v>5665.5981882229808</v>
      </c>
      <c r="AW20" s="41">
        <v>1738.31634424143</v>
      </c>
      <c r="AX20" s="41">
        <v>1807.5958455934001</v>
      </c>
      <c r="AY20" s="41">
        <v>1710.55253065952</v>
      </c>
      <c r="AZ20" s="41">
        <v>1587.95977864669</v>
      </c>
      <c r="BA20" s="41">
        <f t="shared" si="52"/>
        <v>6844.4244991410405</v>
      </c>
      <c r="BB20" s="41">
        <v>2718.9911805051502</v>
      </c>
      <c r="BC20" s="43">
        <v>6025.0726886635002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</row>
    <row r="21" spans="1:100" s="21" customFormat="1" ht="21.95" customHeight="1">
      <c r="A21" s="53" t="str">
        <f>IF('1'!$A$1=1,B21,C21)</f>
        <v xml:space="preserve">        Payments</v>
      </c>
      <c r="B21" s="53" t="s">
        <v>11</v>
      </c>
      <c r="C21" s="54" t="s">
        <v>35</v>
      </c>
      <c r="D21" s="55">
        <v>290.69425531208401</v>
      </c>
      <c r="E21" s="55">
        <v>299.72891964005697</v>
      </c>
      <c r="F21" s="55">
        <v>292.61975540506802</v>
      </c>
      <c r="G21" s="55">
        <v>353.90641909342401</v>
      </c>
      <c r="H21" s="56">
        <f t="shared" si="8"/>
        <v>1236.9493494506328</v>
      </c>
      <c r="I21" s="55">
        <v>376.44519042513002</v>
      </c>
      <c r="J21" s="55">
        <v>448.07284366974</v>
      </c>
      <c r="K21" s="55">
        <v>562.04867236088603</v>
      </c>
      <c r="L21" s="55">
        <v>566.31010778680798</v>
      </c>
      <c r="M21" s="56">
        <f t="shared" si="9"/>
        <v>1952.876814242564</v>
      </c>
      <c r="N21" s="55">
        <v>656.22487396782697</v>
      </c>
      <c r="O21" s="55">
        <v>404.99987020634302</v>
      </c>
      <c r="P21" s="55">
        <v>582.30513569539596</v>
      </c>
      <c r="Q21" s="55">
        <v>273.419001717833</v>
      </c>
      <c r="R21" s="56">
        <f t="shared" si="10"/>
        <v>1916.9488815873988</v>
      </c>
      <c r="S21" s="57">
        <v>233.58689192543099</v>
      </c>
      <c r="T21" s="55">
        <v>228.09855661770999</v>
      </c>
      <c r="U21" s="55">
        <v>235.06091913678401</v>
      </c>
      <c r="V21" s="55">
        <v>270.40853297568202</v>
      </c>
      <c r="W21" s="56">
        <f t="shared" si="12"/>
        <v>967.15490065560698</v>
      </c>
      <c r="X21" s="57">
        <v>246.29875653640801</v>
      </c>
      <c r="Y21" s="55">
        <v>242.036362314934</v>
      </c>
      <c r="Z21" s="56">
        <v>254.37806646447001</v>
      </c>
      <c r="AA21" s="56">
        <v>248.87212893162601</v>
      </c>
      <c r="AB21" s="55">
        <f t="shared" si="15"/>
        <v>991.58531424743808</v>
      </c>
      <c r="AC21" s="57">
        <v>253.826177202102</v>
      </c>
      <c r="AD21" s="55">
        <v>292.19436791372698</v>
      </c>
      <c r="AE21" s="55">
        <v>304.57414582316898</v>
      </c>
      <c r="AF21" s="55">
        <v>330.85200128121301</v>
      </c>
      <c r="AG21" s="55">
        <f t="shared" si="18"/>
        <v>1181.4466922202109</v>
      </c>
      <c r="AH21" s="55">
        <v>330.73387944417999</v>
      </c>
      <c r="AI21" s="55">
        <v>326.73208260152501</v>
      </c>
      <c r="AJ21" s="55">
        <v>315.96772799458398</v>
      </c>
      <c r="AK21" s="56">
        <v>323.669504265699</v>
      </c>
      <c r="AL21" s="55">
        <f t="shared" si="20"/>
        <v>1297.1031943059882</v>
      </c>
      <c r="AM21" s="55">
        <v>322.48811684178003</v>
      </c>
      <c r="AN21" s="55">
        <v>352.91744860964201</v>
      </c>
      <c r="AO21" s="55">
        <v>355.30921503068203</v>
      </c>
      <c r="AP21" s="56">
        <v>383.19873656992797</v>
      </c>
      <c r="AQ21" s="55">
        <f>AM21+AN21+AO21+AP21</f>
        <v>1413.9135170520321</v>
      </c>
      <c r="AR21" s="55">
        <v>390.37483410466899</v>
      </c>
      <c r="AS21" s="55">
        <v>347.33864168208999</v>
      </c>
      <c r="AT21" s="55">
        <v>415.76292841183101</v>
      </c>
      <c r="AU21" s="56">
        <v>422.01401784390998</v>
      </c>
      <c r="AV21" s="55">
        <f>AR21+AS21+AT21+AU21</f>
        <v>1575.4904220425001</v>
      </c>
      <c r="AW21" s="56">
        <v>534.06216403546102</v>
      </c>
      <c r="AX21" s="56">
        <v>541.54286264890197</v>
      </c>
      <c r="AY21" s="56">
        <v>528.68011833202604</v>
      </c>
      <c r="AZ21" s="56">
        <v>598.92214329267301</v>
      </c>
      <c r="BA21" s="55">
        <f t="shared" si="52"/>
        <v>2203.2072883090623</v>
      </c>
      <c r="BB21" s="56">
        <v>504.50081548413698</v>
      </c>
      <c r="BC21" s="59">
        <v>1105.25801225391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s="16" customForma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6" customFormat="1"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5" spans="1:100"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100"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100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100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100"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100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100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100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4:28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4:28"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4:28"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4:28"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4:28"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4:28"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4:28"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4:28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</sheetData>
  <mergeCells count="22">
    <mergeCell ref="BB4:BC4"/>
    <mergeCell ref="AL4:AL5"/>
    <mergeCell ref="AH4:AK4"/>
    <mergeCell ref="AG4:AG5"/>
    <mergeCell ref="A4:A5"/>
    <mergeCell ref="S4:V4"/>
    <mergeCell ref="N4:Q4"/>
    <mergeCell ref="AC4:AF4"/>
    <mergeCell ref="X4:AA4"/>
    <mergeCell ref="B4:B5"/>
    <mergeCell ref="C4:C5"/>
    <mergeCell ref="H4:H5"/>
    <mergeCell ref="M4:M5"/>
    <mergeCell ref="R4:R5"/>
    <mergeCell ref="W4:W5"/>
    <mergeCell ref="AB4:AB5"/>
    <mergeCell ref="BA4:BA5"/>
    <mergeCell ref="AQ4:AQ5"/>
    <mergeCell ref="AM4:AP4"/>
    <mergeCell ref="AV4:AV5"/>
    <mergeCell ref="AR4:AU4"/>
    <mergeCell ref="AW4:AZ4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2022-09-29T13:47:16Z</cp:lastPrinted>
  <dcterms:created xsi:type="dcterms:W3CDTF">2015-06-24T07:46:12Z</dcterms:created>
  <dcterms:modified xsi:type="dcterms:W3CDTF">2022-09-29T13:50:10Z</dcterms:modified>
</cp:coreProperties>
</file>