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X_SEC_STATISTICS\PB\ВИДАННЯ\2022\САЙТ\2021\УКР\"/>
    </mc:Choice>
  </mc:AlternateContent>
  <bookViews>
    <workbookView xWindow="0" yWindow="0" windowWidth="24000" windowHeight="8700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'1'!$B$1:$I$2</definedName>
    <definedName name="_xlnm.Print_Area" localSheetId="1">'1.1'!$A$2:$BA$21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A21" i="1" l="1"/>
  <c r="BA20" i="1"/>
  <c r="BA19" i="1" l="1"/>
  <c r="BA18" i="1" l="1"/>
  <c r="BA17" i="1"/>
  <c r="BA15" i="1"/>
  <c r="BA14" i="1"/>
  <c r="BA12" i="1"/>
  <c r="BA11" i="1"/>
  <c r="W17" i="1"/>
  <c r="W11" i="1"/>
  <c r="BA9" i="1" l="1"/>
  <c r="BA13" i="1"/>
  <c r="BA16" i="1"/>
  <c r="BA10" i="1"/>
  <c r="BA7" i="1" s="1"/>
  <c r="BA8" i="1"/>
  <c r="AZ19" i="1"/>
  <c r="AZ16" i="1"/>
  <c r="AZ13" i="1"/>
  <c r="AZ10" i="1"/>
  <c r="AZ9" i="1"/>
  <c r="AZ8" i="1"/>
  <c r="BA6" i="1" l="1"/>
  <c r="AZ7" i="1"/>
  <c r="AZ6" i="1" s="1"/>
  <c r="AY19" i="1"/>
  <c r="AY16" i="1"/>
  <c r="AY13" i="1"/>
  <c r="AY10" i="1"/>
  <c r="AY9" i="1"/>
  <c r="AY8" i="1"/>
  <c r="AY7" i="1" l="1"/>
  <c r="AY6" i="1" s="1"/>
  <c r="H11" i="1"/>
  <c r="AX8" i="1" l="1"/>
  <c r="AX9" i="1"/>
  <c r="AX10" i="1"/>
  <c r="AX13" i="1"/>
  <c r="AX16" i="1"/>
  <c r="AX19" i="1"/>
  <c r="AX7" i="1" l="1"/>
  <c r="AX6" i="1" s="1"/>
  <c r="AR10" i="1"/>
  <c r="AS10" i="1"/>
  <c r="AT10" i="1"/>
  <c r="AU10" i="1"/>
  <c r="AW13" i="1"/>
  <c r="AW10" i="1"/>
  <c r="AW16" i="1"/>
  <c r="AW19" i="1"/>
  <c r="S13" i="1"/>
  <c r="D8" i="1"/>
  <c r="AV10" i="1" l="1"/>
  <c r="AW7" i="1"/>
  <c r="AW6" i="1" s="1"/>
  <c r="AW9" i="1"/>
  <c r="AW8" i="1"/>
  <c r="AV21" i="1" l="1"/>
  <c r="AV20" i="1" l="1"/>
  <c r="AV11" i="1"/>
  <c r="AV18" i="1"/>
  <c r="AV17" i="1"/>
  <c r="AV15" i="1"/>
  <c r="AV14" i="1"/>
  <c r="AV12" i="1"/>
  <c r="I16" i="1"/>
  <c r="E13" i="1"/>
  <c r="AM16" i="1"/>
  <c r="D10" i="1"/>
  <c r="H12" i="1"/>
  <c r="AU19" i="1" l="1"/>
  <c r="AU16" i="1"/>
  <c r="AU13" i="1"/>
  <c r="AU9" i="1"/>
  <c r="AU8" i="1"/>
  <c r="AU7" i="1" l="1"/>
  <c r="AU6" i="1" s="1"/>
  <c r="AT19" i="1"/>
  <c r="AT16" i="1"/>
  <c r="AT13" i="1"/>
  <c r="AT8" i="1"/>
  <c r="AT9" i="1"/>
  <c r="AT7" i="1" l="1"/>
  <c r="AT6" i="1" s="1"/>
  <c r="AP16" i="1"/>
  <c r="AQ21" i="1"/>
  <c r="AQ20" i="1"/>
  <c r="AQ18" i="1"/>
  <c r="AQ17" i="1"/>
  <c r="AQ15" i="1"/>
  <c r="X16" i="1"/>
  <c r="AQ14" i="1"/>
  <c r="AQ12" i="1" l="1"/>
  <c r="AQ11" i="1"/>
  <c r="AB11" i="1"/>
  <c r="AG11" i="1"/>
  <c r="AL11" i="1"/>
  <c r="I13" i="1"/>
  <c r="AS8" i="1" l="1"/>
  <c r="AS9" i="1"/>
  <c r="AS19" i="1"/>
  <c r="AS16" i="1"/>
  <c r="AS13" i="1"/>
  <c r="AS7" i="1" l="1"/>
  <c r="AS6" i="1" s="1"/>
  <c r="A3" i="1"/>
  <c r="A2" i="1"/>
  <c r="AR19" i="1" l="1"/>
  <c r="AV19" i="1" s="1"/>
  <c r="AR16" i="1"/>
  <c r="AV16" i="1" s="1"/>
  <c r="AR13" i="1"/>
  <c r="AV13" i="1" s="1"/>
  <c r="AG12" i="1"/>
  <c r="AR9" i="1" l="1"/>
  <c r="AV9" i="1" s="1"/>
  <c r="AR8" i="1"/>
  <c r="AV8" i="1" s="1"/>
  <c r="AR7" i="1" l="1"/>
  <c r="AL17" i="1"/>
  <c r="AR6" i="1" l="1"/>
  <c r="AV6" i="1" s="1"/>
  <c r="AV7" i="1"/>
  <c r="AL12" i="1"/>
  <c r="AL14" i="1"/>
  <c r="AL15" i="1"/>
  <c r="AL18" i="1"/>
  <c r="AL20" i="1"/>
  <c r="AL21" i="1"/>
  <c r="AG14" i="1"/>
  <c r="AG15" i="1"/>
  <c r="AG17" i="1"/>
  <c r="AG18" i="1"/>
  <c r="AG20" i="1"/>
  <c r="AG21" i="1"/>
  <c r="AB12" i="1"/>
  <c r="AB14" i="1"/>
  <c r="AB15" i="1"/>
  <c r="AB17" i="1"/>
  <c r="AB18" i="1"/>
  <c r="AB20" i="1"/>
  <c r="AB21" i="1"/>
  <c r="W12" i="1"/>
  <c r="W14" i="1"/>
  <c r="W15" i="1"/>
  <c r="W18" i="1"/>
  <c r="W20" i="1"/>
  <c r="W21" i="1"/>
  <c r="R11" i="1"/>
  <c r="R12" i="1"/>
  <c r="R14" i="1"/>
  <c r="R15" i="1"/>
  <c r="R17" i="1"/>
  <c r="R18" i="1"/>
  <c r="R20" i="1"/>
  <c r="R21" i="1"/>
  <c r="M11" i="1"/>
  <c r="M12" i="1"/>
  <c r="M14" i="1"/>
  <c r="M15" i="1"/>
  <c r="M17" i="1"/>
  <c r="M18" i="1"/>
  <c r="M20" i="1"/>
  <c r="M21" i="1"/>
  <c r="H14" i="1"/>
  <c r="H15" i="1"/>
  <c r="H17" i="1"/>
  <c r="H18" i="1"/>
  <c r="H20" i="1"/>
  <c r="H21" i="1"/>
  <c r="AP19" i="1" l="1"/>
  <c r="AP13" i="1"/>
  <c r="AP10" i="1"/>
  <c r="AP9" i="1"/>
  <c r="AP8" i="1"/>
  <c r="AP7" i="1" l="1"/>
  <c r="AP6" i="1" s="1"/>
  <c r="AO19" i="1"/>
  <c r="AO16" i="1"/>
  <c r="AO13" i="1"/>
  <c r="AO10" i="1"/>
  <c r="AO9" i="1"/>
  <c r="AO8" i="1"/>
  <c r="AO7" i="1" l="1"/>
  <c r="AO6" i="1" s="1"/>
  <c r="AN19" i="1"/>
  <c r="AN16" i="1"/>
  <c r="AN13" i="1"/>
  <c r="AN10" i="1"/>
  <c r="AN9" i="1"/>
  <c r="AN8" i="1"/>
  <c r="AN7" i="1" l="1"/>
  <c r="AN6" i="1" s="1"/>
  <c r="AM19" i="1"/>
  <c r="AQ19" i="1" s="1"/>
  <c r="AQ16" i="1"/>
  <c r="AM13" i="1"/>
  <c r="AQ13" i="1" s="1"/>
  <c r="AM10" i="1"/>
  <c r="AQ10" i="1" s="1"/>
  <c r="AM9" i="1"/>
  <c r="AQ9" i="1" s="1"/>
  <c r="AM8" i="1"/>
  <c r="AQ8" i="1" s="1"/>
  <c r="AM7" i="1" l="1"/>
  <c r="AK16" i="1"/>
  <c r="AM6" i="1" l="1"/>
  <c r="AQ6" i="1" s="1"/>
  <c r="AQ7" i="1"/>
  <c r="AK19" i="1"/>
  <c r="AK13" i="1"/>
  <c r="AK10" i="1"/>
  <c r="AK9" i="1"/>
  <c r="AK8" i="1"/>
  <c r="AK7" i="1" l="1"/>
  <c r="AK6" i="1" s="1"/>
  <c r="AJ19" i="1"/>
  <c r="AJ16" i="1"/>
  <c r="AJ13" i="1"/>
  <c r="AJ8" i="1"/>
  <c r="AJ9" i="1"/>
  <c r="AJ10" i="1"/>
  <c r="AJ7" i="1" l="1"/>
  <c r="AJ6" i="1" s="1"/>
  <c r="AI8" i="1"/>
  <c r="AI19" i="1" l="1"/>
  <c r="AH19" i="1"/>
  <c r="AF19" i="1"/>
  <c r="AI16" i="1"/>
  <c r="AH16" i="1"/>
  <c r="AF16" i="1"/>
  <c r="AI13" i="1"/>
  <c r="AH13" i="1"/>
  <c r="AF13" i="1"/>
  <c r="AI10" i="1"/>
  <c r="AH10" i="1"/>
  <c r="AF10" i="1"/>
  <c r="AI9" i="1"/>
  <c r="AH9" i="1"/>
  <c r="AF9" i="1"/>
  <c r="AH8" i="1"/>
  <c r="AL8" i="1" s="1"/>
  <c r="AF8" i="1"/>
  <c r="AL10" i="1" l="1"/>
  <c r="AL9" i="1"/>
  <c r="AL13" i="1"/>
  <c r="AL19" i="1"/>
  <c r="AL16" i="1"/>
  <c r="AH7" i="1"/>
  <c r="AF7" i="1"/>
  <c r="AF6" i="1" s="1"/>
  <c r="AI7" i="1"/>
  <c r="AI6" i="1" s="1"/>
  <c r="AH6" i="1" l="1"/>
  <c r="AL6" i="1" s="1"/>
  <c r="AL7" i="1"/>
  <c r="E8" i="1"/>
  <c r="F8" i="1"/>
  <c r="G8" i="1"/>
  <c r="I8" i="1"/>
  <c r="J8" i="1"/>
  <c r="K8" i="1"/>
  <c r="L8" i="1"/>
  <c r="N8" i="1"/>
  <c r="O8" i="1"/>
  <c r="P8" i="1"/>
  <c r="Q8" i="1"/>
  <c r="S8" i="1"/>
  <c r="T8" i="1"/>
  <c r="U8" i="1"/>
  <c r="V8" i="1"/>
  <c r="X8" i="1"/>
  <c r="Y8" i="1"/>
  <c r="Z8" i="1"/>
  <c r="AA8" i="1"/>
  <c r="AC8" i="1"/>
  <c r="AD8" i="1"/>
  <c r="AE8" i="1"/>
  <c r="D9" i="1"/>
  <c r="E9" i="1"/>
  <c r="F9" i="1"/>
  <c r="G9" i="1"/>
  <c r="I9" i="1"/>
  <c r="J9" i="1"/>
  <c r="K9" i="1"/>
  <c r="L9" i="1"/>
  <c r="N9" i="1"/>
  <c r="O9" i="1"/>
  <c r="P9" i="1"/>
  <c r="Q9" i="1"/>
  <c r="S9" i="1"/>
  <c r="T9" i="1"/>
  <c r="U9" i="1"/>
  <c r="V9" i="1"/>
  <c r="X9" i="1"/>
  <c r="Y9" i="1"/>
  <c r="Z9" i="1"/>
  <c r="AA9" i="1"/>
  <c r="AC9" i="1"/>
  <c r="AD9" i="1"/>
  <c r="AE9" i="1"/>
  <c r="AB8" i="1" l="1"/>
  <c r="W8" i="1"/>
  <c r="R8" i="1"/>
  <c r="M8" i="1"/>
  <c r="H8" i="1"/>
  <c r="AB9" i="1"/>
  <c r="W9" i="1"/>
  <c r="R9" i="1"/>
  <c r="M9" i="1"/>
  <c r="H9" i="1"/>
  <c r="AG9" i="1"/>
  <c r="AG8" i="1"/>
  <c r="AE19" i="1"/>
  <c r="AE16" i="1"/>
  <c r="AE13" i="1"/>
  <c r="AE10" i="1"/>
  <c r="AE7" i="1" l="1"/>
  <c r="AE6" i="1" s="1"/>
  <c r="AD19" i="1"/>
  <c r="AD16" i="1"/>
  <c r="AD13" i="1"/>
  <c r="AD10" i="1"/>
  <c r="AD7" i="1" l="1"/>
  <c r="AD6" i="1" s="1"/>
  <c r="AC19" i="1"/>
  <c r="AG19" i="1" s="1"/>
  <c r="AC16" i="1"/>
  <c r="AG16" i="1" s="1"/>
  <c r="AC13" i="1"/>
  <c r="AG13" i="1" s="1"/>
  <c r="AC10" i="1"/>
  <c r="AG10" i="1" s="1"/>
  <c r="E10" i="1"/>
  <c r="F10" i="1"/>
  <c r="G10" i="1"/>
  <c r="I10" i="1"/>
  <c r="J10" i="1"/>
  <c r="K10" i="1"/>
  <c r="L10" i="1"/>
  <c r="N10" i="1"/>
  <c r="O10" i="1"/>
  <c r="P10" i="1"/>
  <c r="Q10" i="1"/>
  <c r="S10" i="1"/>
  <c r="T10" i="1"/>
  <c r="U10" i="1"/>
  <c r="V10" i="1"/>
  <c r="X10" i="1"/>
  <c r="Y10" i="1"/>
  <c r="Z10" i="1"/>
  <c r="AA10" i="1"/>
  <c r="D13" i="1"/>
  <c r="D7" i="1" s="1"/>
  <c r="F13" i="1"/>
  <c r="G13" i="1"/>
  <c r="J13" i="1"/>
  <c r="K13" i="1"/>
  <c r="L13" i="1"/>
  <c r="N13" i="1"/>
  <c r="O13" i="1"/>
  <c r="P13" i="1"/>
  <c r="Q13" i="1"/>
  <c r="T13" i="1"/>
  <c r="U13" i="1"/>
  <c r="V13" i="1"/>
  <c r="X13" i="1"/>
  <c r="Y13" i="1"/>
  <c r="Z13" i="1"/>
  <c r="AA13" i="1"/>
  <c r="D16" i="1"/>
  <c r="E16" i="1"/>
  <c r="F16" i="1"/>
  <c r="G16" i="1"/>
  <c r="J16" i="1"/>
  <c r="K16" i="1"/>
  <c r="L16" i="1"/>
  <c r="N16" i="1"/>
  <c r="O16" i="1"/>
  <c r="P16" i="1"/>
  <c r="Q16" i="1"/>
  <c r="S16" i="1"/>
  <c r="T16" i="1"/>
  <c r="U16" i="1"/>
  <c r="V16" i="1"/>
  <c r="Y16" i="1"/>
  <c r="Z16" i="1"/>
  <c r="AA16" i="1"/>
  <c r="D19" i="1"/>
  <c r="E19" i="1"/>
  <c r="F19" i="1"/>
  <c r="G19" i="1"/>
  <c r="I19" i="1"/>
  <c r="J19" i="1"/>
  <c r="K19" i="1"/>
  <c r="L19" i="1"/>
  <c r="N19" i="1"/>
  <c r="O19" i="1"/>
  <c r="P19" i="1"/>
  <c r="Q19" i="1"/>
  <c r="S19" i="1"/>
  <c r="T19" i="1"/>
  <c r="U19" i="1"/>
  <c r="V19" i="1"/>
  <c r="X19" i="1"/>
  <c r="Y19" i="1"/>
  <c r="Z19" i="1"/>
  <c r="AA19" i="1"/>
  <c r="D6" i="1" l="1"/>
  <c r="G7" i="1"/>
  <c r="G6" i="1" s="1"/>
  <c r="L7" i="1"/>
  <c r="L6" i="1" s="1"/>
  <c r="J7" i="1"/>
  <c r="J6" i="1" s="1"/>
  <c r="AA7" i="1"/>
  <c r="AA6" i="1" s="1"/>
  <c r="Y7" i="1"/>
  <c r="Y6" i="1" s="1"/>
  <c r="V7" i="1"/>
  <c r="V6" i="1" s="1"/>
  <c r="T7" i="1"/>
  <c r="T6" i="1" s="1"/>
  <c r="Q7" i="1"/>
  <c r="Q6" i="1" s="1"/>
  <c r="O7" i="1"/>
  <c r="O6" i="1" s="1"/>
  <c r="AB19" i="1"/>
  <c r="W19" i="1"/>
  <c r="R19" i="1"/>
  <c r="M19" i="1"/>
  <c r="H19" i="1"/>
  <c r="AB16" i="1"/>
  <c r="W16" i="1"/>
  <c r="R16" i="1"/>
  <c r="M16" i="1"/>
  <c r="H16" i="1"/>
  <c r="AB13" i="1"/>
  <c r="W13" i="1"/>
  <c r="R13" i="1"/>
  <c r="M13" i="1"/>
  <c r="H13" i="1"/>
  <c r="AB10" i="1"/>
  <c r="W10" i="1"/>
  <c r="R10" i="1"/>
  <c r="M10" i="1"/>
  <c r="H10" i="1"/>
  <c r="AC7" i="1"/>
  <c r="Z7" i="1"/>
  <c r="Z6" i="1" s="1"/>
  <c r="X7" i="1"/>
  <c r="U7" i="1"/>
  <c r="U6" i="1" s="1"/>
  <c r="S7" i="1"/>
  <c r="P7" i="1"/>
  <c r="P6" i="1" s="1"/>
  <c r="N7" i="1"/>
  <c r="K7" i="1"/>
  <c r="K6" i="1" s="1"/>
  <c r="I7" i="1"/>
  <c r="F7" i="1"/>
  <c r="F6" i="1" s="1"/>
  <c r="E7" i="1"/>
  <c r="E6" i="1" s="1"/>
  <c r="A1" i="1"/>
  <c r="H6" i="1" l="1"/>
  <c r="H7" i="1"/>
  <c r="I6" i="1"/>
  <c r="M6" i="1" s="1"/>
  <c r="M7" i="1"/>
  <c r="N6" i="1"/>
  <c r="R6" i="1" s="1"/>
  <c r="R7" i="1"/>
  <c r="S6" i="1"/>
  <c r="W6" i="1" s="1"/>
  <c r="W7" i="1"/>
  <c r="X6" i="1"/>
  <c r="AB6" i="1" s="1"/>
  <c r="AB7" i="1"/>
  <c r="AC6" i="1"/>
  <c r="AG6" i="1" s="1"/>
  <c r="AG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A4" i="1"/>
  <c r="B2" i="2"/>
  <c r="B1" i="2"/>
</calcChain>
</file>

<file path=xl/sharedStrings.xml><?xml version="1.0" encoding="utf-8"?>
<sst xmlns="http://schemas.openxmlformats.org/spreadsheetml/2006/main" count="84" uniqueCount="43">
  <si>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</si>
  <si>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</si>
  <si>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</si>
  <si>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</si>
  <si>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</si>
  <si>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</si>
  <si>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</si>
  <si>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</si>
  <si>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</si>
  <si>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</si>
  <si>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</si>
  <si>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</si>
  <si>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</si>
  <si>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</si>
  <si>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</si>
  <si>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</si>
  <si>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</si>
  <si>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</si>
  <si>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</si>
  <si>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</si>
  <si>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</si>
  <si>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</si>
  <si>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</si>
  <si>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</si>
  <si>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</si>
  <si>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</si>
  <si>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</si>
  <si>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</si>
  <si>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</si>
  <si>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</si>
  <si>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</si>
  <si>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</si>
  <si>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</si>
  <si>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</si>
  <si>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</si>
  <si>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</si>
  <si>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</si>
  <si>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 xml:space="preserve">I </t>
  </si>
  <si>
    <t>II</t>
  </si>
  <si>
    <t xml:space="preserve">III </t>
  </si>
  <si>
    <t xml:space="preserve">IV </t>
  </si>
  <si>
    <t>1.1 Поточний рахунок платіжного балансу України (сезонно скориговані дані)</t>
  </si>
  <si>
    <t>Млн дол.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</si>
</sst>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37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73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3" fontId="34" fillId="6" borderId="0" xfId="0" applyNumberFormat="1" applyFont="1" applyFill="1" applyBorder="1" applyAlignment="1">
      <alignment horizontal="center"/>
    </xf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3" fontId="34" fillId="0" borderId="0" xfId="25" applyNumberFormat="1" applyFont="1" applyFill="1" applyBorder="1" applyAlignment="1">
      <alignment horizontal="center"/>
    </xf>
    <xf numFmtId="0" fontId="34" fillId="0" borderId="0" xfId="0" applyFont="1" applyFill="1"/>
    <xf numFmtId="0" fontId="35" fillId="2" borderId="0" xfId="37" applyFont="1" applyFill="1" applyAlignment="1" applyProtection="1"/>
    <xf numFmtId="0" fontId="33" fillId="2" borderId="4" xfId="112" applyFont="1" applyFill="1" applyBorder="1" applyAlignment="1">
      <alignment horizontal="centerContinuous" vertical="center"/>
    </xf>
    <xf numFmtId="0" fontId="33" fillId="2" borderId="5" xfId="112" applyFont="1" applyFill="1" applyBorder="1" applyAlignment="1">
      <alignment horizontal="centerContinuous" vertical="center"/>
    </xf>
    <xf numFmtId="0" fontId="33" fillId="2" borderId="6" xfId="112" applyFont="1" applyFill="1" applyBorder="1" applyAlignment="1">
      <alignment horizontal="centerContinuous" vertical="center"/>
    </xf>
    <xf numFmtId="49" fontId="33" fillId="2" borderId="1" xfId="113" applyNumberFormat="1" applyFont="1" applyFill="1" applyBorder="1" applyAlignment="1">
      <alignment horizontal="center" vertical="center"/>
    </xf>
    <xf numFmtId="49" fontId="33" fillId="2" borderId="4" xfId="113" applyNumberFormat="1" applyFont="1" applyFill="1" applyBorder="1" applyAlignment="1">
      <alignment horizontal="center" vertical="center"/>
    </xf>
    <xf numFmtId="49" fontId="33" fillId="2" borderId="6" xfId="113" applyNumberFormat="1" applyFont="1" applyFill="1" applyBorder="1" applyAlignment="1">
      <alignment horizontal="center" vertical="center"/>
    </xf>
    <xf numFmtId="49" fontId="33" fillId="2" borderId="9" xfId="113" applyNumberFormat="1" applyFont="1" applyFill="1" applyBorder="1" applyAlignment="1">
      <alignment horizontal="center" vertical="center"/>
    </xf>
    <xf numFmtId="49" fontId="33" fillId="2" borderId="15" xfId="113" applyNumberFormat="1" applyFont="1" applyFill="1" applyBorder="1" applyAlignment="1">
      <alignment horizontal="center" vertical="center"/>
    </xf>
    <xf numFmtId="49" fontId="33" fillId="2" borderId="3" xfId="113" applyNumberFormat="1" applyFont="1" applyFill="1" applyBorder="1" applyAlignment="1">
      <alignment horizontal="center" vertical="center"/>
    </xf>
    <xf numFmtId="49" fontId="33" fillId="6" borderId="15" xfId="113" applyNumberFormat="1" applyFont="1" applyFill="1" applyBorder="1" applyAlignment="1">
      <alignment horizontal="center" vertical="center"/>
    </xf>
    <xf numFmtId="0" fontId="33" fillId="6" borderId="15" xfId="0" applyFont="1" applyFill="1" applyBorder="1"/>
    <xf numFmtId="0" fontId="36" fillId="6" borderId="9" xfId="0" applyFont="1" applyFill="1" applyBorder="1"/>
    <xf numFmtId="3" fontId="33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8" xfId="0" applyNumberFormat="1" applyFont="1" applyFill="1" applyBorder="1" applyAlignment="1">
      <alignment horizontal="center"/>
    </xf>
    <xf numFmtId="3" fontId="33" fillId="6" borderId="9" xfId="25" applyNumberFormat="1" applyFont="1" applyFill="1" applyBorder="1" applyAlignment="1">
      <alignment horizontal="center"/>
    </xf>
    <xf numFmtId="0" fontId="33" fillId="6" borderId="3" xfId="0" applyFont="1" applyFill="1" applyBorder="1"/>
    <xf numFmtId="0" fontId="33" fillId="6" borderId="11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1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0" fontId="33" fillId="6" borderId="11" xfId="0" applyFont="1" applyFill="1" applyBorder="1" applyAlignment="1"/>
    <xf numFmtId="3" fontId="34" fillId="6" borderId="10" xfId="0" applyNumberFormat="1" applyFont="1" applyFill="1" applyBorder="1" applyAlignment="1">
      <alignment horizontal="center"/>
    </xf>
    <xf numFmtId="3" fontId="33" fillId="6" borderId="10" xfId="25" applyNumberFormat="1" applyFont="1" applyFill="1" applyBorder="1" applyAlignment="1">
      <alignment horizontal="center"/>
    </xf>
    <xf numFmtId="3" fontId="33" fillId="6" borderId="0" xfId="0" applyNumberFormat="1" applyFont="1" applyFill="1" applyBorder="1" applyAlignment="1">
      <alignment horizontal="center"/>
    </xf>
    <xf numFmtId="3" fontId="33" fillId="6" borderId="11" xfId="25" applyNumberFormat="1" applyFont="1" applyFill="1" applyBorder="1" applyAlignment="1">
      <alignment horizontal="center"/>
    </xf>
    <xf numFmtId="3" fontId="33" fillId="6" borderId="3" xfId="25" applyNumberFormat="1" applyFont="1" applyFill="1" applyBorder="1" applyAlignment="1">
      <alignment horizontal="center"/>
    </xf>
    <xf numFmtId="0" fontId="34" fillId="6" borderId="0" xfId="0" applyFont="1" applyFill="1" applyBorder="1"/>
    <xf numFmtId="3" fontId="34" fillId="2" borderId="0" xfId="0" applyNumberFormat="1" applyFont="1" applyFill="1"/>
    <xf numFmtId="3" fontId="34" fillId="6" borderId="3" xfId="25" applyNumberFormat="1" applyFont="1" applyFill="1" applyBorder="1" applyAlignment="1">
      <alignment horizontal="center"/>
    </xf>
    <xf numFmtId="0" fontId="33" fillId="6" borderId="16" xfId="0" applyFont="1" applyFill="1" applyBorder="1"/>
    <xf numFmtId="0" fontId="33" fillId="6" borderId="14" xfId="0" applyFont="1" applyFill="1" applyBorder="1"/>
    <xf numFmtId="3" fontId="34" fillId="6" borderId="13" xfId="0" applyNumberFormat="1" applyFont="1" applyFill="1" applyBorder="1" applyAlignment="1">
      <alignment horizontal="center"/>
    </xf>
    <xf numFmtId="3" fontId="34" fillId="6" borderId="13" xfId="25" applyNumberFormat="1" applyFont="1" applyFill="1" applyBorder="1" applyAlignment="1">
      <alignment horizontal="center"/>
    </xf>
    <xf numFmtId="3" fontId="34" fillId="6" borderId="12" xfId="0" applyNumberFormat="1" applyFont="1" applyFill="1" applyBorder="1" applyAlignment="1">
      <alignment horizontal="center"/>
    </xf>
    <xf numFmtId="3" fontId="34" fillId="6" borderId="12" xfId="25" applyNumberFormat="1" applyFont="1" applyFill="1" applyBorder="1" applyAlignment="1">
      <alignment horizontal="center"/>
    </xf>
    <xf numFmtId="3" fontId="34" fillId="6" borderId="11" xfId="0" applyNumberFormat="1" applyFont="1" applyFill="1" applyBorder="1" applyAlignment="1">
      <alignment horizontal="center"/>
    </xf>
    <xf numFmtId="3" fontId="34" fillId="6" borderId="14" xfId="0" applyNumberFormat="1" applyFont="1" applyFill="1" applyBorder="1" applyAlignment="1">
      <alignment horizontal="center"/>
    </xf>
    <xf numFmtId="0" fontId="33" fillId="2" borderId="15" xfId="112" applyFont="1" applyFill="1" applyBorder="1" applyAlignment="1">
      <alignment horizontal="center" vertical="center"/>
    </xf>
    <xf numFmtId="0" fontId="33" fillId="2" borderId="3" xfId="112" applyFont="1" applyFill="1" applyBorder="1" applyAlignment="1">
      <alignment horizontal="center" vertical="center"/>
    </xf>
    <xf numFmtId="0" fontId="33" fillId="2" borderId="4" xfId="112" applyFont="1" applyFill="1" applyBorder="1" applyAlignment="1">
      <alignment horizontal="center" vertical="center"/>
    </xf>
    <xf numFmtId="0" fontId="33" fillId="2" borderId="5" xfId="112" applyFont="1" applyFill="1" applyBorder="1" applyAlignment="1">
      <alignment horizontal="center" vertical="center"/>
    </xf>
    <xf numFmtId="0" fontId="33" fillId="2" borderId="6" xfId="112" applyFont="1" applyFill="1" applyBorder="1" applyAlignment="1">
      <alignment horizontal="center" vertical="center"/>
    </xf>
    <xf numFmtId="165" fontId="33" fillId="2" borderId="15" xfId="26" applyNumberFormat="1" applyFont="1" applyFill="1" applyBorder="1" applyAlignment="1">
      <alignment horizontal="center" vertical="center"/>
    </xf>
    <xf numFmtId="165" fontId="33" fillId="2" borderId="3" xfId="26" applyNumberFormat="1" applyFont="1" applyFill="1" applyBorder="1" applyAlignment="1">
      <alignment horizontal="center" vertical="center"/>
    </xf>
    <xf numFmtId="165" fontId="33" fillId="2" borderId="16" xfId="26" applyNumberFormat="1" applyFont="1" applyFill="1" applyBorder="1" applyAlignment="1">
      <alignment horizontal="center" vertical="center"/>
    </xf>
    <xf numFmtId="0" fontId="33" fillId="2" borderId="16" xfId="112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</cellXfs>
  <cellStyles count="123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Обычный_Експорт" xfId="113"/>
    <cellStyle name="Процентный 2 2" xfId="114"/>
    <cellStyle name="Процентный 2 3" xfId="115"/>
    <cellStyle name="Процентный 2 4" xfId="116"/>
    <cellStyle name="Процентный 2 5" xfId="117"/>
    <cellStyle name="Процентный 2 6" xfId="118"/>
    <cellStyle name="Процентный 2 7" xfId="119"/>
    <cellStyle name="Процентный 3" xfId="120"/>
    <cellStyle name="Стиль 1" xfId="121"/>
    <cellStyle name="Финансовый 2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0</xdr:col>
          <xdr:colOff>476250</xdr:colOff>
          <xdr:row>1</xdr:row>
          <xdr:rowOff>123825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"/>
  <sheetViews>
    <sheetView tabSelected="1" workbookViewId="0">
      <selection activeCell="E25" sqref="E25"/>
    </sheetView>
  </sheetViews>
  <sheetFormatPr defaultColWidth="9.140625" defaultRowHeight="15"/>
  <cols>
    <col min="1" max="1" width="10.28515625" style="4" customWidth="1"/>
    <col min="2" max="56" width="9.140625" style="2"/>
    <col min="57" max="77" width="9.140625" style="8"/>
    <col min="78" max="16384" width="9.140625" style="2"/>
  </cols>
  <sheetData>
    <row r="1" spans="1:74">
      <c r="A1" s="4">
        <v>1</v>
      </c>
      <c r="B1" s="1" t="str">
        <f>IF('1'!$A$1=1,BF1,BN1)</f>
        <v>1. Сезонно скориговані дані поточного рахунку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1.1. Поточний рахунок платіжного балансу України (сезонно скориговані дані)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19050</xdr:rowOff>
                  </from>
                  <to>
                    <xdr:col>0</xdr:col>
                    <xdr:colOff>476250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0"/>
  <sheetViews>
    <sheetView zoomScale="87" zoomScaleNormal="87" workbookViewId="0">
      <selection activeCell="E25" sqref="E25"/>
    </sheetView>
  </sheetViews>
  <sheetFormatPr defaultColWidth="9.140625" defaultRowHeight="12.75"/>
  <cols>
    <col min="1" max="1" width="39.7109375" style="13" customWidth="1"/>
    <col min="2" max="2" width="35.7109375" style="13" hidden="1" customWidth="1"/>
    <col min="3" max="3" width="37.7109375" style="13" hidden="1" customWidth="1"/>
    <col min="4" max="7" width="6.5703125" style="13" hidden="1" customWidth="1"/>
    <col min="8" max="8" width="8.42578125" style="13" customWidth="1"/>
    <col min="9" max="12" width="6.5703125" style="13" hidden="1" customWidth="1"/>
    <col min="13" max="13" width="8.85546875" style="13" customWidth="1"/>
    <col min="14" max="17" width="6.5703125" style="13" hidden="1" customWidth="1"/>
    <col min="18" max="18" width="8.42578125" style="13" customWidth="1"/>
    <col min="19" max="22" width="6.5703125" style="13" hidden="1" customWidth="1"/>
    <col min="23" max="23" width="8.5703125" style="13" customWidth="1"/>
    <col min="24" max="27" width="8" style="13" hidden="1" customWidth="1"/>
    <col min="28" max="28" width="7.42578125" style="13" customWidth="1"/>
    <col min="29" max="32" width="8" style="13" hidden="1" customWidth="1"/>
    <col min="33" max="33" width="8" style="13" customWidth="1"/>
    <col min="34" max="37" width="7.85546875" style="13" hidden="1" customWidth="1"/>
    <col min="38" max="38" width="8.5703125" style="13" customWidth="1"/>
    <col min="39" max="42" width="8.5703125" style="13" hidden="1" customWidth="1"/>
    <col min="43" max="43" width="8.85546875" style="13" customWidth="1"/>
    <col min="44" max="46" width="8.85546875" style="13" hidden="1" customWidth="1"/>
    <col min="47" max="47" width="8.7109375" style="13" hidden="1" customWidth="1"/>
    <col min="48" max="48" width="8" style="13" customWidth="1"/>
    <col min="49" max="49" width="8.42578125" style="13" hidden="1" customWidth="1"/>
    <col min="50" max="50" width="9.85546875" style="16" hidden="1" customWidth="1"/>
    <col min="51" max="51" width="0" style="16" hidden="1" customWidth="1"/>
    <col min="52" max="52" width="9.140625" style="16" hidden="1" customWidth="1"/>
    <col min="53" max="53" width="8.140625" style="13" customWidth="1"/>
    <col min="54" max="107" width="9.140625" style="16"/>
    <col min="108" max="16384" width="9.140625" style="13"/>
  </cols>
  <sheetData>
    <row r="1" spans="1:117">
      <c r="A1" s="22" t="str">
        <f>IF('1'!$A$1=1,"до змісту","to title")</f>
        <v>до змісту</v>
      </c>
    </row>
    <row r="2" spans="1:117" ht="24" customHeight="1">
      <c r="A2" s="12" t="str">
        <f>IF('1'!$A$1=1,CT2,DD2)</f>
        <v>1.1 Поточний рахунок платіжного балансу України (сезонно скориговані дані)</v>
      </c>
      <c r="B2" s="12"/>
      <c r="C2" s="12"/>
      <c r="CT2" s="15" t="s">
        <v>41</v>
      </c>
      <c r="CU2" s="15"/>
      <c r="CV2" s="15"/>
      <c r="CW2" s="14"/>
      <c r="CX2" s="14"/>
      <c r="CY2" s="14"/>
      <c r="CZ2" s="14"/>
      <c r="DA2" s="14"/>
      <c r="DB2" s="14"/>
      <c r="DC2" s="14"/>
      <c r="DD2" s="11" t="s">
        <v>17</v>
      </c>
      <c r="DE2" s="10"/>
      <c r="DF2" s="10"/>
      <c r="DG2" s="10"/>
      <c r="DH2" s="10"/>
      <c r="DI2" s="10"/>
      <c r="DJ2" s="10"/>
      <c r="DK2" s="10"/>
      <c r="DL2" s="10"/>
      <c r="DM2" s="10"/>
    </row>
    <row r="3" spans="1:117" s="12" customFormat="1" ht="22.5" customHeight="1">
      <c r="A3" s="13" t="str">
        <f>IF('1'!$A$1=1,CT3,DD3)</f>
        <v>Млн дол. США</v>
      </c>
      <c r="B3" s="13"/>
      <c r="C3" s="13"/>
      <c r="AX3" s="18"/>
      <c r="AY3" s="18"/>
      <c r="AZ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4" t="s">
        <v>42</v>
      </c>
      <c r="CU3" s="14"/>
      <c r="CV3" s="14"/>
      <c r="CW3" s="15"/>
      <c r="CX3" s="15"/>
      <c r="CY3" s="15"/>
      <c r="CZ3" s="15"/>
      <c r="DA3" s="15"/>
      <c r="DB3" s="15"/>
      <c r="DC3" s="15"/>
      <c r="DD3" s="10" t="s">
        <v>18</v>
      </c>
      <c r="DE3" s="11"/>
      <c r="DF3" s="11"/>
      <c r="DG3" s="11"/>
      <c r="DH3" s="11"/>
      <c r="DI3" s="11"/>
      <c r="DJ3" s="11"/>
      <c r="DK3" s="11"/>
      <c r="DL3" s="11"/>
      <c r="DM3" s="11"/>
    </row>
    <row r="4" spans="1:117" ht="15.6" customHeight="1">
      <c r="A4" s="66" t="str">
        <f>IF('1'!$A$1=1,B4,C4)</f>
        <v>Статті платіжного балансу</v>
      </c>
      <c r="B4" s="66" t="s">
        <v>19</v>
      </c>
      <c r="C4" s="66" t="s">
        <v>20</v>
      </c>
      <c r="D4" s="23">
        <v>2012</v>
      </c>
      <c r="E4" s="24"/>
      <c r="F4" s="24"/>
      <c r="G4" s="24"/>
      <c r="H4" s="61">
        <v>2012</v>
      </c>
      <c r="I4" s="24">
        <v>2013</v>
      </c>
      <c r="J4" s="24"/>
      <c r="K4" s="24"/>
      <c r="L4" s="25"/>
      <c r="M4" s="61">
        <v>2013</v>
      </c>
      <c r="N4" s="63">
        <v>2014</v>
      </c>
      <c r="O4" s="64"/>
      <c r="P4" s="64"/>
      <c r="Q4" s="65"/>
      <c r="R4" s="61">
        <v>2014</v>
      </c>
      <c r="S4" s="64">
        <v>2015</v>
      </c>
      <c r="T4" s="64"/>
      <c r="U4" s="64"/>
      <c r="V4" s="65"/>
      <c r="W4" s="61">
        <v>2015</v>
      </c>
      <c r="X4" s="63">
        <v>2016</v>
      </c>
      <c r="Y4" s="64"/>
      <c r="Z4" s="64"/>
      <c r="AA4" s="65"/>
      <c r="AB4" s="61">
        <v>2016</v>
      </c>
      <c r="AC4" s="63">
        <v>2017</v>
      </c>
      <c r="AD4" s="64"/>
      <c r="AE4" s="64"/>
      <c r="AF4" s="64"/>
      <c r="AG4" s="61">
        <v>2017</v>
      </c>
      <c r="AH4" s="63">
        <v>2018</v>
      </c>
      <c r="AI4" s="64"/>
      <c r="AJ4" s="64"/>
      <c r="AK4" s="65"/>
      <c r="AL4" s="61">
        <v>2018</v>
      </c>
      <c r="AM4" s="70">
        <v>2019</v>
      </c>
      <c r="AN4" s="71"/>
      <c r="AO4" s="71"/>
      <c r="AP4" s="72"/>
      <c r="AQ4" s="61">
        <v>2019</v>
      </c>
      <c r="AR4" s="70">
        <v>2020</v>
      </c>
      <c r="AS4" s="71"/>
      <c r="AT4" s="71"/>
      <c r="AU4" s="72"/>
      <c r="AV4" s="61">
        <v>2020</v>
      </c>
      <c r="AW4" s="70">
        <v>2021</v>
      </c>
      <c r="AX4" s="71"/>
      <c r="AY4" s="71"/>
      <c r="AZ4" s="72"/>
      <c r="BA4" s="61">
        <v>2021</v>
      </c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15" customHeight="1">
      <c r="A5" s="67"/>
      <c r="B5" s="68"/>
      <c r="C5" s="68"/>
      <c r="D5" s="26" t="s">
        <v>37</v>
      </c>
      <c r="E5" s="26" t="s">
        <v>38</v>
      </c>
      <c r="F5" s="26" t="s">
        <v>39</v>
      </c>
      <c r="G5" s="27" t="s">
        <v>40</v>
      </c>
      <c r="H5" s="69"/>
      <c r="I5" s="28" t="s">
        <v>37</v>
      </c>
      <c r="J5" s="26" t="s">
        <v>38</v>
      </c>
      <c r="K5" s="26" t="s">
        <v>39</v>
      </c>
      <c r="L5" s="26" t="s">
        <v>40</v>
      </c>
      <c r="M5" s="69"/>
      <c r="N5" s="26" t="s">
        <v>37</v>
      </c>
      <c r="O5" s="26" t="s">
        <v>38</v>
      </c>
      <c r="P5" s="26" t="s">
        <v>39</v>
      </c>
      <c r="Q5" s="26" t="s">
        <v>40</v>
      </c>
      <c r="R5" s="69"/>
      <c r="S5" s="29" t="s">
        <v>37</v>
      </c>
      <c r="T5" s="30" t="s">
        <v>38</v>
      </c>
      <c r="U5" s="30" t="s">
        <v>39</v>
      </c>
      <c r="V5" s="30" t="s">
        <v>40</v>
      </c>
      <c r="W5" s="62"/>
      <c r="X5" s="31" t="s">
        <v>37</v>
      </c>
      <c r="Y5" s="31" t="s">
        <v>38</v>
      </c>
      <c r="Z5" s="31" t="s">
        <v>39</v>
      </c>
      <c r="AA5" s="31" t="s">
        <v>40</v>
      </c>
      <c r="AB5" s="62"/>
      <c r="AC5" s="30" t="s">
        <v>37</v>
      </c>
      <c r="AD5" s="30" t="s">
        <v>38</v>
      </c>
      <c r="AE5" s="30" t="s">
        <v>39</v>
      </c>
      <c r="AF5" s="30" t="s">
        <v>40</v>
      </c>
      <c r="AG5" s="62"/>
      <c r="AH5" s="30" t="s">
        <v>37</v>
      </c>
      <c r="AI5" s="30" t="s">
        <v>38</v>
      </c>
      <c r="AJ5" s="30" t="s">
        <v>39</v>
      </c>
      <c r="AK5" s="30" t="s">
        <v>40</v>
      </c>
      <c r="AL5" s="62"/>
      <c r="AM5" s="30" t="s">
        <v>37</v>
      </c>
      <c r="AN5" s="30" t="s">
        <v>38</v>
      </c>
      <c r="AO5" s="30" t="s">
        <v>39</v>
      </c>
      <c r="AP5" s="30" t="s">
        <v>40</v>
      </c>
      <c r="AQ5" s="62"/>
      <c r="AR5" s="30" t="s">
        <v>37</v>
      </c>
      <c r="AS5" s="30" t="s">
        <v>38</v>
      </c>
      <c r="AT5" s="30" t="s">
        <v>39</v>
      </c>
      <c r="AU5" s="30" t="s">
        <v>40</v>
      </c>
      <c r="AV5" s="62"/>
      <c r="AW5" s="30" t="s">
        <v>37</v>
      </c>
      <c r="AX5" s="30" t="s">
        <v>38</v>
      </c>
      <c r="AY5" s="32" t="s">
        <v>39</v>
      </c>
      <c r="AZ5" s="30" t="s">
        <v>40</v>
      </c>
      <c r="BA5" s="62"/>
    </row>
    <row r="6" spans="1:117" s="18" customFormat="1" ht="21.95" customHeight="1">
      <c r="A6" s="33" t="str">
        <f>IF('1'!$A$1=1,B6,C6)</f>
        <v>РАХУНОК ПОТОЧНИХ ОПЕРАЦІЙ</v>
      </c>
      <c r="B6" s="33" t="s">
        <v>0</v>
      </c>
      <c r="C6" s="34" t="s">
        <v>23</v>
      </c>
      <c r="D6" s="35">
        <f>D7+D16+D19</f>
        <v>-2998.8841265734809</v>
      </c>
      <c r="E6" s="35">
        <f>E7+E16+E19</f>
        <v>-4591.0923725365983</v>
      </c>
      <c r="F6" s="35">
        <f t="shared" ref="F6:S6" si="0">F7+F16+F19</f>
        <v>-3076.5477060163512</v>
      </c>
      <c r="G6" s="35">
        <f t="shared" si="0"/>
        <v>-3860.4988640994156</v>
      </c>
      <c r="H6" s="36">
        <f>D6+E6+F6+G6</f>
        <v>-14527.023069225846</v>
      </c>
      <c r="I6" s="35">
        <f t="shared" si="0"/>
        <v>-4348.558122574992</v>
      </c>
      <c r="J6" s="35">
        <f t="shared" si="0"/>
        <v>-2945.6906260801538</v>
      </c>
      <c r="K6" s="35">
        <f t="shared" si="0"/>
        <v>-5108.4471990822822</v>
      </c>
      <c r="L6" s="35">
        <f t="shared" si="0"/>
        <v>-4336.0811956329107</v>
      </c>
      <c r="M6" s="35">
        <f>I6+J6+K6+L6</f>
        <v>-16738.777143370338</v>
      </c>
      <c r="N6" s="35">
        <f t="shared" si="0"/>
        <v>-2070.1889333331974</v>
      </c>
      <c r="O6" s="35">
        <f t="shared" si="0"/>
        <v>-1297.5015437037862</v>
      </c>
      <c r="P6" s="35">
        <f t="shared" si="0"/>
        <v>-316.38481083823842</v>
      </c>
      <c r="Q6" s="35">
        <f t="shared" si="0"/>
        <v>-1290.4345860824633</v>
      </c>
      <c r="R6" s="35">
        <f>N6+O6+P6+Q6</f>
        <v>-4974.5098739576861</v>
      </c>
      <c r="S6" s="36">
        <f t="shared" si="0"/>
        <v>3262.2775343788876</v>
      </c>
      <c r="T6" s="35">
        <f>T7+T16+T19</f>
        <v>-1633.9520612658218</v>
      </c>
      <c r="U6" s="35">
        <f>U7+U16+U19</f>
        <v>1290.5671613930117</v>
      </c>
      <c r="V6" s="35">
        <f>V7+V16+V19</f>
        <v>1954.8844684803869</v>
      </c>
      <c r="W6" s="35">
        <f>S6+T6+U6+V6</f>
        <v>4873.7771029864643</v>
      </c>
      <c r="X6" s="36">
        <f t="shared" ref="X6" si="1">X7+X16+X19</f>
        <v>-469.03483058704774</v>
      </c>
      <c r="Y6" s="35">
        <f>Y7+Y16+Y19</f>
        <v>-524.73211345336165</v>
      </c>
      <c r="Z6" s="35">
        <f>Z7+Z16+Z19</f>
        <v>-554.53436067902987</v>
      </c>
      <c r="AA6" s="35">
        <f>AA7+AA16+AA19</f>
        <v>-293.93698463359351</v>
      </c>
      <c r="AB6" s="37">
        <f>X6+Y6+Z6+AA6</f>
        <v>-1842.2382893530328</v>
      </c>
      <c r="AC6" s="35">
        <f t="shared" ref="AC6:AD6" si="2">AC7+AC16+AC19</f>
        <v>-1256.2993214168773</v>
      </c>
      <c r="AD6" s="35">
        <f t="shared" si="2"/>
        <v>-688.96599383661328</v>
      </c>
      <c r="AE6" s="35">
        <f t="shared" ref="AE6:AI6" si="3">AE7+AE16+AE19</f>
        <v>-424.29259384188231</v>
      </c>
      <c r="AF6" s="35">
        <f t="shared" si="3"/>
        <v>-1066.7019368178755</v>
      </c>
      <c r="AG6" s="35">
        <f>AC6+AD6+AE6+AF6</f>
        <v>-3436.2598459132487</v>
      </c>
      <c r="AH6" s="35">
        <f t="shared" si="3"/>
        <v>-2274.6580142278376</v>
      </c>
      <c r="AI6" s="35">
        <f t="shared" si="3"/>
        <v>-820.5771615801109</v>
      </c>
      <c r="AJ6" s="35">
        <f t="shared" ref="AJ6:AP6" si="4">AJ7+AJ16+AJ19</f>
        <v>-1257.1658452675877</v>
      </c>
      <c r="AK6" s="35">
        <f t="shared" si="4"/>
        <v>-1963.2074289139132</v>
      </c>
      <c r="AL6" s="35">
        <f>AH6+AI6+AJ6+AK6</f>
        <v>-6315.6084499894496</v>
      </c>
      <c r="AM6" s="35">
        <f t="shared" si="4"/>
        <v>-1024.3331999266277</v>
      </c>
      <c r="AN6" s="35">
        <f t="shared" si="4"/>
        <v>-1873.034846813872</v>
      </c>
      <c r="AO6" s="35">
        <f t="shared" si="4"/>
        <v>-2792.3331740637595</v>
      </c>
      <c r="AP6" s="35">
        <f t="shared" si="4"/>
        <v>1350.0295632201319</v>
      </c>
      <c r="AQ6" s="35">
        <f>AM6+AN6+AO6+AP6</f>
        <v>-4339.6716575841274</v>
      </c>
      <c r="AR6" s="35">
        <f>AR7+AR16+AR19</f>
        <v>1499.8411457513766</v>
      </c>
      <c r="AS6" s="35">
        <f t="shared" ref="AS6:AT6" si="5">AS7+AS16+AS19</f>
        <v>1729.2456864687581</v>
      </c>
      <c r="AT6" s="35">
        <f t="shared" si="5"/>
        <v>1384.5850765991117</v>
      </c>
      <c r="AU6" s="35">
        <f>AU7+AU16+AU19</f>
        <v>755.10659205242723</v>
      </c>
      <c r="AV6" s="37">
        <f>AR6+AS6+AT6+AU6</f>
        <v>5368.7785008716737</v>
      </c>
      <c r="AW6" s="36">
        <f>AW7+AW16+AW19</f>
        <v>-1145.5113318068993</v>
      </c>
      <c r="AX6" s="35">
        <f>AX7+AX16+AX19</f>
        <v>-45.94032897548459</v>
      </c>
      <c r="AY6" s="35">
        <f>AY7+AY16+AY19</f>
        <v>-226.5731648970077</v>
      </c>
      <c r="AZ6" s="35">
        <f>AZ7+AZ16+AZ19</f>
        <v>-1532.7629307889908</v>
      </c>
      <c r="BA6" s="38">
        <f t="shared" ref="BA6" si="6">BA7+BA16+BA19</f>
        <v>-2950.7877564683749</v>
      </c>
    </row>
    <row r="7" spans="1:117" s="18" customFormat="1" ht="21.95" customHeight="1">
      <c r="A7" s="39" t="str">
        <f>IF('1'!$A$1=1,B7,C7)</f>
        <v xml:space="preserve"> БАЛАНС ТОВАРІВ ТА ПОСЛУГ</v>
      </c>
      <c r="B7" s="39" t="s">
        <v>1</v>
      </c>
      <c r="C7" s="40" t="s">
        <v>24</v>
      </c>
      <c r="D7" s="41">
        <f>D10+D13</f>
        <v>-3262.5925940842999</v>
      </c>
      <c r="E7" s="41">
        <f t="shared" ref="E7:S7" si="7">E10+E13</f>
        <v>-5092.4967496141708</v>
      </c>
      <c r="F7" s="41">
        <f t="shared" si="7"/>
        <v>-2783.8583514027605</v>
      </c>
      <c r="G7" s="41">
        <f t="shared" si="7"/>
        <v>-3436.5869041691899</v>
      </c>
      <c r="H7" s="42">
        <f t="shared" ref="H7:H21" si="8">D7+E7+F7+G7</f>
        <v>-14575.534599270419</v>
      </c>
      <c r="I7" s="41">
        <f t="shared" si="7"/>
        <v>-4144.2472492522375</v>
      </c>
      <c r="J7" s="41">
        <f t="shared" si="7"/>
        <v>-2973.1505353395905</v>
      </c>
      <c r="K7" s="41">
        <f t="shared" si="7"/>
        <v>-4857.8994823317698</v>
      </c>
      <c r="L7" s="41">
        <f t="shared" si="7"/>
        <v>-3798.1221542950716</v>
      </c>
      <c r="M7" s="41">
        <f t="shared" ref="M7:M21" si="9">I7+J7+K7+L7</f>
        <v>-15773.419421218669</v>
      </c>
      <c r="N7" s="41">
        <f t="shared" si="7"/>
        <v>-1783.4493046759103</v>
      </c>
      <c r="O7" s="41">
        <f t="shared" si="7"/>
        <v>-1459.6704566848111</v>
      </c>
      <c r="P7" s="41">
        <f t="shared" si="7"/>
        <v>-530.83112322517036</v>
      </c>
      <c r="Q7" s="41">
        <f t="shared" si="7"/>
        <v>-1124.1178426751994</v>
      </c>
      <c r="R7" s="41">
        <f t="shared" ref="R7:R21" si="10">N7+O7+P7+Q7</f>
        <v>-4898.0687272610912</v>
      </c>
      <c r="S7" s="42">
        <f t="shared" si="7"/>
        <v>-977.73609822082926</v>
      </c>
      <c r="T7" s="41">
        <f t="shared" ref="T7:V9" si="11">T10+T13</f>
        <v>-693.67121215731004</v>
      </c>
      <c r="U7" s="41">
        <f t="shared" si="11"/>
        <v>-175.07394893412038</v>
      </c>
      <c r="V7" s="41">
        <f t="shared" si="11"/>
        <v>-591.26949038157909</v>
      </c>
      <c r="W7" s="41">
        <f t="shared" ref="W7:W21" si="12">S7+T7+U7+V7</f>
        <v>-2437.7507496938388</v>
      </c>
      <c r="X7" s="42">
        <f t="shared" ref="X7" si="13">X10+X13</f>
        <v>-2146.2150346776707</v>
      </c>
      <c r="Y7" s="41">
        <f t="shared" ref="Y7:AC9" si="14">Y10+Y13</f>
        <v>-1017.6728255234607</v>
      </c>
      <c r="Z7" s="41">
        <f t="shared" si="14"/>
        <v>-1771.7462362975698</v>
      </c>
      <c r="AA7" s="41">
        <f t="shared" si="14"/>
        <v>-1440.4259078718096</v>
      </c>
      <c r="AB7" s="17">
        <f t="shared" ref="AB7:AB21" si="15">X7+Y7+Z7+AA7</f>
        <v>-6376.0600043705108</v>
      </c>
      <c r="AC7" s="41">
        <f t="shared" si="14"/>
        <v>-1825.0040753261901</v>
      </c>
      <c r="AD7" s="41">
        <f t="shared" ref="AD7:AE7" si="16">AD10+AD13</f>
        <v>-2376.5303084032112</v>
      </c>
      <c r="AE7" s="41">
        <f t="shared" si="16"/>
        <v>-2107.9220277995892</v>
      </c>
      <c r="AF7" s="41">
        <f t="shared" ref="AF7:AI7" si="17">AF10+AF13</f>
        <v>-2390.1129585267395</v>
      </c>
      <c r="AG7" s="41">
        <f t="shared" ref="AG7:AG21" si="18">AC7+AD7+AE7+AF7</f>
        <v>-8699.5693700557295</v>
      </c>
      <c r="AH7" s="41">
        <f t="shared" si="17"/>
        <v>-2419.2882996688095</v>
      </c>
      <c r="AI7" s="41">
        <f t="shared" si="17"/>
        <v>-2660.8089926475</v>
      </c>
      <c r="AJ7" s="41">
        <f t="shared" ref="AJ7:AP7" si="19">AJ10+AJ13</f>
        <v>-3504.4696707776507</v>
      </c>
      <c r="AK7" s="41">
        <f t="shared" si="19"/>
        <v>-2780.0610291172493</v>
      </c>
      <c r="AL7" s="41">
        <f t="shared" ref="AL7:AL21" si="20">AH7+AI7+AJ7+AK7</f>
        <v>-11364.62799221121</v>
      </c>
      <c r="AM7" s="41">
        <f t="shared" si="19"/>
        <v>-2388.1056514410702</v>
      </c>
      <c r="AN7" s="41">
        <f t="shared" si="19"/>
        <v>-3705.9928885182489</v>
      </c>
      <c r="AO7" s="41">
        <f t="shared" si="19"/>
        <v>-3325.9140279738904</v>
      </c>
      <c r="AP7" s="41">
        <f t="shared" si="19"/>
        <v>-3107.06740542942</v>
      </c>
      <c r="AQ7" s="41">
        <f t="shared" ref="AQ7:AQ20" si="21">AM7+AN7+AO7+AP7</f>
        <v>-12527.079973362628</v>
      </c>
      <c r="AR7" s="41">
        <f t="shared" ref="AR7:AS7" si="22">AR10+AR13</f>
        <v>-1572.1060163177208</v>
      </c>
      <c r="AS7" s="41">
        <f t="shared" si="22"/>
        <v>350.0427083069992</v>
      </c>
      <c r="AT7" s="41">
        <f t="shared" ref="AT7" si="23">AT10+AT13</f>
        <v>-456.32055264436121</v>
      </c>
      <c r="AU7" s="41">
        <f>AU10+AU13</f>
        <v>-734.81779438950116</v>
      </c>
      <c r="AV7" s="17">
        <f t="shared" ref="AV7:AV18" si="24">AR7+AS7+AT7+AU7</f>
        <v>-2413.2016550445842</v>
      </c>
      <c r="AW7" s="42">
        <f>AW10+AW13</f>
        <v>-1125.0731709873903</v>
      </c>
      <c r="AX7" s="41">
        <f>AX10+AX13</f>
        <v>-93.348559162909623</v>
      </c>
      <c r="AY7" s="41">
        <f>AY10+AY13</f>
        <v>253.41742011129918</v>
      </c>
      <c r="AZ7" s="41">
        <f>AZ10+AZ13</f>
        <v>-1530.105001370408</v>
      </c>
      <c r="BA7" s="43">
        <f t="shared" ref="BA7" si="25">BA10+BA13</f>
        <v>-2495.1093114094019</v>
      </c>
    </row>
    <row r="8" spans="1:117" s="16" customFormat="1" ht="21.95" customHeight="1">
      <c r="A8" s="39" t="str">
        <f>IF('1'!$A$1=1,B8,C8)</f>
        <v xml:space="preserve">   ЕКСПОРТ ТОВАРІВ ТА ПОСЛУГ</v>
      </c>
      <c r="B8" s="39" t="s">
        <v>2</v>
      </c>
      <c r="C8" s="44" t="s">
        <v>25</v>
      </c>
      <c r="D8" s="17">
        <f>D11+D14</f>
        <v>21640.264408942341</v>
      </c>
      <c r="E8" s="17">
        <f t="shared" ref="E8:S8" si="26">E11+E14</f>
        <v>22184.759029205179</v>
      </c>
      <c r="F8" s="17">
        <f t="shared" si="26"/>
        <v>21928.991579033809</v>
      </c>
      <c r="G8" s="17">
        <f t="shared" si="26"/>
        <v>20807.645027572682</v>
      </c>
      <c r="H8" s="42">
        <f t="shared" si="8"/>
        <v>86561.660044754011</v>
      </c>
      <c r="I8" s="17">
        <f t="shared" si="26"/>
        <v>20775.747488067362</v>
      </c>
      <c r="J8" s="17">
        <f t="shared" si="26"/>
        <v>20205.945897422509</v>
      </c>
      <c r="K8" s="17">
        <f t="shared" si="26"/>
        <v>20800.453839939961</v>
      </c>
      <c r="L8" s="17">
        <f t="shared" si="26"/>
        <v>19941.98797738444</v>
      </c>
      <c r="M8" s="41">
        <f t="shared" si="9"/>
        <v>81724.135202814272</v>
      </c>
      <c r="N8" s="17">
        <f t="shared" si="26"/>
        <v>18520.212513302591</v>
      </c>
      <c r="O8" s="17">
        <f t="shared" si="26"/>
        <v>17578.286275379549</v>
      </c>
      <c r="P8" s="17">
        <f t="shared" si="26"/>
        <v>15861.066920591729</v>
      </c>
      <c r="Q8" s="17">
        <f t="shared" si="26"/>
        <v>13907.58332326784</v>
      </c>
      <c r="R8" s="41">
        <f t="shared" si="10"/>
        <v>65867.149032541711</v>
      </c>
      <c r="S8" s="45">
        <f t="shared" si="26"/>
        <v>12654.296726025681</v>
      </c>
      <c r="T8" s="17">
        <f t="shared" si="11"/>
        <v>11798.684613429141</v>
      </c>
      <c r="U8" s="17">
        <f t="shared" si="11"/>
        <v>12009.142362498351</v>
      </c>
      <c r="V8" s="17">
        <f t="shared" si="11"/>
        <v>11536.685454642071</v>
      </c>
      <c r="W8" s="41">
        <f t="shared" si="12"/>
        <v>47998.809156595242</v>
      </c>
      <c r="X8" s="45">
        <f t="shared" ref="X8" si="27">X11+X14</f>
        <v>10446.516214873191</v>
      </c>
      <c r="Y8" s="17">
        <f t="shared" si="14"/>
        <v>11444.331003859741</v>
      </c>
      <c r="Z8" s="41">
        <f t="shared" si="14"/>
        <v>11612.49460349195</v>
      </c>
      <c r="AA8" s="41">
        <f t="shared" si="14"/>
        <v>12442.76401507343</v>
      </c>
      <c r="AB8" s="17">
        <f t="shared" si="15"/>
        <v>45946.10583729831</v>
      </c>
      <c r="AC8" s="17">
        <f t="shared" si="14"/>
        <v>13343.55518732205</v>
      </c>
      <c r="AD8" s="17">
        <f t="shared" ref="AD8:AE8" si="28">AD11+AD14</f>
        <v>13202.74179943432</v>
      </c>
      <c r="AE8" s="17">
        <f t="shared" si="28"/>
        <v>13447.714312814531</v>
      </c>
      <c r="AF8" s="17">
        <f t="shared" ref="AF8:AH8" si="29">AF11+AF14</f>
        <v>13921.32945403385</v>
      </c>
      <c r="AG8" s="17">
        <f t="shared" si="18"/>
        <v>53915.340753604745</v>
      </c>
      <c r="AH8" s="17">
        <f t="shared" si="29"/>
        <v>14499.526450812051</v>
      </c>
      <c r="AI8" s="17">
        <f t="shared" ref="AI8:AP8" si="30">AI11+AI14</f>
        <v>15075.48042182795</v>
      </c>
      <c r="AJ8" s="17">
        <f t="shared" si="30"/>
        <v>14519.443276195099</v>
      </c>
      <c r="AK8" s="41">
        <f t="shared" si="30"/>
        <v>15002.92252212098</v>
      </c>
      <c r="AL8" s="17">
        <f t="shared" si="20"/>
        <v>59097.372670956072</v>
      </c>
      <c r="AM8" s="17">
        <f t="shared" si="30"/>
        <v>15827.700792980238</v>
      </c>
      <c r="AN8" s="17">
        <f t="shared" si="30"/>
        <v>15993.949158155971</v>
      </c>
      <c r="AO8" s="17">
        <f t="shared" si="30"/>
        <v>16219.031866091591</v>
      </c>
      <c r="AP8" s="41">
        <f t="shared" si="30"/>
        <v>15458.809047433631</v>
      </c>
      <c r="AQ8" s="17">
        <f t="shared" si="21"/>
        <v>63499.490864661435</v>
      </c>
      <c r="AR8" s="17">
        <f t="shared" ref="AR8:AS8" si="31">AR11+AR14</f>
        <v>16070.959526798779</v>
      </c>
      <c r="AS8" s="17">
        <f t="shared" si="31"/>
        <v>13688.607524033099</v>
      </c>
      <c r="AT8" s="17">
        <f t="shared" ref="AT8:AU8" si="32">AT11+AT14</f>
        <v>14802.86864300251</v>
      </c>
      <c r="AU8" s="41">
        <f t="shared" si="32"/>
        <v>15999.205748089589</v>
      </c>
      <c r="AV8" s="17">
        <f t="shared" si="24"/>
        <v>60561.641441923981</v>
      </c>
      <c r="AW8" s="42">
        <f t="shared" ref="AW8:BA8" si="33">AW11+AW14</f>
        <v>17313.715066850862</v>
      </c>
      <c r="AX8" s="41">
        <f t="shared" si="33"/>
        <v>19953.23345130125</v>
      </c>
      <c r="AY8" s="41">
        <f t="shared" si="33"/>
        <v>21876.141428925239</v>
      </c>
      <c r="AZ8" s="41">
        <f t="shared" si="33"/>
        <v>22009.545494994083</v>
      </c>
      <c r="BA8" s="43">
        <f t="shared" si="33"/>
        <v>81152.635442071434</v>
      </c>
    </row>
    <row r="9" spans="1:117" s="16" customFormat="1" ht="21.95" customHeight="1">
      <c r="A9" s="39" t="str">
        <f>IF('1'!$A$1=1,B9,C9)</f>
        <v xml:space="preserve">   ІМПОРТ ТОВАРІВ ТА ПОСЛУГ</v>
      </c>
      <c r="B9" s="39" t="s">
        <v>3</v>
      </c>
      <c r="C9" s="44" t="s">
        <v>26</v>
      </c>
      <c r="D9" s="17">
        <f t="shared" ref="D9:S9" si="34">D12+D15</f>
        <v>24902.857003026642</v>
      </c>
      <c r="E9" s="17">
        <f t="shared" si="34"/>
        <v>27277.255778819348</v>
      </c>
      <c r="F9" s="17">
        <f t="shared" si="34"/>
        <v>24712.849930436569</v>
      </c>
      <c r="G9" s="17">
        <f t="shared" si="34"/>
        <v>24244.23193174187</v>
      </c>
      <c r="H9" s="42">
        <f t="shared" si="8"/>
        <v>101137.19464402444</v>
      </c>
      <c r="I9" s="17">
        <f t="shared" si="34"/>
        <v>24919.994737319597</v>
      </c>
      <c r="J9" s="17">
        <f t="shared" si="34"/>
        <v>23179.0964327621</v>
      </c>
      <c r="K9" s="17">
        <f t="shared" si="34"/>
        <v>25658.353322271731</v>
      </c>
      <c r="L9" s="17">
        <f t="shared" si="34"/>
        <v>23740.11013167951</v>
      </c>
      <c r="M9" s="41">
        <f t="shared" si="9"/>
        <v>97497.554624032928</v>
      </c>
      <c r="N9" s="17">
        <f t="shared" si="34"/>
        <v>20303.6618179785</v>
      </c>
      <c r="O9" s="17">
        <f t="shared" si="34"/>
        <v>19037.956732064362</v>
      </c>
      <c r="P9" s="17">
        <f t="shared" si="34"/>
        <v>16391.898043816902</v>
      </c>
      <c r="Q9" s="17">
        <f t="shared" si="34"/>
        <v>15031.701165943039</v>
      </c>
      <c r="R9" s="41">
        <f t="shared" si="10"/>
        <v>70765.217759802807</v>
      </c>
      <c r="S9" s="45">
        <f t="shared" si="34"/>
        <v>13632.032824246509</v>
      </c>
      <c r="T9" s="17">
        <f t="shared" si="11"/>
        <v>12492.35582558645</v>
      </c>
      <c r="U9" s="17">
        <f t="shared" si="11"/>
        <v>12184.21631143247</v>
      </c>
      <c r="V9" s="17">
        <f t="shared" si="11"/>
        <v>12127.95494502365</v>
      </c>
      <c r="W9" s="41">
        <f t="shared" si="12"/>
        <v>50436.559906289083</v>
      </c>
      <c r="X9" s="45">
        <f t="shared" ref="X9" si="35">X12+X15</f>
        <v>12592.73124955086</v>
      </c>
      <c r="Y9" s="17">
        <f t="shared" si="14"/>
        <v>12462.0038293832</v>
      </c>
      <c r="Z9" s="41">
        <f t="shared" si="14"/>
        <v>13384.24083978952</v>
      </c>
      <c r="AA9" s="41">
        <f t="shared" si="14"/>
        <v>13883.189922945239</v>
      </c>
      <c r="AB9" s="17">
        <f t="shared" si="15"/>
        <v>52322.165841668815</v>
      </c>
      <c r="AC9" s="17">
        <f t="shared" si="14"/>
        <v>15168.559262648241</v>
      </c>
      <c r="AD9" s="17">
        <f t="shared" ref="AD9:AE9" si="36">AD12+AD15</f>
        <v>15579.272107837531</v>
      </c>
      <c r="AE9" s="17">
        <f t="shared" si="36"/>
        <v>15555.636340614119</v>
      </c>
      <c r="AF9" s="17">
        <f t="shared" ref="AF9:AI9" si="37">AF12+AF15</f>
        <v>16311.442412560591</v>
      </c>
      <c r="AG9" s="17">
        <f t="shared" si="18"/>
        <v>62614.910123660477</v>
      </c>
      <c r="AH9" s="17">
        <f t="shared" si="37"/>
        <v>16918.814750480858</v>
      </c>
      <c r="AI9" s="17">
        <f t="shared" si="37"/>
        <v>17736.28941447545</v>
      </c>
      <c r="AJ9" s="17">
        <f t="shared" ref="AJ9:AP9" si="38">AJ12+AJ15</f>
        <v>18023.912946972749</v>
      </c>
      <c r="AK9" s="41">
        <f t="shared" si="38"/>
        <v>17782.983551238231</v>
      </c>
      <c r="AL9" s="17">
        <f t="shared" si="20"/>
        <v>70462.000663167288</v>
      </c>
      <c r="AM9" s="17">
        <f t="shared" si="38"/>
        <v>18215.806444421309</v>
      </c>
      <c r="AN9" s="17">
        <f t="shared" si="38"/>
        <v>19699.942046674219</v>
      </c>
      <c r="AO9" s="17">
        <f t="shared" si="38"/>
        <v>19544.94589406548</v>
      </c>
      <c r="AP9" s="41">
        <f t="shared" si="38"/>
        <v>18565.876452863049</v>
      </c>
      <c r="AQ9" s="17">
        <f t="shared" si="21"/>
        <v>76026.570838024054</v>
      </c>
      <c r="AR9" s="17">
        <f t="shared" ref="AR9:AS9" si="39">AR12+AR15</f>
        <v>17643.0655431165</v>
      </c>
      <c r="AS9" s="17">
        <f t="shared" si="39"/>
        <v>13338.5648157261</v>
      </c>
      <c r="AT9" s="17">
        <f t="shared" ref="AT9:AU9" si="40">AT12+AT15</f>
        <v>15259.189195646872</v>
      </c>
      <c r="AU9" s="41">
        <f t="shared" si="40"/>
        <v>16734.023542479092</v>
      </c>
      <c r="AV9" s="17">
        <f t="shared" si="24"/>
        <v>62974.843096968558</v>
      </c>
      <c r="AW9" s="42">
        <f t="shared" ref="AW9:BA9" si="41">AW12+AW15</f>
        <v>18438.788237838249</v>
      </c>
      <c r="AX9" s="41">
        <f t="shared" si="41"/>
        <v>20046.582010464161</v>
      </c>
      <c r="AY9" s="41">
        <f t="shared" si="41"/>
        <v>21622.724008813941</v>
      </c>
      <c r="AZ9" s="41">
        <f t="shared" si="41"/>
        <v>23539.650496364491</v>
      </c>
      <c r="BA9" s="43">
        <f t="shared" si="41"/>
        <v>83647.744753480831</v>
      </c>
    </row>
    <row r="10" spans="1:117" s="18" customFormat="1" ht="21.95" customHeight="1">
      <c r="A10" s="39" t="str">
        <f>IF('1'!$A$1=1,B10,C10)</f>
        <v xml:space="preserve">     БАЛАНС ТОВАРІВ</v>
      </c>
      <c r="B10" s="39" t="s">
        <v>4</v>
      </c>
      <c r="C10" s="40" t="s">
        <v>27</v>
      </c>
      <c r="D10" s="19">
        <f>D11-D12</f>
        <v>-5369.2989910083998</v>
      </c>
      <c r="E10" s="19">
        <f t="shared" ref="E10:S10" si="42">E11-E12</f>
        <v>-6949.9142068533001</v>
      </c>
      <c r="F10" s="19">
        <f t="shared" si="42"/>
        <v>-4895.6625278347001</v>
      </c>
      <c r="G10" s="19">
        <f t="shared" si="42"/>
        <v>-4881.3077668815004</v>
      </c>
      <c r="H10" s="46">
        <f t="shared" si="8"/>
        <v>-22096.183492577904</v>
      </c>
      <c r="I10" s="19">
        <f t="shared" si="42"/>
        <v>-5648.6581698755981</v>
      </c>
      <c r="J10" s="19">
        <f t="shared" si="42"/>
        <v>-4632.6259109168004</v>
      </c>
      <c r="K10" s="19">
        <f t="shared" si="42"/>
        <v>-7208.6155502433994</v>
      </c>
      <c r="L10" s="19">
        <f t="shared" si="42"/>
        <v>-4707.509558709402</v>
      </c>
      <c r="M10" s="19">
        <f t="shared" si="9"/>
        <v>-22197.409189745202</v>
      </c>
      <c r="N10" s="19">
        <f t="shared" si="42"/>
        <v>-2802.9139726310004</v>
      </c>
      <c r="O10" s="19">
        <f t="shared" si="42"/>
        <v>-1994.6822538602009</v>
      </c>
      <c r="P10" s="19">
        <f t="shared" si="42"/>
        <v>-1000.6990976907</v>
      </c>
      <c r="Q10" s="19">
        <f t="shared" si="42"/>
        <v>-1690.6893255821997</v>
      </c>
      <c r="R10" s="19">
        <f t="shared" si="10"/>
        <v>-7488.9846497641011</v>
      </c>
      <c r="S10" s="46">
        <f t="shared" si="42"/>
        <v>-1493.3376369639791</v>
      </c>
      <c r="T10" s="19">
        <f>T11-T12</f>
        <v>-1003.6793503191602</v>
      </c>
      <c r="U10" s="19">
        <f>U11-U12</f>
        <v>-362.88464449929052</v>
      </c>
      <c r="V10" s="19">
        <f>V11-V12</f>
        <v>-702.72317657028907</v>
      </c>
      <c r="W10" s="19">
        <f t="shared" si="12"/>
        <v>-3562.6248083527189</v>
      </c>
      <c r="X10" s="46">
        <f t="shared" ref="X10" si="43">X11-X12</f>
        <v>-2298.1018461685007</v>
      </c>
      <c r="Y10" s="19">
        <f>Y11-Y12</f>
        <v>-1154.5317663209007</v>
      </c>
      <c r="Z10" s="19">
        <f>Z11-Z12</f>
        <v>-1720.8359481785901</v>
      </c>
      <c r="AA10" s="19">
        <f>AA11-AA12</f>
        <v>-1708.3054481160398</v>
      </c>
      <c r="AB10" s="47">
        <f t="shared" si="15"/>
        <v>-6881.7750087840313</v>
      </c>
      <c r="AC10" s="19">
        <f t="shared" ref="AC10:AD10" si="44">AC11-AC12</f>
        <v>-1965.3613584301202</v>
      </c>
      <c r="AD10" s="19">
        <f t="shared" si="44"/>
        <v>-2615.300557093371</v>
      </c>
      <c r="AE10" s="19">
        <f t="shared" ref="AE10:AI10" si="45">AE11-AE12</f>
        <v>-2378.3073545212792</v>
      </c>
      <c r="AF10" s="19">
        <f t="shared" si="45"/>
        <v>-2646.3434668785994</v>
      </c>
      <c r="AG10" s="19">
        <f t="shared" si="18"/>
        <v>-9605.3127369233698</v>
      </c>
      <c r="AH10" s="19">
        <f t="shared" si="45"/>
        <v>-2650.1281444494998</v>
      </c>
      <c r="AI10" s="19">
        <f t="shared" si="45"/>
        <v>-2940.934691642</v>
      </c>
      <c r="AJ10" s="19">
        <f t="shared" ref="AJ10:AP10" si="46">AJ11-AJ12</f>
        <v>-3907.4657889274004</v>
      </c>
      <c r="AK10" s="19">
        <f t="shared" si="46"/>
        <v>-3181.5340908188991</v>
      </c>
      <c r="AL10" s="19">
        <f t="shared" si="20"/>
        <v>-12680.062715837799</v>
      </c>
      <c r="AM10" s="19">
        <f t="shared" si="46"/>
        <v>-2818.5253033309</v>
      </c>
      <c r="AN10" s="19">
        <f t="shared" si="46"/>
        <v>-4021.835071690899</v>
      </c>
      <c r="AO10" s="19">
        <f t="shared" si="46"/>
        <v>-3760.9141933236006</v>
      </c>
      <c r="AP10" s="19">
        <f t="shared" si="46"/>
        <v>-3663.9459493144004</v>
      </c>
      <c r="AQ10" s="19">
        <f t="shared" si="21"/>
        <v>-14265.2205176598</v>
      </c>
      <c r="AR10" s="19">
        <f>AR11-AR12</f>
        <v>-2225.4548220884008</v>
      </c>
      <c r="AS10" s="19">
        <f>AS11-AS12</f>
        <v>-1072.5628013869009</v>
      </c>
      <c r="AT10" s="19">
        <f>AT11-AT12</f>
        <v>-1540.0580601148013</v>
      </c>
      <c r="AU10" s="19">
        <f>AU11-AU12</f>
        <v>-1922.7050591953011</v>
      </c>
      <c r="AV10" s="47">
        <f>AR10+AS10+AT10+AU10</f>
        <v>-6760.7807427854041</v>
      </c>
      <c r="AW10" s="46">
        <f>AW11-AW12</f>
        <v>-2196.8146287307009</v>
      </c>
      <c r="AX10" s="19">
        <f>AX11-AX12</f>
        <v>-1024.7944965841998</v>
      </c>
      <c r="AY10" s="19">
        <f>AY11-AY12</f>
        <v>-687.06759505410082</v>
      </c>
      <c r="AZ10" s="19">
        <f>AZ11-AZ12</f>
        <v>-2539.8816111987981</v>
      </c>
      <c r="BA10" s="48">
        <f t="shared" ref="BA10" si="47">BA11-BA12</f>
        <v>-6448.5583315677941</v>
      </c>
    </row>
    <row r="11" spans="1:117" s="20" customFormat="1" ht="21.95" customHeight="1">
      <c r="A11" s="39" t="str">
        <f>IF('1'!$A$1=1,B11,C11)</f>
        <v xml:space="preserve">        ЕКСПОРТ ТОВАРІВ</v>
      </c>
      <c r="B11" s="52" t="s">
        <v>5</v>
      </c>
      <c r="C11" s="43" t="s">
        <v>28</v>
      </c>
      <c r="D11" s="17">
        <v>16019.1186531249</v>
      </c>
      <c r="E11" s="17">
        <v>16642.524155794799</v>
      </c>
      <c r="F11" s="17">
        <v>16130.7727162846</v>
      </c>
      <c r="G11" s="17">
        <v>15675.021314395801</v>
      </c>
      <c r="H11" s="42">
        <f>D11+E11+F11+G11</f>
        <v>64467.436839600101</v>
      </c>
      <c r="I11" s="17">
        <v>15512.781119011401</v>
      </c>
      <c r="J11" s="17">
        <v>14629.9596258406</v>
      </c>
      <c r="K11" s="17">
        <v>14376.274819382301</v>
      </c>
      <c r="L11" s="17">
        <v>14685.8946583979</v>
      </c>
      <c r="M11" s="41">
        <f t="shared" si="9"/>
        <v>59204.910222632199</v>
      </c>
      <c r="N11" s="17">
        <v>14008.2385924838</v>
      </c>
      <c r="O11" s="17">
        <v>13809.938239766199</v>
      </c>
      <c r="P11" s="17">
        <v>12460.9213854387</v>
      </c>
      <c r="Q11" s="17">
        <v>10570.4074429423</v>
      </c>
      <c r="R11" s="41">
        <f t="shared" si="10"/>
        <v>50849.505660630995</v>
      </c>
      <c r="S11" s="45">
        <v>9355.3191108116207</v>
      </c>
      <c r="T11" s="17">
        <v>8645.6669610053304</v>
      </c>
      <c r="U11" s="17">
        <v>9001.9839383481103</v>
      </c>
      <c r="V11" s="17">
        <v>8514.7055390865407</v>
      </c>
      <c r="W11" s="41">
        <f>S11+T11+U11+V11</f>
        <v>35517.675549251602</v>
      </c>
      <c r="X11" s="45">
        <v>7393.5862897269699</v>
      </c>
      <c r="Y11" s="17">
        <v>8368.59053790086</v>
      </c>
      <c r="Z11" s="41">
        <v>8552.9726552899101</v>
      </c>
      <c r="AA11" s="41">
        <v>9183.1337151813605</v>
      </c>
      <c r="AB11" s="17">
        <f t="shared" si="15"/>
        <v>33498.283198099103</v>
      </c>
      <c r="AC11" s="17">
        <v>9966.6321784641805</v>
      </c>
      <c r="AD11" s="17">
        <v>9640.1038797501296</v>
      </c>
      <c r="AE11" s="17">
        <v>9808.5614711828202</v>
      </c>
      <c r="AF11" s="17">
        <v>10281.733216311501</v>
      </c>
      <c r="AG11" s="17">
        <f t="shared" si="18"/>
        <v>39697.030745708631</v>
      </c>
      <c r="AH11" s="17">
        <v>10735.5410271699</v>
      </c>
      <c r="AI11" s="17">
        <v>11134.9069415825</v>
      </c>
      <c r="AJ11" s="17">
        <v>10449.044892285699</v>
      </c>
      <c r="AK11" s="41">
        <v>10978.2563738189</v>
      </c>
      <c r="AL11" s="17">
        <f t="shared" si="20"/>
        <v>43297.749234857001</v>
      </c>
      <c r="AM11" s="17">
        <v>11632.9411310287</v>
      </c>
      <c r="AN11" s="17">
        <v>11598.5865369451</v>
      </c>
      <c r="AO11" s="17">
        <v>11767.245662554</v>
      </c>
      <c r="AP11" s="41">
        <v>11071.9070561148</v>
      </c>
      <c r="AQ11" s="17">
        <f t="shared" si="21"/>
        <v>46070.680386642605</v>
      </c>
      <c r="AR11" s="17">
        <v>11710.5993999846</v>
      </c>
      <c r="AS11" s="17">
        <v>10224.401276250899</v>
      </c>
      <c r="AT11" s="17">
        <v>11072.3152259853</v>
      </c>
      <c r="AU11" s="41">
        <v>11975.2407119113</v>
      </c>
      <c r="AV11" s="17">
        <f>AR11+AS11+AT11+AU11</f>
        <v>44982.556614132096</v>
      </c>
      <c r="AW11" s="42">
        <v>13106.1076706438</v>
      </c>
      <c r="AX11" s="41">
        <v>15548.6080343623</v>
      </c>
      <c r="AY11" s="41">
        <v>17186.511772231599</v>
      </c>
      <c r="AZ11" s="41">
        <v>16996.073342507701</v>
      </c>
      <c r="BA11" s="59">
        <f>AW11+AX11+AY11+AZ11</f>
        <v>62837.300819745404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</row>
    <row r="12" spans="1:117" s="20" customFormat="1" ht="21.95" customHeight="1">
      <c r="A12" s="39" t="str">
        <f>IF('1'!$A$1=1,B12,C12)</f>
        <v xml:space="preserve">        ІМПОРТ ТОВАРІВ </v>
      </c>
      <c r="B12" s="52" t="s">
        <v>6</v>
      </c>
      <c r="C12" s="43" t="s">
        <v>29</v>
      </c>
      <c r="D12" s="17">
        <v>21388.4176441333</v>
      </c>
      <c r="E12" s="17">
        <v>23592.438362648099</v>
      </c>
      <c r="F12" s="17">
        <v>21026.4352441193</v>
      </c>
      <c r="G12" s="17">
        <v>20556.329081277301</v>
      </c>
      <c r="H12" s="42">
        <f>D12+E12+F12+G12</f>
        <v>86563.620332178005</v>
      </c>
      <c r="I12" s="17">
        <v>21161.439288886999</v>
      </c>
      <c r="J12" s="17">
        <v>19262.5855367574</v>
      </c>
      <c r="K12" s="17">
        <v>21584.8903696257</v>
      </c>
      <c r="L12" s="17">
        <v>19393.404217107302</v>
      </c>
      <c r="M12" s="41">
        <f t="shared" si="9"/>
        <v>81402.319412377401</v>
      </c>
      <c r="N12" s="17">
        <v>16811.1525651148</v>
      </c>
      <c r="O12" s="17">
        <v>15804.6204936264</v>
      </c>
      <c r="P12" s="17">
        <v>13461.6204831294</v>
      </c>
      <c r="Q12" s="17">
        <v>12261.0967685245</v>
      </c>
      <c r="R12" s="41">
        <f t="shared" si="10"/>
        <v>58338.4903103951</v>
      </c>
      <c r="S12" s="45">
        <v>10848.6567477756</v>
      </c>
      <c r="T12" s="17">
        <v>9649.3463113244907</v>
      </c>
      <c r="U12" s="17">
        <v>9364.8685828474008</v>
      </c>
      <c r="V12" s="17">
        <v>9217.4287156568298</v>
      </c>
      <c r="W12" s="41">
        <f t="shared" si="12"/>
        <v>39080.300357604319</v>
      </c>
      <c r="X12" s="45">
        <v>9691.6881358954706</v>
      </c>
      <c r="Y12" s="17">
        <v>9523.1223042217607</v>
      </c>
      <c r="Z12" s="41">
        <v>10273.8086034685</v>
      </c>
      <c r="AA12" s="41">
        <v>10891.4391632974</v>
      </c>
      <c r="AB12" s="17">
        <f t="shared" si="15"/>
        <v>40380.058206883128</v>
      </c>
      <c r="AC12" s="17">
        <v>11931.993536894301</v>
      </c>
      <c r="AD12" s="17">
        <v>12255.404436843501</v>
      </c>
      <c r="AE12" s="17">
        <v>12186.868825704099</v>
      </c>
      <c r="AF12" s="17">
        <v>12928.0766831901</v>
      </c>
      <c r="AG12" s="17">
        <f>AC12+AD12+AE12+AF12</f>
        <v>49302.343482632001</v>
      </c>
      <c r="AH12" s="17">
        <v>13385.6691716194</v>
      </c>
      <c r="AI12" s="17">
        <v>14075.8416332245</v>
      </c>
      <c r="AJ12" s="17">
        <v>14356.5106812131</v>
      </c>
      <c r="AK12" s="41">
        <v>14159.790464637799</v>
      </c>
      <c r="AL12" s="17">
        <f t="shared" si="20"/>
        <v>55977.811950694799</v>
      </c>
      <c r="AM12" s="17">
        <v>14451.4664343596</v>
      </c>
      <c r="AN12" s="17">
        <v>15620.421608635999</v>
      </c>
      <c r="AO12" s="17">
        <v>15528.1598558776</v>
      </c>
      <c r="AP12" s="41">
        <v>14735.8530054292</v>
      </c>
      <c r="AQ12" s="17">
        <f>AM12+AN12+AO12+AP12</f>
        <v>60335.900904302398</v>
      </c>
      <c r="AR12" s="17">
        <v>13936.054222073</v>
      </c>
      <c r="AS12" s="17">
        <v>11296.9640776378</v>
      </c>
      <c r="AT12" s="17">
        <v>12612.373286100101</v>
      </c>
      <c r="AU12" s="41">
        <v>13897.945771106601</v>
      </c>
      <c r="AV12" s="17">
        <f>AR12+AS12+AT12+AU12</f>
        <v>51743.337356917495</v>
      </c>
      <c r="AW12" s="42">
        <v>15302.922299374501</v>
      </c>
      <c r="AX12" s="41">
        <v>16573.4025309465</v>
      </c>
      <c r="AY12" s="41">
        <v>17873.5793672857</v>
      </c>
      <c r="AZ12" s="41">
        <v>19535.9549537065</v>
      </c>
      <c r="BA12" s="59">
        <f>AW12+AX12+AY12+AZ12</f>
        <v>69285.859151313198</v>
      </c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</row>
    <row r="13" spans="1:117" s="19" customFormat="1" ht="21.95" customHeight="1">
      <c r="A13" s="39" t="str">
        <f>IF('1'!$A$1=1,B13,C13)</f>
        <v xml:space="preserve">     БАЛАНС ПОСЛУГ</v>
      </c>
      <c r="B13" s="49" t="s">
        <v>7</v>
      </c>
      <c r="C13" s="48" t="s">
        <v>30</v>
      </c>
      <c r="D13" s="19">
        <f t="shared" ref="D13:AD13" si="48">D14-D15</f>
        <v>2106.7063969240999</v>
      </c>
      <c r="E13" s="19">
        <f>E14-E15</f>
        <v>1857.4174572391298</v>
      </c>
      <c r="F13" s="19">
        <f t="shared" si="48"/>
        <v>2111.8041764319396</v>
      </c>
      <c r="G13" s="19">
        <f t="shared" si="48"/>
        <v>1444.7208627123105</v>
      </c>
      <c r="H13" s="46">
        <f t="shared" si="8"/>
        <v>7520.6488933074797</v>
      </c>
      <c r="I13" s="19">
        <f t="shared" si="48"/>
        <v>1504.4109206233602</v>
      </c>
      <c r="J13" s="19">
        <f t="shared" si="48"/>
        <v>1659.4753755772099</v>
      </c>
      <c r="K13" s="19">
        <f t="shared" si="48"/>
        <v>2350.71606791163</v>
      </c>
      <c r="L13" s="19">
        <f t="shared" si="48"/>
        <v>909.38740441433038</v>
      </c>
      <c r="M13" s="19">
        <f t="shared" si="9"/>
        <v>6423.9897685265305</v>
      </c>
      <c r="N13" s="19">
        <f t="shared" si="48"/>
        <v>1019.4646679550901</v>
      </c>
      <c r="O13" s="19">
        <f t="shared" si="48"/>
        <v>535.0117971753898</v>
      </c>
      <c r="P13" s="19">
        <f t="shared" si="48"/>
        <v>469.86797446552964</v>
      </c>
      <c r="Q13" s="19">
        <f t="shared" si="48"/>
        <v>566.57148290700025</v>
      </c>
      <c r="R13" s="19">
        <f t="shared" si="10"/>
        <v>2590.9159225030098</v>
      </c>
      <c r="S13" s="46">
        <f t="shared" si="48"/>
        <v>515.60153874314983</v>
      </c>
      <c r="T13" s="19">
        <f t="shared" si="48"/>
        <v>310.00813816185018</v>
      </c>
      <c r="U13" s="19">
        <f>U14-U15</f>
        <v>187.81069556517014</v>
      </c>
      <c r="V13" s="19">
        <f t="shared" si="48"/>
        <v>111.45368618870998</v>
      </c>
      <c r="W13" s="19">
        <f t="shared" si="12"/>
        <v>1124.8740586588801</v>
      </c>
      <c r="X13" s="46">
        <f t="shared" si="48"/>
        <v>151.88681149083004</v>
      </c>
      <c r="Y13" s="19">
        <f t="shared" si="48"/>
        <v>136.85894079744003</v>
      </c>
      <c r="Z13" s="19">
        <f>Z14-Z15</f>
        <v>-50.910288118979679</v>
      </c>
      <c r="AA13" s="19">
        <f t="shared" si="48"/>
        <v>267.87954024423016</v>
      </c>
      <c r="AB13" s="47">
        <f t="shared" si="15"/>
        <v>505.71500441352055</v>
      </c>
      <c r="AC13" s="47">
        <f t="shared" si="48"/>
        <v>140.35728310393006</v>
      </c>
      <c r="AD13" s="47">
        <f t="shared" si="48"/>
        <v>238.77024869015986</v>
      </c>
      <c r="AE13" s="47">
        <f t="shared" ref="AE13:AP13" si="49">AE14-AE15</f>
        <v>270.38532672169003</v>
      </c>
      <c r="AF13" s="47">
        <f t="shared" si="49"/>
        <v>256.23050835185995</v>
      </c>
      <c r="AG13" s="19">
        <f>AC13+AD13+AE13+AF13</f>
        <v>905.74336686763991</v>
      </c>
      <c r="AH13" s="19">
        <f t="shared" si="49"/>
        <v>230.83984478069033</v>
      </c>
      <c r="AI13" s="19">
        <f t="shared" si="49"/>
        <v>280.1256989945</v>
      </c>
      <c r="AJ13" s="19">
        <f t="shared" si="49"/>
        <v>402.99611814974969</v>
      </c>
      <c r="AK13" s="19">
        <f t="shared" si="49"/>
        <v>401.47306170164984</v>
      </c>
      <c r="AL13" s="19">
        <f t="shared" si="20"/>
        <v>1315.4347236265899</v>
      </c>
      <c r="AM13" s="19">
        <f t="shared" si="49"/>
        <v>430.41965188982977</v>
      </c>
      <c r="AN13" s="19">
        <f t="shared" si="49"/>
        <v>315.84218317265004</v>
      </c>
      <c r="AO13" s="19">
        <f t="shared" si="49"/>
        <v>435.00016534971019</v>
      </c>
      <c r="AP13" s="19">
        <f t="shared" si="49"/>
        <v>556.87854388498045</v>
      </c>
      <c r="AQ13" s="19">
        <f t="shared" si="21"/>
        <v>1738.1405442971704</v>
      </c>
      <c r="AR13" s="19">
        <f t="shared" ref="AR13:AU13" si="50">AR14-AR15</f>
        <v>653.34880577067997</v>
      </c>
      <c r="AS13" s="19">
        <f t="shared" si="50"/>
        <v>1422.6055096939001</v>
      </c>
      <c r="AT13" s="19">
        <f t="shared" si="50"/>
        <v>1083.7375074704401</v>
      </c>
      <c r="AU13" s="19">
        <f t="shared" si="50"/>
        <v>1187.8872648058</v>
      </c>
      <c r="AV13" s="19">
        <f t="shared" si="24"/>
        <v>4347.5790877408199</v>
      </c>
      <c r="AW13" s="46">
        <f>AW14-AW15</f>
        <v>1071.7414577433105</v>
      </c>
      <c r="AX13" s="19">
        <f>AX14-AX15</f>
        <v>931.44593742129018</v>
      </c>
      <c r="AY13" s="19">
        <f>AY14-AY15</f>
        <v>940.4850151654</v>
      </c>
      <c r="AZ13" s="19">
        <f>AZ14-AZ15</f>
        <v>1009.7766098283901</v>
      </c>
      <c r="BA13" s="48">
        <f t="shared" ref="BA13" si="51">BA14-BA15</f>
        <v>3953.4490201583922</v>
      </c>
    </row>
    <row r="14" spans="1:117" s="20" customFormat="1" ht="21.95" customHeight="1">
      <c r="A14" s="39" t="str">
        <f>IF('1'!$A$1=1,B14,C14)</f>
        <v xml:space="preserve">        ЕКСПОРТ ПОСЛУГ</v>
      </c>
      <c r="B14" s="52" t="s">
        <v>8</v>
      </c>
      <c r="C14" s="43" t="s">
        <v>31</v>
      </c>
      <c r="D14" s="17">
        <v>5621.1457558174397</v>
      </c>
      <c r="E14" s="17">
        <v>5542.2348734103798</v>
      </c>
      <c r="F14" s="17">
        <v>5798.2188627492096</v>
      </c>
      <c r="G14" s="17">
        <v>5132.6237131768803</v>
      </c>
      <c r="H14" s="42">
        <f t="shared" si="8"/>
        <v>22094.22320515391</v>
      </c>
      <c r="I14" s="17">
        <v>5262.9663690559601</v>
      </c>
      <c r="J14" s="17">
        <v>5575.9862715819099</v>
      </c>
      <c r="K14" s="17">
        <v>6424.1790205576599</v>
      </c>
      <c r="L14" s="17">
        <v>5256.09331898654</v>
      </c>
      <c r="M14" s="41">
        <f t="shared" si="9"/>
        <v>22519.224980182069</v>
      </c>
      <c r="N14" s="17">
        <v>4511.9739208187902</v>
      </c>
      <c r="O14" s="17">
        <v>3768.34803561335</v>
      </c>
      <c r="P14" s="17">
        <v>3400.1455351530299</v>
      </c>
      <c r="Q14" s="17">
        <v>3337.1758803255402</v>
      </c>
      <c r="R14" s="41">
        <f t="shared" si="10"/>
        <v>15017.64337191071</v>
      </c>
      <c r="S14" s="45">
        <v>3298.9776152140598</v>
      </c>
      <c r="T14" s="17">
        <v>3153.01765242381</v>
      </c>
      <c r="U14" s="17">
        <v>3007.1584241502401</v>
      </c>
      <c r="V14" s="17">
        <v>3021.9799155555302</v>
      </c>
      <c r="W14" s="41">
        <f t="shared" si="12"/>
        <v>12481.13360734364</v>
      </c>
      <c r="X14" s="45">
        <v>3052.9299251462198</v>
      </c>
      <c r="Y14" s="17">
        <v>3075.7404659588801</v>
      </c>
      <c r="Z14" s="41">
        <v>3059.5219482020402</v>
      </c>
      <c r="AA14" s="41">
        <v>3259.6302998920701</v>
      </c>
      <c r="AB14" s="17">
        <f t="shared" si="15"/>
        <v>12447.82263919921</v>
      </c>
      <c r="AC14" s="17">
        <v>3376.9230088578702</v>
      </c>
      <c r="AD14" s="17">
        <v>3562.6379196841899</v>
      </c>
      <c r="AE14" s="17">
        <v>3639.1528416317101</v>
      </c>
      <c r="AF14" s="17">
        <v>3639.59623772235</v>
      </c>
      <c r="AG14" s="17">
        <f t="shared" si="18"/>
        <v>14218.31000789612</v>
      </c>
      <c r="AH14" s="17">
        <v>3763.9854236421502</v>
      </c>
      <c r="AI14" s="17">
        <v>3940.5734802454499</v>
      </c>
      <c r="AJ14" s="17">
        <v>4070.3983839093999</v>
      </c>
      <c r="AK14" s="41">
        <v>4024.6661483020798</v>
      </c>
      <c r="AL14" s="17">
        <f t="shared" si="20"/>
        <v>15799.62343609908</v>
      </c>
      <c r="AM14" s="17">
        <v>4194.7596619515398</v>
      </c>
      <c r="AN14" s="17">
        <v>4395.3626212108702</v>
      </c>
      <c r="AO14" s="17">
        <v>4451.7862035375902</v>
      </c>
      <c r="AP14" s="41">
        <v>4386.9019913188304</v>
      </c>
      <c r="AQ14" s="17">
        <f t="shared" si="21"/>
        <v>17428.810478018833</v>
      </c>
      <c r="AR14" s="17">
        <v>4360.3601268141801</v>
      </c>
      <c r="AS14" s="17">
        <v>3464.2062477822001</v>
      </c>
      <c r="AT14" s="17">
        <v>3730.55341701721</v>
      </c>
      <c r="AU14" s="41">
        <v>4023.9650361782901</v>
      </c>
      <c r="AV14" s="17">
        <f t="shared" si="24"/>
        <v>15579.084827791879</v>
      </c>
      <c r="AW14" s="42">
        <v>4207.6073962070604</v>
      </c>
      <c r="AX14" s="41">
        <v>4404.6254169389504</v>
      </c>
      <c r="AY14" s="41">
        <v>4689.6296566936398</v>
      </c>
      <c r="AZ14" s="41">
        <v>5013.4721524863799</v>
      </c>
      <c r="BA14" s="59">
        <f t="shared" ref="BA14:BA21" si="52">AW14+AX14+AY14+AZ14</f>
        <v>18315.334622326031</v>
      </c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</row>
    <row r="15" spans="1:117" s="20" customFormat="1" ht="21.95" customHeight="1">
      <c r="A15" s="39" t="str">
        <f>IF('1'!$A$1=1,B15,C15)</f>
        <v xml:space="preserve">        ІМПОРТ ПОСЛУГ</v>
      </c>
      <c r="B15" s="52" t="s">
        <v>9</v>
      </c>
      <c r="C15" s="43" t="s">
        <v>32</v>
      </c>
      <c r="D15" s="17">
        <v>3514.4393588933399</v>
      </c>
      <c r="E15" s="17">
        <v>3684.81741617125</v>
      </c>
      <c r="F15" s="17">
        <v>3686.41468631727</v>
      </c>
      <c r="G15" s="17">
        <v>3687.9028504645698</v>
      </c>
      <c r="H15" s="42">
        <f t="shared" si="8"/>
        <v>14573.574311846431</v>
      </c>
      <c r="I15" s="17">
        <v>3758.5554484325999</v>
      </c>
      <c r="J15" s="17">
        <v>3916.5108960047</v>
      </c>
      <c r="K15" s="17">
        <v>4073.4629526460299</v>
      </c>
      <c r="L15" s="17">
        <v>4346.7059145722096</v>
      </c>
      <c r="M15" s="41">
        <f t="shared" si="9"/>
        <v>16095.235211655541</v>
      </c>
      <c r="N15" s="17">
        <v>3492.5092528637001</v>
      </c>
      <c r="O15" s="17">
        <v>3233.3362384379602</v>
      </c>
      <c r="P15" s="17">
        <v>2930.2775606875002</v>
      </c>
      <c r="Q15" s="17">
        <v>2770.60439741854</v>
      </c>
      <c r="R15" s="41">
        <f t="shared" si="10"/>
        <v>12426.727449407701</v>
      </c>
      <c r="S15" s="45">
        <v>2783.37607647091</v>
      </c>
      <c r="T15" s="17">
        <v>2843.0095142619598</v>
      </c>
      <c r="U15" s="17">
        <v>2819.3477285850699</v>
      </c>
      <c r="V15" s="17">
        <v>2910.5262293668202</v>
      </c>
      <c r="W15" s="41">
        <f t="shared" si="12"/>
        <v>11356.25954868476</v>
      </c>
      <c r="X15" s="45">
        <v>2901.0431136553898</v>
      </c>
      <c r="Y15" s="17">
        <v>2938.8815251614401</v>
      </c>
      <c r="Z15" s="41">
        <v>3110.4322363210199</v>
      </c>
      <c r="AA15" s="41">
        <v>2991.7507596478399</v>
      </c>
      <c r="AB15" s="17">
        <f t="shared" si="15"/>
        <v>11942.107634785691</v>
      </c>
      <c r="AC15" s="17">
        <v>3236.5657257539401</v>
      </c>
      <c r="AD15" s="17">
        <v>3323.86767099403</v>
      </c>
      <c r="AE15" s="17">
        <v>3368.7675149100201</v>
      </c>
      <c r="AF15" s="17">
        <v>3383.36572937049</v>
      </c>
      <c r="AG15" s="17">
        <f t="shared" si="18"/>
        <v>13312.566641028479</v>
      </c>
      <c r="AH15" s="17">
        <v>3533.1455788614599</v>
      </c>
      <c r="AI15" s="17">
        <v>3660.4477812509499</v>
      </c>
      <c r="AJ15" s="17">
        <v>3667.4022657596502</v>
      </c>
      <c r="AK15" s="41">
        <v>3623.19308660043</v>
      </c>
      <c r="AL15" s="17">
        <f t="shared" si="20"/>
        <v>14484.188712472489</v>
      </c>
      <c r="AM15" s="17">
        <v>3764.34001006171</v>
      </c>
      <c r="AN15" s="17">
        <v>4079.5204380382202</v>
      </c>
      <c r="AO15" s="17">
        <v>4016.78603818788</v>
      </c>
      <c r="AP15" s="41">
        <v>3830.0234474338499</v>
      </c>
      <c r="AQ15" s="17">
        <f>AM15+AN15+AO15+AP15</f>
        <v>15690.66993372166</v>
      </c>
      <c r="AR15" s="17">
        <v>3707.0113210435002</v>
      </c>
      <c r="AS15" s="17">
        <v>2041.6007380883</v>
      </c>
      <c r="AT15" s="17">
        <v>2646.8159095467699</v>
      </c>
      <c r="AU15" s="41">
        <v>2836.0777713724901</v>
      </c>
      <c r="AV15" s="17">
        <f>AR15+AS15+AT15+AU15</f>
        <v>11231.50574005106</v>
      </c>
      <c r="AW15" s="42">
        <v>3135.8659384637499</v>
      </c>
      <c r="AX15" s="41">
        <v>3473.1794795176602</v>
      </c>
      <c r="AY15" s="41">
        <v>3749.1446415282398</v>
      </c>
      <c r="AZ15" s="41">
        <v>4003.6955426579898</v>
      </c>
      <c r="BA15" s="59">
        <f>AW15+AX15+AY15+AZ15</f>
        <v>14361.885602167638</v>
      </c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</row>
    <row r="16" spans="1:117" s="19" customFormat="1" ht="21.95" customHeight="1">
      <c r="A16" s="39" t="str">
        <f>IF('1'!$A$1=1,B16,C16)</f>
        <v>БАЛАНС ПЕРВИННИХ ДОХОДІВ</v>
      </c>
      <c r="B16" s="49" t="s">
        <v>21</v>
      </c>
      <c r="C16" s="48" t="s">
        <v>33</v>
      </c>
      <c r="D16" s="19">
        <f t="shared" ref="D16:AD16" si="53">D17-D18</f>
        <v>-525.7630417486298</v>
      </c>
      <c r="E16" s="19">
        <f t="shared" si="53"/>
        <v>-277.84363926173</v>
      </c>
      <c r="F16" s="19">
        <f t="shared" si="53"/>
        <v>-1068.51037608922</v>
      </c>
      <c r="G16" s="19">
        <f t="shared" si="53"/>
        <v>-1072.5578712073</v>
      </c>
      <c r="H16" s="46">
        <f t="shared" si="8"/>
        <v>-2944.6749283068798</v>
      </c>
      <c r="I16" s="19">
        <f>I17-I18</f>
        <v>-817.06964692511974</v>
      </c>
      <c r="J16" s="19">
        <f t="shared" si="53"/>
        <v>-527.45886619296016</v>
      </c>
      <c r="K16" s="19">
        <f t="shared" si="53"/>
        <v>-754.11757481616019</v>
      </c>
      <c r="L16" s="19">
        <f t="shared" si="53"/>
        <v>-1039.13295053607</v>
      </c>
      <c r="M16" s="19">
        <f t="shared" si="9"/>
        <v>-3137.7790384703103</v>
      </c>
      <c r="N16" s="19">
        <f t="shared" si="53"/>
        <v>-559.50471946377002</v>
      </c>
      <c r="O16" s="19">
        <f t="shared" si="53"/>
        <v>-298.98195826774008</v>
      </c>
      <c r="P16" s="19">
        <f t="shared" si="53"/>
        <v>-123.50219736602003</v>
      </c>
      <c r="Q16" s="19">
        <f t="shared" si="53"/>
        <v>-627.54954492246998</v>
      </c>
      <c r="R16" s="19">
        <f t="shared" si="10"/>
        <v>-1609.5384200200001</v>
      </c>
      <c r="S16" s="46">
        <f t="shared" si="53"/>
        <v>3385.2895804129698</v>
      </c>
      <c r="T16" s="19">
        <f t="shared" si="53"/>
        <v>-1894.9628473503501</v>
      </c>
      <c r="U16" s="19">
        <f>U17-U18</f>
        <v>546.48380879423905</v>
      </c>
      <c r="V16" s="19">
        <f t="shared" si="53"/>
        <v>1672.5284882917369</v>
      </c>
      <c r="W16" s="19">
        <f t="shared" si="12"/>
        <v>3709.3390301485961</v>
      </c>
      <c r="X16" s="46">
        <f t="shared" si="53"/>
        <v>825.26018515181204</v>
      </c>
      <c r="Y16" s="19">
        <f t="shared" si="53"/>
        <v>-408.68892188307996</v>
      </c>
      <c r="Z16" s="19">
        <f>Z17-Z18</f>
        <v>283.23475332476005</v>
      </c>
      <c r="AA16" s="19">
        <f t="shared" si="53"/>
        <v>205.89715023937015</v>
      </c>
      <c r="AB16" s="47">
        <f t="shared" si="15"/>
        <v>905.70316683286228</v>
      </c>
      <c r="AC16" s="47">
        <f t="shared" si="53"/>
        <v>-357.98488916270026</v>
      </c>
      <c r="AD16" s="47">
        <f t="shared" si="53"/>
        <v>779.72157345615983</v>
      </c>
      <c r="AE16" s="47">
        <f t="shared" ref="AE16:AO16" si="54">AE17-AE18</f>
        <v>792.44031981927992</v>
      </c>
      <c r="AF16" s="47">
        <f t="shared" si="54"/>
        <v>429.29069171599986</v>
      </c>
      <c r="AG16" s="19">
        <f t="shared" si="18"/>
        <v>1643.4676958287394</v>
      </c>
      <c r="AH16" s="19">
        <f t="shared" si="54"/>
        <v>-804.99138701113998</v>
      </c>
      <c r="AI16" s="19">
        <f t="shared" si="54"/>
        <v>819.87026370183003</v>
      </c>
      <c r="AJ16" s="19">
        <f t="shared" si="54"/>
        <v>1341.6421189426501</v>
      </c>
      <c r="AK16" s="19">
        <f t="shared" si="54"/>
        <v>19.971928245030085</v>
      </c>
      <c r="AL16" s="19">
        <f t="shared" si="20"/>
        <v>1376.4929238783702</v>
      </c>
      <c r="AM16" s="19">
        <f t="shared" si="54"/>
        <v>513.2433822934704</v>
      </c>
      <c r="AN16" s="19">
        <f t="shared" si="54"/>
        <v>801.94554265341003</v>
      </c>
      <c r="AO16" s="19">
        <f t="shared" si="54"/>
        <v>-322.35106592404009</v>
      </c>
      <c r="AP16" s="19">
        <f>AP17-AP18</f>
        <v>1042.6830396375799</v>
      </c>
      <c r="AQ16" s="19">
        <f>AM16+AN16+AO16+AP16</f>
        <v>2035.5208986604202</v>
      </c>
      <c r="AR16" s="19">
        <f t="shared" ref="AR16:AU16" si="55">AR17-AR18</f>
        <v>2177.5823064939095</v>
      </c>
      <c r="AS16" s="19">
        <f t="shared" si="55"/>
        <v>190.18919987733989</v>
      </c>
      <c r="AT16" s="19">
        <f t="shared" si="55"/>
        <v>854.96310973455002</v>
      </c>
      <c r="AU16" s="19">
        <f t="shared" si="55"/>
        <v>432.76377939723034</v>
      </c>
      <c r="AV16" s="19">
        <f>AR16+AS16+AT16+AU16</f>
        <v>3655.4983955030298</v>
      </c>
      <c r="AW16" s="46">
        <f>AW17-AW18</f>
        <v>-1055.8401778951802</v>
      </c>
      <c r="AX16" s="19">
        <f>AX17-AX18</f>
        <v>-1354.01304109784</v>
      </c>
      <c r="AY16" s="19">
        <f>AY17-AY18</f>
        <v>-1659.3682498901499</v>
      </c>
      <c r="AZ16" s="19">
        <f>AZ17-AZ18</f>
        <v>-1076.1517947123798</v>
      </c>
      <c r="BA16" s="48">
        <f t="shared" ref="BA16" si="56">BA17-BA18</f>
        <v>-5145.3732635955494</v>
      </c>
    </row>
    <row r="17" spans="1:96" s="20" customFormat="1" ht="21.95" customHeight="1">
      <c r="A17" s="39" t="str">
        <f>IF('1'!$A$1=1,B17,C17)</f>
        <v xml:space="preserve">        надходження</v>
      </c>
      <c r="B17" s="52" t="s">
        <v>10</v>
      </c>
      <c r="C17" s="43" t="s">
        <v>34</v>
      </c>
      <c r="D17" s="17">
        <v>1935.8601339919001</v>
      </c>
      <c r="E17" s="17">
        <v>2071.1161348588698</v>
      </c>
      <c r="F17" s="17">
        <v>1483.7323264030399</v>
      </c>
      <c r="G17" s="17">
        <v>1641.9634749074701</v>
      </c>
      <c r="H17" s="42">
        <f t="shared" si="8"/>
        <v>7132.6720701612803</v>
      </c>
      <c r="I17" s="17">
        <v>1761.3214978051501</v>
      </c>
      <c r="J17" s="17">
        <v>1725.4432282586699</v>
      </c>
      <c r="K17" s="17">
        <v>1915.56577989015</v>
      </c>
      <c r="L17" s="17">
        <v>2332.76583993025</v>
      </c>
      <c r="M17" s="41">
        <f t="shared" si="9"/>
        <v>7735.0963458842198</v>
      </c>
      <c r="N17" s="17">
        <v>1503.1189483692101</v>
      </c>
      <c r="O17" s="17">
        <v>1404.13281698373</v>
      </c>
      <c r="P17" s="17">
        <v>1386.62935164495</v>
      </c>
      <c r="Q17" s="17">
        <v>1235.27685880271</v>
      </c>
      <c r="R17" s="41">
        <f t="shared" si="10"/>
        <v>5529.157975800601</v>
      </c>
      <c r="S17" s="45">
        <v>1379.5138587650799</v>
      </c>
      <c r="T17" s="17">
        <v>1460.5836263741701</v>
      </c>
      <c r="U17" s="17">
        <v>1451.57054259968</v>
      </c>
      <c r="V17" s="17">
        <v>1494.57888127055</v>
      </c>
      <c r="W17" s="41">
        <f>S17+T17+U17+V17</f>
        <v>5786.2469090094801</v>
      </c>
      <c r="X17" s="45">
        <v>1546.90723182485</v>
      </c>
      <c r="Y17" s="17">
        <v>1690.51347998804</v>
      </c>
      <c r="Z17" s="41">
        <v>1776.90454590531</v>
      </c>
      <c r="AA17" s="41">
        <v>1856.9256998373601</v>
      </c>
      <c r="AB17" s="17">
        <f t="shared" si="15"/>
        <v>6871.2509575555596</v>
      </c>
      <c r="AC17" s="17">
        <v>1964.4765910395599</v>
      </c>
      <c r="AD17" s="17">
        <v>2303.2230536461898</v>
      </c>
      <c r="AE17" s="17">
        <v>2417.7606942024299</v>
      </c>
      <c r="AF17" s="17">
        <v>2618.4491961295598</v>
      </c>
      <c r="AG17" s="17">
        <f t="shared" si="18"/>
        <v>9303.9095350177413</v>
      </c>
      <c r="AH17" s="17">
        <v>2813.0124343673301</v>
      </c>
      <c r="AI17" s="17">
        <v>2866.8712558570001</v>
      </c>
      <c r="AJ17" s="17">
        <v>3020.81162795</v>
      </c>
      <c r="AK17" s="41">
        <v>3158.7611316908901</v>
      </c>
      <c r="AL17" s="17">
        <f>AH17+AI17+AJ17+AK17</f>
        <v>11859.45644986522</v>
      </c>
      <c r="AM17" s="17">
        <v>3175.9277347357902</v>
      </c>
      <c r="AN17" s="17">
        <v>3304.7658963060699</v>
      </c>
      <c r="AO17" s="17">
        <v>3431.2140959824301</v>
      </c>
      <c r="AP17" s="41">
        <v>3377.5401499337399</v>
      </c>
      <c r="AQ17" s="17">
        <f t="shared" si="21"/>
        <v>13289.447876958031</v>
      </c>
      <c r="AR17" s="17">
        <v>3267.7352585694798</v>
      </c>
      <c r="AS17" s="17">
        <v>2811.1223151856698</v>
      </c>
      <c r="AT17" s="17">
        <v>2920.8864207788902</v>
      </c>
      <c r="AU17" s="41">
        <v>3182.8494152406101</v>
      </c>
      <c r="AV17" s="17">
        <f t="shared" si="24"/>
        <v>12182.59340977465</v>
      </c>
      <c r="AW17" s="42">
        <v>3592.6193092706399</v>
      </c>
      <c r="AX17" s="41">
        <v>3677.2482462348498</v>
      </c>
      <c r="AY17" s="41">
        <v>3299.23939221817</v>
      </c>
      <c r="AZ17" s="41">
        <v>3447.3565321306301</v>
      </c>
      <c r="BA17" s="59">
        <f t="shared" si="52"/>
        <v>14016.46347985429</v>
      </c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</row>
    <row r="18" spans="1:96" s="20" customFormat="1" ht="21.95" customHeight="1">
      <c r="A18" s="39" t="str">
        <f>IF('1'!$A$1=1,B18,C18)</f>
        <v xml:space="preserve">        виплати</v>
      </c>
      <c r="B18" s="52" t="s">
        <v>11</v>
      </c>
      <c r="C18" s="43" t="s">
        <v>35</v>
      </c>
      <c r="D18" s="17">
        <v>2461.6231757405299</v>
      </c>
      <c r="E18" s="17">
        <v>2348.9597741205998</v>
      </c>
      <c r="F18" s="17">
        <v>2552.2427024922599</v>
      </c>
      <c r="G18" s="17">
        <v>2714.52134611477</v>
      </c>
      <c r="H18" s="42">
        <f t="shared" si="8"/>
        <v>10077.34699846816</v>
      </c>
      <c r="I18" s="17">
        <v>2578.3911447302698</v>
      </c>
      <c r="J18" s="17">
        <v>2252.9020944516301</v>
      </c>
      <c r="K18" s="17">
        <v>2669.6833547063102</v>
      </c>
      <c r="L18" s="17">
        <v>3371.89879046632</v>
      </c>
      <c r="M18" s="41">
        <f t="shared" si="9"/>
        <v>10872.875384354531</v>
      </c>
      <c r="N18" s="17">
        <v>2062.6236678329801</v>
      </c>
      <c r="O18" s="17">
        <v>1703.1147752514701</v>
      </c>
      <c r="P18" s="17">
        <v>1510.13154901097</v>
      </c>
      <c r="Q18" s="17">
        <v>1862.8264037251799</v>
      </c>
      <c r="R18" s="41">
        <f t="shared" si="10"/>
        <v>7138.6963958206006</v>
      </c>
      <c r="S18" s="45">
        <v>-2005.7757216478899</v>
      </c>
      <c r="T18" s="17">
        <v>3355.5464737245202</v>
      </c>
      <c r="U18" s="17">
        <v>905.08673380544099</v>
      </c>
      <c r="V18" s="17">
        <v>-177.94960702118701</v>
      </c>
      <c r="W18" s="41">
        <f t="shared" si="12"/>
        <v>2076.907878860884</v>
      </c>
      <c r="X18" s="45">
        <v>721.64704667303795</v>
      </c>
      <c r="Y18" s="17">
        <v>2099.2024018711199</v>
      </c>
      <c r="Z18" s="41">
        <v>1493.6697925805499</v>
      </c>
      <c r="AA18" s="41">
        <v>1651.0285495979899</v>
      </c>
      <c r="AB18" s="17">
        <f t="shared" si="15"/>
        <v>5965.5477907226978</v>
      </c>
      <c r="AC18" s="17">
        <v>2322.4614802022602</v>
      </c>
      <c r="AD18" s="17">
        <v>1523.50148019003</v>
      </c>
      <c r="AE18" s="17">
        <v>1625.32037438315</v>
      </c>
      <c r="AF18" s="17">
        <v>2189.15850441356</v>
      </c>
      <c r="AG18" s="17">
        <f t="shared" si="18"/>
        <v>7660.4418391890003</v>
      </c>
      <c r="AH18" s="17">
        <v>3618.0038213784701</v>
      </c>
      <c r="AI18" s="17">
        <v>2047.00099215517</v>
      </c>
      <c r="AJ18" s="17">
        <v>1679.1695090073499</v>
      </c>
      <c r="AK18" s="41">
        <v>3138.78920344586</v>
      </c>
      <c r="AL18" s="17">
        <f t="shared" si="20"/>
        <v>10482.96352598685</v>
      </c>
      <c r="AM18" s="17">
        <v>2662.6843524423198</v>
      </c>
      <c r="AN18" s="17">
        <v>2502.8203536526598</v>
      </c>
      <c r="AO18" s="17">
        <v>3753.5651619064702</v>
      </c>
      <c r="AP18" s="41">
        <v>2334.85711029616</v>
      </c>
      <c r="AQ18" s="17">
        <f t="shared" si="21"/>
        <v>11253.92697829761</v>
      </c>
      <c r="AR18" s="17">
        <v>1090.1529520755701</v>
      </c>
      <c r="AS18" s="17">
        <v>2620.9331153083299</v>
      </c>
      <c r="AT18" s="17">
        <v>2065.9233110443402</v>
      </c>
      <c r="AU18" s="41">
        <v>2750.0856358433798</v>
      </c>
      <c r="AV18" s="17">
        <f t="shared" si="24"/>
        <v>8527.0950142716192</v>
      </c>
      <c r="AW18" s="42">
        <v>4648.4594871658201</v>
      </c>
      <c r="AX18" s="41">
        <v>5031.2612873326898</v>
      </c>
      <c r="AY18" s="41">
        <v>4958.6076421083199</v>
      </c>
      <c r="AZ18" s="41">
        <v>4523.5083268430099</v>
      </c>
      <c r="BA18" s="59">
        <f t="shared" si="52"/>
        <v>19161.83674344984</v>
      </c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</row>
    <row r="19" spans="1:96" s="19" customFormat="1" ht="21.95" customHeight="1">
      <c r="A19" s="39" t="str">
        <f>IF('1'!$A$1=1,B19,C19)</f>
        <v>БАЛАНС ВТОРИННИХ ДОХОДІВ</v>
      </c>
      <c r="B19" s="49" t="s">
        <v>22</v>
      </c>
      <c r="C19" s="48" t="s">
        <v>36</v>
      </c>
      <c r="D19" s="19">
        <f t="shared" ref="D19:AD19" si="57">D20-D21</f>
        <v>789.47150925944902</v>
      </c>
      <c r="E19" s="19">
        <f t="shared" si="57"/>
        <v>779.24801633930201</v>
      </c>
      <c r="F19" s="19">
        <f t="shared" si="57"/>
        <v>775.82102147562887</v>
      </c>
      <c r="G19" s="19">
        <f t="shared" si="57"/>
        <v>648.64591127707399</v>
      </c>
      <c r="H19" s="46">
        <f t="shared" si="8"/>
        <v>2993.1864583514539</v>
      </c>
      <c r="I19" s="19">
        <f t="shared" si="57"/>
        <v>612.75877360236495</v>
      </c>
      <c r="J19" s="19">
        <f t="shared" si="57"/>
        <v>554.91877545239697</v>
      </c>
      <c r="K19" s="19">
        <f t="shared" si="57"/>
        <v>503.56985806564796</v>
      </c>
      <c r="L19" s="19">
        <f t="shared" si="57"/>
        <v>501.17390919823094</v>
      </c>
      <c r="M19" s="19">
        <f t="shared" si="9"/>
        <v>2172.4213163186409</v>
      </c>
      <c r="N19" s="19">
        <f t="shared" si="57"/>
        <v>272.76509080648293</v>
      </c>
      <c r="O19" s="19">
        <f t="shared" si="57"/>
        <v>461.15087124876499</v>
      </c>
      <c r="P19" s="19">
        <f t="shared" si="57"/>
        <v>337.94850975295196</v>
      </c>
      <c r="Q19" s="19">
        <f t="shared" si="57"/>
        <v>461.23280151520606</v>
      </c>
      <c r="R19" s="19">
        <f t="shared" si="10"/>
        <v>1533.0972733234062</v>
      </c>
      <c r="S19" s="46">
        <f t="shared" si="57"/>
        <v>854.72405218674692</v>
      </c>
      <c r="T19" s="19">
        <f t="shared" si="57"/>
        <v>954.68199824183807</v>
      </c>
      <c r="U19" s="19">
        <f>U20-U21</f>
        <v>919.15730153289292</v>
      </c>
      <c r="V19" s="19">
        <f t="shared" si="57"/>
        <v>873.62547057022903</v>
      </c>
      <c r="W19" s="19">
        <f t="shared" si="12"/>
        <v>3602.1888225317066</v>
      </c>
      <c r="X19" s="46">
        <f t="shared" si="57"/>
        <v>851.92001893881093</v>
      </c>
      <c r="Y19" s="19">
        <f t="shared" si="57"/>
        <v>901.629633953179</v>
      </c>
      <c r="Z19" s="19">
        <f>Z20-Z21</f>
        <v>933.97712229377987</v>
      </c>
      <c r="AA19" s="19">
        <f t="shared" si="57"/>
        <v>940.59177299884595</v>
      </c>
      <c r="AB19" s="47">
        <f t="shared" si="15"/>
        <v>3628.1185481846155</v>
      </c>
      <c r="AC19" s="47">
        <f t="shared" si="57"/>
        <v>926.68964307201293</v>
      </c>
      <c r="AD19" s="47">
        <f t="shared" si="57"/>
        <v>907.84274111043806</v>
      </c>
      <c r="AE19" s="47">
        <f t="shared" ref="AE19:AP19" si="58">AE20-AE21</f>
        <v>891.18911413842693</v>
      </c>
      <c r="AF19" s="47">
        <f t="shared" si="58"/>
        <v>894.12032999286407</v>
      </c>
      <c r="AG19" s="19">
        <f t="shared" si="18"/>
        <v>3619.8418283137416</v>
      </c>
      <c r="AH19" s="19">
        <f t="shared" si="58"/>
        <v>949.62167245211197</v>
      </c>
      <c r="AI19" s="19">
        <f t="shared" si="58"/>
        <v>1020.361567365559</v>
      </c>
      <c r="AJ19" s="19">
        <f t="shared" si="58"/>
        <v>905.66170656741292</v>
      </c>
      <c r="AK19" s="19">
        <f t="shared" si="58"/>
        <v>796.88167195830601</v>
      </c>
      <c r="AL19" s="19">
        <f t="shared" si="20"/>
        <v>3672.5266183433901</v>
      </c>
      <c r="AM19" s="19">
        <f t="shared" si="58"/>
        <v>850.52906922097213</v>
      </c>
      <c r="AN19" s="19">
        <f t="shared" si="58"/>
        <v>1031.0124990509669</v>
      </c>
      <c r="AO19" s="19">
        <f t="shared" si="58"/>
        <v>855.93191983417103</v>
      </c>
      <c r="AP19" s="19">
        <f t="shared" si="58"/>
        <v>3414.413929011972</v>
      </c>
      <c r="AQ19" s="19">
        <f>AM19+AN19+AO19+AP19</f>
        <v>6151.8874171180814</v>
      </c>
      <c r="AR19" s="19">
        <f t="shared" ref="AR19:AU19" si="59">AR20-AR21</f>
        <v>894.3648555751879</v>
      </c>
      <c r="AS19" s="19">
        <f t="shared" si="59"/>
        <v>1189.013778284419</v>
      </c>
      <c r="AT19" s="19">
        <f t="shared" si="59"/>
        <v>985.94251950892306</v>
      </c>
      <c r="AU19" s="19">
        <f t="shared" si="59"/>
        <v>1057.1606070446981</v>
      </c>
      <c r="AV19" s="19">
        <f>AR19+AS19+AT19+AU19</f>
        <v>4126.4817604132277</v>
      </c>
      <c r="AW19" s="46">
        <f>AW20-AW21</f>
        <v>1035.4020170756712</v>
      </c>
      <c r="AX19" s="19">
        <f>AX20-AX21</f>
        <v>1401.421271285265</v>
      </c>
      <c r="AY19" s="19">
        <f>AY20-AY21</f>
        <v>1179.377664881843</v>
      </c>
      <c r="AZ19" s="19">
        <f>AZ20-AZ21</f>
        <v>1073.4938652937969</v>
      </c>
      <c r="BA19" s="48">
        <f t="shared" ref="BA19" si="60">BA20-BA21</f>
        <v>4689.6948185365763</v>
      </c>
    </row>
    <row r="20" spans="1:96" s="20" customFormat="1" ht="21.95" customHeight="1">
      <c r="A20" s="39" t="str">
        <f>IF('1'!$A$1=1,B20,C20)</f>
        <v xml:space="preserve">        надходження</v>
      </c>
      <c r="B20" s="52" t="s">
        <v>10</v>
      </c>
      <c r="C20" s="43" t="s">
        <v>34</v>
      </c>
      <c r="D20" s="17">
        <v>1080.1626082139201</v>
      </c>
      <c r="E20" s="17">
        <v>1078.9729820799701</v>
      </c>
      <c r="F20" s="17">
        <v>1068.4425661872499</v>
      </c>
      <c r="G20" s="17">
        <v>1002.56393497829</v>
      </c>
      <c r="H20" s="42">
        <f t="shared" si="8"/>
        <v>4230.142091459431</v>
      </c>
      <c r="I20" s="17">
        <v>989.18393374388597</v>
      </c>
      <c r="J20" s="17">
        <v>1002.98318409941</v>
      </c>
      <c r="K20" s="17">
        <v>1065.65468631873</v>
      </c>
      <c r="L20" s="17">
        <v>1067.5072431405899</v>
      </c>
      <c r="M20" s="41">
        <f t="shared" si="9"/>
        <v>4125.3290473026154</v>
      </c>
      <c r="N20" s="17">
        <v>928.83297092197597</v>
      </c>
      <c r="O20" s="17">
        <v>866.19146371732597</v>
      </c>
      <c r="P20" s="17">
        <v>920.36717361518197</v>
      </c>
      <c r="Q20" s="17">
        <v>734.63315523895506</v>
      </c>
      <c r="R20" s="41">
        <f t="shared" si="10"/>
        <v>3450.024763493439</v>
      </c>
      <c r="S20" s="45">
        <v>1088.2218559647199</v>
      </c>
      <c r="T20" s="17">
        <v>1182.7341023940601</v>
      </c>
      <c r="U20" s="17">
        <v>1154.58799282309</v>
      </c>
      <c r="V20" s="17">
        <v>1143.63191901707</v>
      </c>
      <c r="W20" s="41">
        <f t="shared" si="12"/>
        <v>4569.1758701989393</v>
      </c>
      <c r="X20" s="45">
        <v>1098.14730142023</v>
      </c>
      <c r="Y20" s="17">
        <v>1143.65930270846</v>
      </c>
      <c r="Z20" s="41">
        <v>1189.4886592350599</v>
      </c>
      <c r="AA20" s="41">
        <v>1188.04643377755</v>
      </c>
      <c r="AB20" s="17">
        <f t="shared" si="15"/>
        <v>4619.3416971412998</v>
      </c>
      <c r="AC20" s="17">
        <v>1180.6143337637</v>
      </c>
      <c r="AD20" s="17">
        <v>1200.49480842411</v>
      </c>
      <c r="AE20" s="17">
        <v>1198.1760088072799</v>
      </c>
      <c r="AF20" s="17">
        <v>1221.1935047566101</v>
      </c>
      <c r="AG20" s="17">
        <f t="shared" si="18"/>
        <v>4800.4786557517</v>
      </c>
      <c r="AH20" s="17">
        <v>1280.78296024108</v>
      </c>
      <c r="AI20" s="17">
        <v>1348.4375582569</v>
      </c>
      <c r="AJ20" s="17">
        <v>1224.95942148062</v>
      </c>
      <c r="AK20" s="41">
        <v>1115.18591671637</v>
      </c>
      <c r="AL20" s="17">
        <f t="shared" si="20"/>
        <v>4969.3658566949707</v>
      </c>
      <c r="AM20" s="17">
        <v>1173.7161202964201</v>
      </c>
      <c r="AN20" s="17">
        <v>1386.1777387280399</v>
      </c>
      <c r="AO20" s="17">
        <v>1215.66459126472</v>
      </c>
      <c r="AP20" s="41">
        <v>3789.8505853789702</v>
      </c>
      <c r="AQ20" s="17">
        <f t="shared" si="21"/>
        <v>7565.40903566815</v>
      </c>
      <c r="AR20" s="17">
        <v>1285.7662337547599</v>
      </c>
      <c r="AS20" s="17">
        <v>1539.11417594862</v>
      </c>
      <c r="AT20" s="17">
        <v>1407.85720443439</v>
      </c>
      <c r="AU20" s="41">
        <v>1468.9429522138</v>
      </c>
      <c r="AV20" s="17">
        <f>AR20+AS20+AT20+AU20</f>
        <v>5701.6805663515697</v>
      </c>
      <c r="AW20" s="42">
        <v>1571.1400547825001</v>
      </c>
      <c r="AX20" s="41">
        <v>1948.2157058923999</v>
      </c>
      <c r="AY20" s="41">
        <v>1717.1708354341099</v>
      </c>
      <c r="AZ20" s="41">
        <v>1655.0023799826899</v>
      </c>
      <c r="BA20" s="43">
        <f t="shared" si="52"/>
        <v>6891.5289760917003</v>
      </c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</row>
    <row r="21" spans="1:96" s="21" customFormat="1" ht="21.95" customHeight="1">
      <c r="A21" s="53" t="str">
        <f>IF('1'!$A$1=1,B21,C21)</f>
        <v xml:space="preserve">        виплати</v>
      </c>
      <c r="B21" s="53" t="s">
        <v>11</v>
      </c>
      <c r="C21" s="54" t="s">
        <v>35</v>
      </c>
      <c r="D21" s="55">
        <v>290.69109895447099</v>
      </c>
      <c r="E21" s="55">
        <v>299.72496574066798</v>
      </c>
      <c r="F21" s="55">
        <v>292.62154471162103</v>
      </c>
      <c r="G21" s="55">
        <v>353.91802370121599</v>
      </c>
      <c r="H21" s="58">
        <f t="shared" si="8"/>
        <v>1236.9556331079759</v>
      </c>
      <c r="I21" s="55">
        <v>376.42516014152102</v>
      </c>
      <c r="J21" s="55">
        <v>448.06440864701301</v>
      </c>
      <c r="K21" s="55">
        <v>562.08482825308204</v>
      </c>
      <c r="L21" s="55">
        <v>566.33333394235899</v>
      </c>
      <c r="M21" s="56">
        <f t="shared" si="9"/>
        <v>1952.9077309839749</v>
      </c>
      <c r="N21" s="55">
        <v>656.06788011549304</v>
      </c>
      <c r="O21" s="55">
        <v>405.04059246856099</v>
      </c>
      <c r="P21" s="55">
        <v>582.41866386223001</v>
      </c>
      <c r="Q21" s="55">
        <v>273.40035372374899</v>
      </c>
      <c r="R21" s="56">
        <f t="shared" si="10"/>
        <v>1916.927490170033</v>
      </c>
      <c r="S21" s="57">
        <v>233.49780377797299</v>
      </c>
      <c r="T21" s="55">
        <v>228.052104152222</v>
      </c>
      <c r="U21" s="55">
        <v>235.43069129019699</v>
      </c>
      <c r="V21" s="55">
        <v>270.00644844684098</v>
      </c>
      <c r="W21" s="56">
        <f t="shared" si="12"/>
        <v>966.9870476672329</v>
      </c>
      <c r="X21" s="57">
        <v>246.227282481419</v>
      </c>
      <c r="Y21" s="55">
        <v>242.02966875528099</v>
      </c>
      <c r="Z21" s="56">
        <v>255.51153694128001</v>
      </c>
      <c r="AA21" s="56">
        <v>247.45466077870401</v>
      </c>
      <c r="AB21" s="55">
        <f t="shared" si="15"/>
        <v>991.22314895668399</v>
      </c>
      <c r="AC21" s="55">
        <v>253.924690691687</v>
      </c>
      <c r="AD21" s="55">
        <v>292.65206731367198</v>
      </c>
      <c r="AE21" s="55">
        <v>306.98689466885298</v>
      </c>
      <c r="AF21" s="55">
        <v>327.07317476374601</v>
      </c>
      <c r="AG21" s="55">
        <f t="shared" si="18"/>
        <v>1180.6368274379579</v>
      </c>
      <c r="AH21" s="55">
        <v>331.16128778896802</v>
      </c>
      <c r="AI21" s="55">
        <v>328.07599089134101</v>
      </c>
      <c r="AJ21" s="55">
        <v>319.29771491320702</v>
      </c>
      <c r="AK21" s="56">
        <v>318.30424475806399</v>
      </c>
      <c r="AL21" s="55">
        <f t="shared" si="20"/>
        <v>1296.83923835158</v>
      </c>
      <c r="AM21" s="55">
        <v>323.18705107544798</v>
      </c>
      <c r="AN21" s="55">
        <v>355.16523967707298</v>
      </c>
      <c r="AO21" s="55">
        <v>359.73267143054898</v>
      </c>
      <c r="AP21" s="56">
        <v>375.43665636699802</v>
      </c>
      <c r="AQ21" s="55">
        <f>AM21+AN21+AO21+AP21</f>
        <v>1413.5216185500678</v>
      </c>
      <c r="AR21" s="55">
        <v>391.40137817957202</v>
      </c>
      <c r="AS21" s="55">
        <v>350.10039766420101</v>
      </c>
      <c r="AT21" s="55">
        <v>421.91468492546699</v>
      </c>
      <c r="AU21" s="56">
        <v>411.78234516910197</v>
      </c>
      <c r="AV21" s="55">
        <f>AR21+AS21+AT21+AU21</f>
        <v>1575.198805938342</v>
      </c>
      <c r="AW21" s="58">
        <v>535.738037706829</v>
      </c>
      <c r="AX21" s="56">
        <v>546.79443460713503</v>
      </c>
      <c r="AY21" s="56">
        <v>537.79317055226704</v>
      </c>
      <c r="AZ21" s="56">
        <v>581.508514688893</v>
      </c>
      <c r="BA21" s="60">
        <f t="shared" si="52"/>
        <v>2201.834157555124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</row>
    <row r="22" spans="1:96" s="16" customForma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96" s="16" customFormat="1"/>
    <row r="25" spans="1:96"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96"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96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96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96"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96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96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96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4:28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4:28"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4:28"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4:28"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4:28"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4:28"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4:28"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4:28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</sheetData>
  <mergeCells count="21">
    <mergeCell ref="BA4:BA5"/>
    <mergeCell ref="AQ4:AQ5"/>
    <mergeCell ref="AM4:AP4"/>
    <mergeCell ref="AV4:AV5"/>
    <mergeCell ref="AR4:AU4"/>
    <mergeCell ref="AW4:AZ4"/>
    <mergeCell ref="AL4:AL5"/>
    <mergeCell ref="AH4:AK4"/>
    <mergeCell ref="AG4:AG5"/>
    <mergeCell ref="A4:A5"/>
    <mergeCell ref="S4:V4"/>
    <mergeCell ref="N4:Q4"/>
    <mergeCell ref="AC4:AF4"/>
    <mergeCell ref="X4:AA4"/>
    <mergeCell ref="B4:B5"/>
    <mergeCell ref="C4:C5"/>
    <mergeCell ref="H4:H5"/>
    <mergeCell ref="M4:M5"/>
    <mergeCell ref="R4:R5"/>
    <mergeCell ref="W4:W5"/>
    <mergeCell ref="AB4:AB5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2022-06-27T10:21:21Z</cp:lastPrinted>
  <dcterms:created xsi:type="dcterms:W3CDTF">2015-06-24T07:46:12Z</dcterms:created>
  <dcterms:modified xsi:type="dcterms:W3CDTF">2022-06-27T10:21:53Z</dcterms:modified>
</cp:coreProperties>
</file>