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Z:\EX_SEC_STATISTICS\K327\PREDKO\УДАЛЕНКА\ТРАНСФЕРТЫ\САЙТ\"/>
    </mc:Choice>
  </mc:AlternateContent>
  <bookViews>
    <workbookView xWindow="0" yWindow="0" windowWidth="19200" windowHeight="7050" tabRatio="598" activeTab="1"/>
  </bookViews>
  <sheets>
    <sheet name="1" sheetId="1" r:id="rId1"/>
    <sheet name="1.1" sheetId="23" r:id="rId2"/>
    <sheet name="1.2" sheetId="21" r:id="rId3"/>
    <sheet name="1.3" sheetId="20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\C" localSheetId="1">#REF!</definedName>
    <definedName name="\C" localSheetId="2">#REF!</definedName>
    <definedName name="\C">#REF!</definedName>
    <definedName name="\D" localSheetId="1">#REF!</definedName>
    <definedName name="\D" localSheetId="2">#REF!</definedName>
    <definedName name="\D">#REF!</definedName>
    <definedName name="\E" localSheetId="1">#REF!</definedName>
    <definedName name="\E" localSheetId="2">#REF!</definedName>
    <definedName name="\E">#REF!</definedName>
    <definedName name="\H" localSheetId="1">#REF!</definedName>
    <definedName name="\H" localSheetId="2">#REF!</definedName>
    <definedName name="\H">#REF!</definedName>
    <definedName name="\K" localSheetId="1">#REF!</definedName>
    <definedName name="\K" localSheetId="2">#REF!</definedName>
    <definedName name="\K">#REF!</definedName>
    <definedName name="\L" localSheetId="1">#REF!</definedName>
    <definedName name="\L" localSheetId="2">#REF!</definedName>
    <definedName name="\L">#REF!</definedName>
    <definedName name="\P" localSheetId="1">#REF!</definedName>
    <definedName name="\P" localSheetId="2">#REF!</definedName>
    <definedName name="\P">#REF!</definedName>
    <definedName name="\Q" localSheetId="1">#REF!</definedName>
    <definedName name="\Q" localSheetId="2">#REF!</definedName>
    <definedName name="\Q">#REF!</definedName>
    <definedName name="\S" localSheetId="1">#REF!</definedName>
    <definedName name="\S" localSheetId="2">#REF!</definedName>
    <definedName name="\S">#REF!</definedName>
    <definedName name="\T" localSheetId="1">#REF!</definedName>
    <definedName name="\T" localSheetId="2">#REF!</definedName>
    <definedName name="\T">#REF!</definedName>
    <definedName name="\V" localSheetId="1">#REF!</definedName>
    <definedName name="\V" localSheetId="2">#REF!</definedName>
    <definedName name="\V">#REF!</definedName>
    <definedName name="\W" localSheetId="1">#REF!</definedName>
    <definedName name="\W" localSheetId="2">#REF!</definedName>
    <definedName name="\W">#REF!</definedName>
    <definedName name="\X" localSheetId="1">#REF!</definedName>
    <definedName name="\X" localSheetId="2">#REF!</definedName>
    <definedName name="\X">#REF!</definedName>
    <definedName name="_______tab06" localSheetId="1">#REF!</definedName>
    <definedName name="_______tab06" localSheetId="2">#REF!</definedName>
    <definedName name="_______tab06">#REF!</definedName>
    <definedName name="_______tab07" localSheetId="1">#REF!</definedName>
    <definedName name="_______tab07" localSheetId="2">#REF!</definedName>
    <definedName name="_______tab07">#REF!</definedName>
    <definedName name="_______Tab1" localSheetId="1">#REF!</definedName>
    <definedName name="_______Tab1" localSheetId="2">#REF!</definedName>
    <definedName name="_______Tab1">#REF!</definedName>
    <definedName name="_______UKR1" localSheetId="1">#REF!</definedName>
    <definedName name="_______UKR1" localSheetId="2">#REF!</definedName>
    <definedName name="_______UKR1">#REF!</definedName>
    <definedName name="_______UKR2" localSheetId="1">#REF!</definedName>
    <definedName name="_______UKR2" localSheetId="2">#REF!</definedName>
    <definedName name="_______UKR2">#REF!</definedName>
    <definedName name="_______UKR3" localSheetId="1">#REF!</definedName>
    <definedName name="_______UKR3" localSheetId="2">#REF!</definedName>
    <definedName name="_______UKR3">#REF!</definedName>
    <definedName name="_tab06" localSheetId="1">#REF!</definedName>
    <definedName name="_tab06" localSheetId="2">#REF!</definedName>
    <definedName name="_tab06">#REF!</definedName>
    <definedName name="_tab07" localSheetId="1">#REF!</definedName>
    <definedName name="_tab07" localSheetId="2">#REF!</definedName>
    <definedName name="_tab07">#REF!</definedName>
    <definedName name="_Tab1" localSheetId="1">#REF!</definedName>
    <definedName name="_Tab1" localSheetId="2">#REF!</definedName>
    <definedName name="_Tab1">#REF!</definedName>
    <definedName name="_UKR1" localSheetId="1">#REF!</definedName>
    <definedName name="_UKR1" localSheetId="2">#REF!</definedName>
    <definedName name="_UKR1">#REF!</definedName>
    <definedName name="_UKR2" localSheetId="1">#REF!</definedName>
    <definedName name="_UKR2" localSheetId="2">#REF!</definedName>
    <definedName name="_UKR2">#REF!</definedName>
    <definedName name="_UKR3" localSheetId="1">#REF!</definedName>
    <definedName name="_UKR3" localSheetId="2">#REF!</definedName>
    <definedName name="_UKR3">#REF!</definedName>
    <definedName name="_xlnm._FilterDatabase" localSheetId="3" hidden="1">'1.3'!$A$6:$AG$6</definedName>
    <definedName name="a" localSheetId="1">#REF!</definedName>
    <definedName name="a" localSheetId="2">#REF!</definedName>
    <definedName name="a">#REF!</definedName>
    <definedName name="aaa" localSheetId="1">#REF!</definedName>
    <definedName name="aaa" localSheetId="2">#REF!</definedName>
    <definedName name="aaa">#REF!</definedName>
    <definedName name="Agency_List">[1]Control!$H$17:$H$19</definedName>
    <definedName name="All_Data" localSheetId="1">#REF!</definedName>
    <definedName name="All_Data" localSheetId="2">#REF!</definedName>
    <definedName name="All_Data">#REF!</definedName>
    <definedName name="Balance_of_payments" localSheetId="1">#REF!</definedName>
    <definedName name="Balance_of_payments" localSheetId="2">#REF!</definedName>
    <definedName name="Balance_of_payments">#REF!</definedName>
    <definedName name="bp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bp" hidden="1">{"BOP_TAB",#N/A,FALSE,"N";"MIDTERM_TAB",#N/A,FALSE,"O";"FUND_CRED",#N/A,FALSE,"P";"DEBT_TAB1",#N/A,FALSE,"Q";"DEBT_TAB2",#N/A,FALSE,"Q";"FORFIN_TAB1",#N/A,FALSE,"R";"FORFIN_TAB2",#N/A,FALSE,"R";"BOP_ANALY",#N/A,FALSE,"U"}</definedName>
    <definedName name="BRO" localSheetId="1">#REF!</definedName>
    <definedName name="BRO" localSheetId="2">#REF!</definedName>
    <definedName name="BRO">#REF!</definedName>
    <definedName name="BUControlSheet_CurrencySelections">[2]Control!$A$19:$A$20</definedName>
    <definedName name="BUControlSheet_FormulaSelections">[2]Control!$A$16:$A$17</definedName>
    <definedName name="BUControlSheet_RevisionSelections">[2]Control!$A$21:$A$22</definedName>
    <definedName name="BUControlSheet_ScaleSelections">[2]Control!$J$35:$J$36</definedName>
    <definedName name="BudArrears" localSheetId="1">#REF!</definedName>
    <definedName name="BudArrears" localSheetId="2">#REF!</definedName>
    <definedName name="BudArrears">#REF!</definedName>
    <definedName name="budfin" localSheetId="1">#REF!</definedName>
    <definedName name="budfin" localSheetId="2">#REF!</definedName>
    <definedName name="budfin">#REF!</definedName>
    <definedName name="Budget" localSheetId="1">#REF!</definedName>
    <definedName name="Budget" localSheetId="2">#REF!</definedName>
    <definedName name="Budget">#REF!</definedName>
    <definedName name="budget_financing" localSheetId="1">#REF!</definedName>
    <definedName name="budget_financing" localSheetId="2">#REF!</definedName>
    <definedName name="budget_financing">#REF!</definedName>
    <definedName name="Central" localSheetId="1">#REF!</definedName>
    <definedName name="Central" localSheetId="2">#REF!</definedName>
    <definedName name="Central">#REF!</definedName>
    <definedName name="Coordinator_List">[1]Control!$J$20:$J$21</definedName>
    <definedName name="Country">[3]Control!$C$1</definedName>
    <definedName name="ctyList" localSheetId="1">#REF!</definedName>
    <definedName name="ctyList" localSheetId="2">#REF!</definedName>
    <definedName name="ctyList">#REF!</definedName>
    <definedName name="Currency_Def">[1]Control!$BA$330:$BA$487</definedName>
    <definedName name="Current_account" localSheetId="1">#REF!</definedName>
    <definedName name="Current_account" localSheetId="2">#REF!</definedName>
    <definedName name="Current_account">#REF!</definedName>
    <definedName name="DATES" localSheetId="1">#REF!</definedName>
    <definedName name="DATES" localSheetId="2">#REF!</definedName>
    <definedName name="DATES">#REF!</definedName>
    <definedName name="DATESA" localSheetId="1">#REF!</definedName>
    <definedName name="DATESA" localSheetId="2">#REF!</definedName>
    <definedName name="DATESA">#REF!</definedName>
    <definedName name="DATESM" localSheetId="1">#REF!</definedName>
    <definedName name="DATESM" localSheetId="2">#REF!</definedName>
    <definedName name="DATESM">#REF!</definedName>
    <definedName name="DATESQ" localSheetId="1">#REF!</definedName>
    <definedName name="DATESQ" localSheetId="2">#REF!</definedName>
    <definedName name="DATESQ">#REF!</definedName>
    <definedName name="EdssBatchRange" localSheetId="1">#REF!</definedName>
    <definedName name="EdssBatchRange" localSheetId="2">#REF!</definedName>
    <definedName name="EdssBatchRange">#REF!</definedName>
    <definedName name="Exp_GDP" localSheetId="1">#REF!</definedName>
    <definedName name="Exp_GDP" localSheetId="2">#REF!</definedName>
    <definedName name="Exp_GDP">#REF!</definedName>
    <definedName name="Exp_nom" localSheetId="1">#REF!</definedName>
    <definedName name="Exp_nom" localSheetId="2">#REF!</definedName>
    <definedName name="Exp_nom">#REF!</definedName>
    <definedName name="f" localSheetId="1">#REF!</definedName>
    <definedName name="f" localSheetId="2">#REF!</definedName>
    <definedName name="f">#REF!</definedName>
    <definedName name="Foreign_liabilities" localSheetId="1">#REF!</definedName>
    <definedName name="Foreign_liabilities" localSheetId="2">#REF!</definedName>
    <definedName name="Foreign_liabilities">#REF!</definedName>
    <definedName name="GDPgrowth" localSheetId="1">#REF!</definedName>
    <definedName name="GDPgrowth" localSheetId="2">#REF!</definedName>
    <definedName name="GDPgrowth">#REF!</definedName>
    <definedName name="Gross_reserves" localSheetId="1">#REF!</definedName>
    <definedName name="Gross_reserves" localSheetId="2">#REF!</definedName>
    <definedName name="Gross_reserves">#REF!</definedName>
    <definedName name="HERE" localSheetId="1">#REF!</definedName>
    <definedName name="HERE" localSheetId="2">#REF!</definedName>
    <definedName name="HERE">#REF!</definedName>
    <definedName name="In_millions_of_lei" localSheetId="1">#REF!</definedName>
    <definedName name="In_millions_of_lei" localSheetId="2">#REF!</definedName>
    <definedName name="In_millions_of_lei">#REF!</definedName>
    <definedName name="In_millions_of_U.S._dollars" localSheetId="1">#REF!</definedName>
    <definedName name="In_millions_of_U.S._dollars" localSheetId="2">#REF!</definedName>
    <definedName name="In_millions_of_U.S._dollars">#REF!</definedName>
    <definedName name="k" localSheetId="1" hidden="1">{"WEO",#N/A,FALSE,"T"}</definedName>
    <definedName name="k" hidden="1">{"WEO",#N/A,FALSE,"T"}</definedName>
    <definedName name="KEND" localSheetId="1">#REF!</definedName>
    <definedName name="KEND" localSheetId="2">#REF!</definedName>
    <definedName name="KEND">#REF!</definedName>
    <definedName name="KMENU" localSheetId="1">#REF!</definedName>
    <definedName name="KMENU" localSheetId="2">#REF!</definedName>
    <definedName name="KMENU">#REF!</definedName>
    <definedName name="liquidity_reserve" localSheetId="1">#REF!</definedName>
    <definedName name="liquidity_reserve" localSheetId="2">#REF!</definedName>
    <definedName name="liquidity_reserve">#REF!</definedName>
    <definedName name="Local" localSheetId="1">#REF!</definedName>
    <definedName name="Local" localSheetId="2">#REF!</definedName>
    <definedName name="Local">#REF!</definedName>
    <definedName name="m" localSheetId="1" hidden="1">{#N/A,#N/A,FALSE,"I";#N/A,#N/A,FALSE,"J";#N/A,#N/A,FALSE,"K";#N/A,#N/A,FALSE,"L";#N/A,#N/A,FALSE,"M";#N/A,#N/A,FALSE,"N";#N/A,#N/A,FALSE,"O"}</definedName>
    <definedName name="m" hidden="1">{#N/A,#N/A,FALSE,"I";#N/A,#N/A,FALSE,"J";#N/A,#N/A,FALSE,"K";#N/A,#N/A,FALSE,"L";#N/A,#N/A,FALSE,"M";#N/A,#N/A,FALSE,"N";#N/A,#N/A,FALSE,"O"}</definedName>
    <definedName name="MACROS" localSheetId="1">#REF!</definedName>
    <definedName name="MACROS" localSheetId="2">#REF!</definedName>
    <definedName name="MACROS">#REF!</definedName>
    <definedName name="Medium_term_BOP_scenario" localSheetId="1">#REF!</definedName>
    <definedName name="Medium_term_BOP_scenario" localSheetId="2">#REF!</definedName>
    <definedName name="Medium_term_BOP_scenario">#REF!</definedName>
    <definedName name="mn" localSheetId="1" hidden="1">{"MONA",#N/A,FALSE,"S"}</definedName>
    <definedName name="mn" hidden="1">{"MONA",#N/A,FALSE,"S"}</definedName>
    <definedName name="Moldova__Balance_of_Payments__1994_98" localSheetId="1">#REF!</definedName>
    <definedName name="Moldova__Balance_of_Payments__1994_98" localSheetId="2">#REF!</definedName>
    <definedName name="Moldova__Balance_of_Payments__1994_98">#REF!</definedName>
    <definedName name="Monetary_Program_Parameters" localSheetId="1">#REF!</definedName>
    <definedName name="Monetary_Program_Parameters" localSheetId="2">#REF!</definedName>
    <definedName name="Monetary_Program_Parameters">#REF!</definedName>
    <definedName name="moneyprogram" localSheetId="1">#REF!</definedName>
    <definedName name="moneyprogram" localSheetId="2">#REF!</definedName>
    <definedName name="moneyprogram">#REF!</definedName>
    <definedName name="monprogparameters" localSheetId="1">#REF!</definedName>
    <definedName name="monprogparameters" localSheetId="2">#REF!</definedName>
    <definedName name="monprogparameters">#REF!</definedName>
    <definedName name="monsurvey" localSheetId="1">#REF!</definedName>
    <definedName name="monsurvey" localSheetId="2">#REF!</definedName>
    <definedName name="monsurvey">#REF!</definedName>
    <definedName name="mt_moneyprog" localSheetId="1">#REF!</definedName>
    <definedName name="mt_moneyprog" localSheetId="2">#REF!</definedName>
    <definedName name="mt_moneyprog">#REF!</definedName>
    <definedName name="NAMES" localSheetId="1">#REF!</definedName>
    <definedName name="NAMES" localSheetId="2">#REF!</definedName>
    <definedName name="NAMES">#REF!</definedName>
    <definedName name="NAMESA" localSheetId="1">#REF!</definedName>
    <definedName name="NAMESA" localSheetId="2">#REF!</definedName>
    <definedName name="NAMESA">#REF!</definedName>
    <definedName name="NAMESM" localSheetId="1">#REF!</definedName>
    <definedName name="NAMESM" localSheetId="2">#REF!</definedName>
    <definedName name="NAMESM">#REF!</definedName>
    <definedName name="NAMESQ" localSheetId="1">#REF!</definedName>
    <definedName name="NAMESQ" localSheetId="2">#REF!</definedName>
    <definedName name="NAMESQ">#REF!</definedName>
    <definedName name="NFA_assumptions" localSheetId="1">#REF!</definedName>
    <definedName name="NFA_assumptions" localSheetId="2">#REF!</definedName>
    <definedName name="NFA_assumptions">#REF!</definedName>
    <definedName name="Non_BRO" localSheetId="1">#REF!</definedName>
    <definedName name="Non_BRO" localSheetId="2">#REF!</definedName>
    <definedName name="Non_BRO">#REF!</definedName>
    <definedName name="Notes" localSheetId="1">#REF!</definedName>
    <definedName name="Notes" localSheetId="2">#REF!</definedName>
    <definedName name="Notes">#REF!</definedName>
    <definedName name="p" localSheetId="1">[4]labels!#REF!</definedName>
    <definedName name="p" localSheetId="2">[4]labels!#REF!</definedName>
    <definedName name="p">[4]labels!#REF!</definedName>
    <definedName name="PEND" localSheetId="1">#REF!</definedName>
    <definedName name="PEND" localSheetId="2">#REF!</definedName>
    <definedName name="PEND">#REF!</definedName>
    <definedName name="Pilot2" localSheetId="1">#REF!</definedName>
    <definedName name="Pilot2" localSheetId="2">#REF!</definedName>
    <definedName name="Pilot2">#REF!</definedName>
    <definedName name="PMENU" localSheetId="1">#REF!</definedName>
    <definedName name="PMENU" localSheetId="2">#REF!</definedName>
    <definedName name="PMENU">#REF!</definedName>
    <definedName name="PRINT_AREA_MI" localSheetId="1">#REF!</definedName>
    <definedName name="PRINT_AREA_MI" localSheetId="2">#REF!</definedName>
    <definedName name="PRINT_AREA_MI">#REF!</definedName>
    <definedName name="Range_Country" localSheetId="1">#REF!</definedName>
    <definedName name="Range_Country" localSheetId="2">#REF!</definedName>
    <definedName name="Range_Country">#REF!</definedName>
    <definedName name="Range_DownloadAnnual">[2]Control!$C$4</definedName>
    <definedName name="Range_DownloadDateTime" localSheetId="1">#REF!</definedName>
    <definedName name="Range_DownloadDateTime" localSheetId="2">#REF!</definedName>
    <definedName name="Range_DownloadDateTime">#REF!</definedName>
    <definedName name="Range_DownloadMonth">[2]Control!$C$2</definedName>
    <definedName name="Range_DownloadQuarter">[2]Control!$C$3</definedName>
    <definedName name="Range_DSTNotes" localSheetId="1">#REF!</definedName>
    <definedName name="Range_DSTNotes" localSheetId="2">#REF!</definedName>
    <definedName name="Range_DSTNotes">#REF!</definedName>
    <definedName name="Range_InValidResultsStart" localSheetId="1">#REF!</definedName>
    <definedName name="Range_InValidResultsStart" localSheetId="2">#REF!</definedName>
    <definedName name="Range_InValidResultsStart">#REF!</definedName>
    <definedName name="Range_NumberofFailuresStart" localSheetId="1">#REF!</definedName>
    <definedName name="Range_NumberofFailuresStart" localSheetId="2">#REF!</definedName>
    <definedName name="Range_NumberofFailuresStart">#REF!</definedName>
    <definedName name="Range_ReportFormName" localSheetId="1">#REF!</definedName>
    <definedName name="Range_ReportFormName" localSheetId="2">#REF!</definedName>
    <definedName name="Range_ReportFormName">#REF!</definedName>
    <definedName name="Range_ValidationResultsStart" localSheetId="1">#REF!</definedName>
    <definedName name="Range_ValidationResultsStart" localSheetId="2">#REF!</definedName>
    <definedName name="Range_ValidationResultsStart">#REF!</definedName>
    <definedName name="Range_ValidationRulesStart" localSheetId="1">#REF!</definedName>
    <definedName name="Range_ValidationRulesStart" localSheetId="2">#REF!</definedName>
    <definedName name="Range_ValidationRulesStart">#REF!</definedName>
    <definedName name="REAL" localSheetId="1">#REF!</definedName>
    <definedName name="REAL" localSheetId="2">#REF!</definedName>
    <definedName name="REAL">#REF!</definedName>
    <definedName name="Reporting_Country">[1]Control!$C$1</definedName>
    <definedName name="Reporting_CountryCode">[2]Control!$B$28</definedName>
    <definedName name="Reporting_Currency">[1]Control!$C$5</definedName>
    <definedName name="Reporting_Frequency">[1]Control!$C$8</definedName>
    <definedName name="RevA" localSheetId="1">#REF!</definedName>
    <definedName name="RevA" localSheetId="2">#REF!</definedName>
    <definedName name="RevA">#REF!</definedName>
    <definedName name="RevB" localSheetId="1">#REF!</definedName>
    <definedName name="RevB" localSheetId="2">#REF!</definedName>
    <definedName name="RevB">#REF!</definedName>
    <definedName name="rrrrr">[5]Control!$A$19:$A$20</definedName>
    <definedName name="rrrrrrrrrr">[5]Control!$C$4</definedName>
    <definedName name="rs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Scale_Def">[1]Control!$V$42:$V$45</definedName>
    <definedName name="sencount" hidden="1">2</definedName>
    <definedName name="SUMMARY1" localSheetId="1">#REF!</definedName>
    <definedName name="SUMMARY1" localSheetId="2">#REF!</definedName>
    <definedName name="SUMMARY1">#REF!</definedName>
    <definedName name="SUMMARY2" localSheetId="1">#REF!</definedName>
    <definedName name="SUMMARY2" localSheetId="2">#REF!</definedName>
    <definedName name="SUMMARY2">#REF!</definedName>
    <definedName name="Taballgastables" localSheetId="1">#REF!</definedName>
    <definedName name="Taballgastables" localSheetId="2">#REF!</definedName>
    <definedName name="Taballgastables">#REF!</definedName>
    <definedName name="TabAmort2004" localSheetId="1">#REF!</definedName>
    <definedName name="TabAmort2004" localSheetId="2">#REF!</definedName>
    <definedName name="TabAmort2004">#REF!</definedName>
    <definedName name="TabAssumptionsImports" localSheetId="1">#REF!</definedName>
    <definedName name="TabAssumptionsImports" localSheetId="2">#REF!</definedName>
    <definedName name="TabAssumptionsImports">#REF!</definedName>
    <definedName name="TabCapAccount" localSheetId="1">#REF!</definedName>
    <definedName name="TabCapAccount" localSheetId="2">#REF!</definedName>
    <definedName name="TabCapAccount">#REF!</definedName>
    <definedName name="Tabdebt_historic" localSheetId="1">#REF!</definedName>
    <definedName name="Tabdebt_historic" localSheetId="2">#REF!</definedName>
    <definedName name="Tabdebt_historic">#REF!</definedName>
    <definedName name="Tabdebtflow" localSheetId="1">#REF!</definedName>
    <definedName name="Tabdebtflow" localSheetId="2">#REF!</definedName>
    <definedName name="Tabdebtflow">#REF!</definedName>
    <definedName name="TabExports" localSheetId="1">#REF!</definedName>
    <definedName name="TabExports" localSheetId="2">#REF!</definedName>
    <definedName name="TabExports">#REF!</definedName>
    <definedName name="TabFcredit2007" localSheetId="1">#REF!</definedName>
    <definedName name="TabFcredit2007" localSheetId="2">#REF!</definedName>
    <definedName name="TabFcredit2007">#REF!</definedName>
    <definedName name="TabFcredit2010" localSheetId="1">#REF!</definedName>
    <definedName name="TabFcredit2010" localSheetId="2">#REF!</definedName>
    <definedName name="TabFcredit2010">#REF!</definedName>
    <definedName name="TabGas_arrears_to_Russia" localSheetId="1">#REF!</definedName>
    <definedName name="TabGas_arrears_to_Russia" localSheetId="2">#REF!</definedName>
    <definedName name="TabGas_arrears_to_Russia">#REF!</definedName>
    <definedName name="TabImportdetail" localSheetId="1">#REF!</definedName>
    <definedName name="TabImportdetail" localSheetId="2">#REF!</definedName>
    <definedName name="TabImportdetail">#REF!</definedName>
    <definedName name="TabImports" localSheetId="1">#REF!</definedName>
    <definedName name="TabImports" localSheetId="2">#REF!</definedName>
    <definedName name="TabImports">#REF!</definedName>
    <definedName name="Table" localSheetId="1">#REF!</definedName>
    <definedName name="Table" localSheetId="2">#REF!</definedName>
    <definedName name="Table">#REF!</definedName>
    <definedName name="Table_2____Moldova___General_Government_Budget_1995_98__Mdl_millions__1" localSheetId="1">#REF!</definedName>
    <definedName name="Table_2____Moldova___General_Government_Budget_1995_98__Mdl_millions__1" localSheetId="2">#REF!</definedName>
    <definedName name="Table_2____Moldova___General_Government_Budget_1995_98__Mdl_millions__1">#REF!</definedName>
    <definedName name="Table_3._Moldova__Balance_of_Payments__1994_98" localSheetId="1">#REF!</definedName>
    <definedName name="Table_3._Moldova__Balance_of_Payments__1994_98" localSheetId="2">#REF!</definedName>
    <definedName name="Table_3._Moldova__Balance_of_Payments__1994_98">#REF!</definedName>
    <definedName name="Table_4.__Moldova____Monetary_Survey_and_Projections__1994_98_1" localSheetId="1">#REF!</definedName>
    <definedName name="Table_4.__Moldova____Monetary_Survey_and_Projections__1994_98_1" localSheetId="2">#REF!</definedName>
    <definedName name="Table_4.__Moldova____Monetary_Survey_and_Projections__1994_98_1">#REF!</definedName>
    <definedName name="Table_6.__Moldova__Balance_of_Payments__1994_98" localSheetId="1">#REF!</definedName>
    <definedName name="Table_6.__Moldova__Balance_of_Payments__1994_98" localSheetId="2">#REF!</definedName>
    <definedName name="Table_6.__Moldova__Balance_of_Payments__1994_98">#REF!</definedName>
    <definedName name="Table129" localSheetId="1">#REF!</definedName>
    <definedName name="Table129" localSheetId="2">#REF!</definedName>
    <definedName name="Table129">#REF!</definedName>
    <definedName name="table130" localSheetId="1">#REF!</definedName>
    <definedName name="table130" localSheetId="2">#REF!</definedName>
    <definedName name="table130">#REF!</definedName>
    <definedName name="Table135" localSheetId="1">#REF!,[6]Contents!$A$87:$H$247</definedName>
    <definedName name="Table135" localSheetId="2">#REF!,[6]Contents!$A$87:$H$247</definedName>
    <definedName name="Table135">#REF!,[6]Contents!$A$87:$H$247</definedName>
    <definedName name="Table16_2000" localSheetId="1">#REF!</definedName>
    <definedName name="Table16_2000" localSheetId="2">#REF!</definedName>
    <definedName name="Table16_2000">#REF!</definedName>
    <definedName name="Table17" localSheetId="1">#REF!</definedName>
    <definedName name="Table17" localSheetId="2">#REF!</definedName>
    <definedName name="Table17">#REF!</definedName>
    <definedName name="Table19" localSheetId="1">#REF!</definedName>
    <definedName name="Table19" localSheetId="2">#REF!</definedName>
    <definedName name="Table19">#REF!</definedName>
    <definedName name="Table20" localSheetId="1">#REF!</definedName>
    <definedName name="Table20" localSheetId="2">#REF!</definedName>
    <definedName name="Table20">#REF!</definedName>
    <definedName name="Table21" localSheetId="1">#REF!,[7]Contents!$A$87:$H$247</definedName>
    <definedName name="Table21" localSheetId="2">#REF!,[7]Contents!$A$87:$H$247</definedName>
    <definedName name="Table21">#REF!,[7]Contents!$A$87:$H$247</definedName>
    <definedName name="Table22" localSheetId="1">#REF!</definedName>
    <definedName name="Table22" localSheetId="2">#REF!</definedName>
    <definedName name="Table22">#REF!</definedName>
    <definedName name="Table23" localSheetId="1">#REF!</definedName>
    <definedName name="Table23" localSheetId="2">#REF!</definedName>
    <definedName name="Table23">#REF!</definedName>
    <definedName name="Table24" localSheetId="1">#REF!</definedName>
    <definedName name="Table24" localSheetId="2">#REF!</definedName>
    <definedName name="Table24">#REF!</definedName>
    <definedName name="Table25" localSheetId="1">#REF!</definedName>
    <definedName name="Table25" localSheetId="2">#REF!</definedName>
    <definedName name="Table25">#REF!</definedName>
    <definedName name="Table26" localSheetId="1">#REF!</definedName>
    <definedName name="Table26" localSheetId="2">#REF!</definedName>
    <definedName name="Table26">#REF!</definedName>
    <definedName name="Table27" localSheetId="1">#REF!</definedName>
    <definedName name="Table27" localSheetId="2">#REF!</definedName>
    <definedName name="Table27">#REF!</definedName>
    <definedName name="Table28" localSheetId="1">#REF!</definedName>
    <definedName name="Table28" localSheetId="2">#REF!</definedName>
    <definedName name="Table28">#REF!</definedName>
    <definedName name="Table29" localSheetId="1">#REF!</definedName>
    <definedName name="Table29" localSheetId="2">#REF!</definedName>
    <definedName name="Table29">#REF!</definedName>
    <definedName name="Table30" localSheetId="1">#REF!</definedName>
    <definedName name="Table30" localSheetId="2">#REF!</definedName>
    <definedName name="Table30">#REF!</definedName>
    <definedName name="Table31" localSheetId="1">#REF!</definedName>
    <definedName name="Table31" localSheetId="2">#REF!</definedName>
    <definedName name="Table31">#REF!</definedName>
    <definedName name="Table32" localSheetId="1">#REF!</definedName>
    <definedName name="Table32" localSheetId="2">#REF!</definedName>
    <definedName name="Table32">#REF!</definedName>
    <definedName name="Table33" localSheetId="1">#REF!</definedName>
    <definedName name="Table33" localSheetId="2">#REF!</definedName>
    <definedName name="Table33">#REF!</definedName>
    <definedName name="Table330" localSheetId="1">#REF!</definedName>
    <definedName name="Table330" localSheetId="2">#REF!</definedName>
    <definedName name="Table330">#REF!</definedName>
    <definedName name="Table336" localSheetId="1">#REF!</definedName>
    <definedName name="Table336" localSheetId="2">#REF!</definedName>
    <definedName name="Table336">#REF!</definedName>
    <definedName name="Table34" localSheetId="1">#REF!</definedName>
    <definedName name="Table34" localSheetId="2">#REF!</definedName>
    <definedName name="Table34">#REF!</definedName>
    <definedName name="Table35" localSheetId="1">#REF!</definedName>
    <definedName name="Table35" localSheetId="2">#REF!</definedName>
    <definedName name="Table35">#REF!</definedName>
    <definedName name="Table36" localSheetId="1">#REF!</definedName>
    <definedName name="Table36" localSheetId="2">#REF!</definedName>
    <definedName name="Table36">#REF!</definedName>
    <definedName name="Table37" localSheetId="1">#REF!</definedName>
    <definedName name="Table37" localSheetId="2">#REF!</definedName>
    <definedName name="Table37">#REF!</definedName>
    <definedName name="Table38" localSheetId="1">#REF!</definedName>
    <definedName name="Table38" localSheetId="2">#REF!</definedName>
    <definedName name="Table38">#REF!</definedName>
    <definedName name="Table39" localSheetId="1">#REF!</definedName>
    <definedName name="Table39" localSheetId="2">#REF!</definedName>
    <definedName name="Table39">#REF!</definedName>
    <definedName name="Table40" localSheetId="1">#REF!</definedName>
    <definedName name="Table40" localSheetId="2">#REF!</definedName>
    <definedName name="Table40">#REF!</definedName>
    <definedName name="Table41" localSheetId="1">#REF!</definedName>
    <definedName name="Table41" localSheetId="2">#REF!</definedName>
    <definedName name="Table41">#REF!</definedName>
    <definedName name="Table42" localSheetId="1">#REF!</definedName>
    <definedName name="Table42" localSheetId="2">#REF!</definedName>
    <definedName name="Table42">#REF!</definedName>
    <definedName name="Table43" localSheetId="1">#REF!</definedName>
    <definedName name="Table43" localSheetId="2">#REF!</definedName>
    <definedName name="Table43">#REF!</definedName>
    <definedName name="Table44" localSheetId="1">#REF!</definedName>
    <definedName name="Table44" localSheetId="2">#REF!</definedName>
    <definedName name="Table44">#REF!</definedName>
    <definedName name="TabMTBOP2006" localSheetId="1">#REF!</definedName>
    <definedName name="TabMTBOP2006" localSheetId="2">#REF!</definedName>
    <definedName name="TabMTBOP2006">#REF!</definedName>
    <definedName name="TabMTbop2010" localSheetId="1">#REF!</definedName>
    <definedName name="TabMTbop2010" localSheetId="2">#REF!</definedName>
    <definedName name="TabMTbop2010">#REF!</definedName>
    <definedName name="TabMTdebt" localSheetId="1">#REF!</definedName>
    <definedName name="TabMTdebt" localSheetId="2">#REF!</definedName>
    <definedName name="TabMTdebt">#REF!</definedName>
    <definedName name="TabNonfactorServices_and_Income" localSheetId="1">#REF!</definedName>
    <definedName name="TabNonfactorServices_and_Income" localSheetId="2">#REF!</definedName>
    <definedName name="TabNonfactorServices_and_Income">#REF!</definedName>
    <definedName name="TabOutMon" localSheetId="1">#REF!</definedName>
    <definedName name="TabOutMon" localSheetId="2">#REF!</definedName>
    <definedName name="TabOutMon">#REF!</definedName>
    <definedName name="TabsimplifiedBOP" localSheetId="1">#REF!</definedName>
    <definedName name="TabsimplifiedBOP" localSheetId="2">#REF!</definedName>
    <definedName name="TabsimplifiedBOP">#REF!</definedName>
    <definedName name="TaxArrears" localSheetId="1">#REF!</definedName>
    <definedName name="TaxArrears" localSheetId="2">#REF!</definedName>
    <definedName name="TaxArrears">#REF!</definedName>
    <definedName name="teset" localSheetId="1" hidden="1">{#N/A,#N/A,FALSE,"SimInp1";#N/A,#N/A,FALSE,"SimInp2";#N/A,#N/A,FALSE,"SimOut1";#N/A,#N/A,FALSE,"SimOut2";#N/A,#N/A,FALSE,"SimOut3";#N/A,#N/A,FALSE,"SimOut4";#N/A,#N/A,FALSE,"SimOut5"}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est" localSheetId="1">#REF!</definedName>
    <definedName name="Test" localSheetId="2">#REF!</definedName>
    <definedName name="Test">#REF!</definedName>
    <definedName name="Test1" localSheetId="1">#REF!</definedName>
    <definedName name="Test1" localSheetId="2">#REF!</definedName>
    <definedName name="Test1">#REF!</definedName>
    <definedName name="Trade_balance" localSheetId="1">#REF!</definedName>
    <definedName name="Trade_balance" localSheetId="2">#REF!</definedName>
    <definedName name="Trade_balance">#REF!</definedName>
    <definedName name="trade_figure" localSheetId="1">#REF!</definedName>
    <definedName name="trade_figure" localSheetId="2">#REF!</definedName>
    <definedName name="trade_figure">#REF!</definedName>
    <definedName name="Uploaded_Currency">[3]Control!$F$17</definedName>
    <definedName name="Uploaded_Scale">[3]Control!$F$18</definedName>
    <definedName name="wrn.BOP_MIDTERM." localSheetId="1" hidden="1">{"BOP_TAB",#N/A,FALSE,"N";"MIDTERM_TAB",#N/A,FALSE,"O"}</definedName>
    <definedName name="wrn.BOP_MIDTERM." hidden="1">{"BOP_TAB",#N/A,FALSE,"N";"MIDTERM_TAB",#N/A,FALSE,"O"}</definedName>
    <definedName name="wrn.Input._.and._.output._.tables." localSheetId="1" hidden="1">{#N/A,#N/A,FALSE,"SimInp1";#N/A,#N/A,FALSE,"SimInp2";#N/A,#N/A,FALSE,"SimOut1";#N/A,#N/A,FALSE,"SimOut2";#N/A,#N/A,FALSE,"SimOut3";#N/A,#N/A,FALSE,"SimOut4";#N/A,#N/A,FALSE,"SimOut5"}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MDABOP.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localSheetId="1" hidden="1">{"MONA",#N/A,FALSE,"S"}</definedName>
    <definedName name="wrn.MONA." hidden="1">{"MONA",#N/A,FALSE,"S"}</definedName>
    <definedName name="wrn.Output._.tables." localSheetId="1" hidden="1">{#N/A,#N/A,FALSE,"I";#N/A,#N/A,FALSE,"J";#N/A,#N/A,FALSE,"K";#N/A,#N/A,FALSE,"L";#N/A,#N/A,FALSE,"M";#N/A,#N/A,FALSE,"N";#N/A,#N/A,FALSE,"O"}</definedName>
    <definedName name="wrn.Output._.tables." hidden="1">{#N/A,#N/A,FALSE,"I";#N/A,#N/A,FALSE,"J";#N/A,#N/A,FALSE,"K";#N/A,#N/A,FALSE,"L";#N/A,#N/A,FALSE,"M";#N/A,#N/A,FALSE,"N";#N/A,#N/A,FALSE,"O"}</definedName>
    <definedName name="wrn.WEO." localSheetId="1" hidden="1">{"WEO",#N/A,FALSE,"T"}</definedName>
    <definedName name="wrn.WEO." hidden="1">{"WEO",#N/A,FALSE,"T"}</definedName>
    <definedName name="www">[8]Control!$B$13</definedName>
    <definedName name="Year">[3]Control!$C$3</definedName>
    <definedName name="zDollarGDP">[9]ass!$A$7:$IV$7</definedName>
    <definedName name="zGDPgrowth" localSheetId="1">#REF!</definedName>
    <definedName name="zGDPgrowth" localSheetId="2">#REF!</definedName>
    <definedName name="zGDPgrowth">#REF!</definedName>
    <definedName name="zIGNFS" localSheetId="1">#REF!</definedName>
    <definedName name="zIGNFS" localSheetId="2">#REF!</definedName>
    <definedName name="zIGNFS">#REF!</definedName>
    <definedName name="zImports" localSheetId="1">#REF!</definedName>
    <definedName name="zImports" localSheetId="2">#REF!</definedName>
    <definedName name="zImports">#REF!</definedName>
    <definedName name="zLiborUS" localSheetId="1">#REF!</definedName>
    <definedName name="zLiborUS" localSheetId="2">#REF!</definedName>
    <definedName name="zLiborUS">#REF!</definedName>
    <definedName name="zReserves">[9]oth!$A$17:$IV$17</definedName>
    <definedName name="zRoWCPIchange" localSheetId="1">#REF!</definedName>
    <definedName name="zRoWCPIchange" localSheetId="2">#REF!</definedName>
    <definedName name="zRoWCPIchange">#REF!</definedName>
    <definedName name="zSDReRate">[9]ass!$A$24:$IV$24</definedName>
    <definedName name="zXGNFS" localSheetId="1">#REF!</definedName>
    <definedName name="zXGNFS" localSheetId="2">#REF!</definedName>
    <definedName name="zXGNFS">#REF!</definedName>
    <definedName name="ААААААААААААААААА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АААААААААААААААА" localSheetId="1" hidden="1">{"WEO",#N/A,FALSE,"T"}</definedName>
    <definedName name="ААААААААААААААААААААААААААААААААА" hidden="1">{"WEO",#N/A,FALSE,"T"}</definedName>
    <definedName name="_xlnm.Database" localSheetId="1">#REF!</definedName>
    <definedName name="_xlnm.Database" localSheetId="2">#REF!</definedName>
    <definedName name="_xlnm.Database">#REF!</definedName>
    <definedName name="квефі" localSheetId="1" hidden="1">{#N/A,#N/A,FALSE,"I";#N/A,#N/A,FALSE,"J";#N/A,#N/A,FALSE,"K";#N/A,#N/A,FALSE,"L";#N/A,#N/A,FALSE,"M";#N/A,#N/A,FALSE,"N";#N/A,#N/A,FALSE,"O"}</definedName>
    <definedName name="квефі" hidden="1">{#N/A,#N/A,FALSE,"I";#N/A,#N/A,FALSE,"J";#N/A,#N/A,FALSE,"K";#N/A,#N/A,FALSE,"L";#N/A,#N/A,FALSE,"M";#N/A,#N/A,FALSE,"N";#N/A,#N/A,FALSE,"O"}</definedName>
    <definedName name="ннннннн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" hidden="1">{"BOP_TAB",#N/A,FALSE,"N";"MIDTERM_TAB",#N/A,FALSE,"O";"FUND_CRED",#N/A,FALSE,"P";"DEBT_TAB1",#N/A,FALSE,"Q";"DEBT_TAB2",#N/A,FALSE,"Q";"FORFIN_TAB1",#N/A,FALSE,"R";"FORFIN_TAB2",#N/A,FALSE,"R";"BOP_ANALY",#N/A,FALSE,"U"}</definedName>
    <definedName name="_xlnm.Print_Area" localSheetId="0">'1'!$B$1:$F$22</definedName>
    <definedName name="_xlnm.Print_Area" localSheetId="1">'1.1'!$A$2:$P$37</definedName>
    <definedName name="_xlnm.Print_Area" localSheetId="2">'1.2'!$A$2:$O$33</definedName>
    <definedName name="_xlnm.Print_Area" localSheetId="3">'1.3'!$A$2:$AG$37</definedName>
    <definedName name="_xlnm.Print_Area">#REF!</definedName>
    <definedName name="Область_печати_ИМ" localSheetId="1">#REF!</definedName>
    <definedName name="Область_печати_ИМ" localSheetId="2">#REF!</definedName>
    <definedName name="Область_печати_ИМ">#REF!</definedName>
    <definedName name="п" localSheetId="1" hidden="1">{"MONA",#N/A,FALSE,"S"}</definedName>
    <definedName name="п" hidden="1">{"MONA",#N/A,FALSE,"S"}</definedName>
    <definedName name="ппппппппппп" localSheetId="1" hidden="1">{#N/A,#N/A,FALSE,"SimInp1";#N/A,#N/A,FALSE,"SimInp2";#N/A,#N/A,FALSE,"SimOut1";#N/A,#N/A,FALSE,"SimOut2";#N/A,#N/A,FALSE,"SimOut3";#N/A,#N/A,FALSE,"SimOut4";#N/A,#N/A,FALSE,"SimOut5"}</definedName>
    <definedName name="ппппппппппп" hidden="1">{#N/A,#N/A,FALSE,"SimInp1";#N/A,#N/A,FALSE,"SimInp2";#N/A,#N/A,FALSE,"SimOut1";#N/A,#N/A,FALSE,"SimOut2";#N/A,#N/A,FALSE,"SimOut3";#N/A,#N/A,FALSE,"SimOut4";#N/A,#N/A,FALSE,"SimOut5"}</definedName>
    <definedName name="рг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рг" hidden="1">{"BOP_TAB",#N/A,FALSE,"N";"MIDTERM_TAB",#N/A,FALSE,"O";"FUND_CRED",#N/A,FALSE,"P";"DEBT_TAB1",#N/A,FALSE,"Q";"DEBT_TAB2",#N/A,FALSE,"Q";"FORFIN_TAB1",#N/A,FALSE,"R";"FORFIN_TAB2",#N/A,FALSE,"R";"BOP_ANALY",#N/A,FALSE,"U"}</definedName>
    <definedName name="росія" localSheetId="1" hidden="1">{#N/A,#N/A,FALSE,"I";#N/A,#N/A,FALSE,"J";#N/A,#N/A,FALSE,"K";#N/A,#N/A,FALSE,"L";#N/A,#N/A,FALSE,"M";#N/A,#N/A,FALSE,"N";#N/A,#N/A,FALSE,"O"}</definedName>
    <definedName name="росія" hidden="1">{#N/A,#N/A,FALSE,"I";#N/A,#N/A,FALSE,"J";#N/A,#N/A,FALSE,"K";#N/A,#N/A,FALSE,"L";#N/A,#N/A,FALSE,"M";#N/A,#N/A,FALSE,"N";#N/A,#N/A,FALSE,"O"}</definedName>
    <definedName name="ррпеак" localSheetId="1" hidden="1">{"MONA",#N/A,FALSE,"S"}</definedName>
    <definedName name="ррпеак" hidden="1">{"MONA",#N/A,FALSE,"S"}</definedName>
    <definedName name="рррррр" localSheetId="1" hidden="1">{#N/A,#N/A,FALSE,"SimInp1";#N/A,#N/A,FALSE,"SimInp2";#N/A,#N/A,FALSE,"SimOut1";#N/A,#N/A,FALSE,"SimOut2";#N/A,#N/A,FALSE,"SimOut3";#N/A,#N/A,FALSE,"SimOut4";#N/A,#N/A,FALSE,"SimOut5"}</definedName>
    <definedName name="рррррр" hidden="1">{#N/A,#N/A,FALSE,"SimInp1";#N/A,#N/A,FALSE,"SimInp2";#N/A,#N/A,FALSE,"SimOut1";#N/A,#N/A,FALSE,"SimOut2";#N/A,#N/A,FALSE,"SimOut3";#N/A,#N/A,FALSE,"SimOut4";#N/A,#N/A,FALSE,"SimOut5"}</definedName>
    <definedName name="РРРРРРРРРРРРРРРРРРРРРРРРРРР" localSheetId="1" hidden="1">{"MONA",#N/A,FALSE,"S"}</definedName>
    <definedName name="РРРРРРРРРРРРРРРРРРРРРРРРРРР" hidden="1">{"MONA",#N/A,FALSE,"S"}</definedName>
    <definedName name="там06_2010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" hidden="1">{"BOP_TAB",#N/A,FALSE,"N";"MIDTERM_TAB",#N/A,FALSE,"O";"FUND_CRED",#N/A,FALSE,"P";"DEBT_TAB1",#N/A,FALSE,"Q";"DEBT_TAB2",#N/A,FALSE,"Q";"FORFIN_TAB1",#N/A,FALSE,"R";"FORFIN_TAB2",#N/A,FALSE,"R";"BOP_ANALY",#N/A,FALSE,"U"}</definedName>
  </definedNames>
  <calcPr calcId="162913"/>
</workbook>
</file>

<file path=xl/calcChain.xml><?xml version="1.0" encoding="utf-8"?>
<calcChain xmlns="http://schemas.openxmlformats.org/spreadsheetml/2006/main">
  <c r="R9" i="21" l="1"/>
  <c r="R10" i="21"/>
  <c r="R11" i="21"/>
  <c r="R12" i="21"/>
  <c r="R13" i="21"/>
  <c r="R14" i="21"/>
  <c r="R15" i="21"/>
  <c r="R16" i="21"/>
  <c r="R17" i="21"/>
  <c r="R18" i="21"/>
  <c r="R19" i="21"/>
  <c r="R20" i="21"/>
  <c r="R21" i="21"/>
  <c r="R22" i="21"/>
  <c r="R23" i="21"/>
  <c r="R24" i="21"/>
  <c r="R25" i="21"/>
  <c r="R26" i="21"/>
  <c r="R27" i="21"/>
  <c r="R28" i="21"/>
  <c r="R32" i="21"/>
  <c r="Q10" i="21"/>
  <c r="Q11" i="21"/>
  <c r="Q12" i="21"/>
  <c r="Q13" i="21"/>
  <c r="Q14" i="21"/>
  <c r="Q15" i="21"/>
  <c r="Q16" i="21"/>
  <c r="Q17" i="21"/>
  <c r="Q18" i="21"/>
  <c r="Q19" i="21"/>
  <c r="Q20" i="21"/>
  <c r="Q21" i="21"/>
  <c r="Q22" i="21"/>
  <c r="Q23" i="21"/>
  <c r="Q24" i="21"/>
  <c r="Q25" i="21"/>
  <c r="Q26" i="21"/>
  <c r="Q27" i="21"/>
  <c r="Q28" i="21"/>
  <c r="Q32" i="21"/>
  <c r="Q9" i="21"/>
  <c r="A12" i="21" l="1"/>
  <c r="E12" i="21"/>
  <c r="G12" i="21"/>
  <c r="I12" i="21"/>
  <c r="K12" i="21"/>
  <c r="O12" i="21"/>
  <c r="P30" i="21"/>
  <c r="Q30" i="21" s="1"/>
  <c r="R6" i="21"/>
  <c r="Q6" i="21"/>
  <c r="P6" i="21"/>
  <c r="A34" i="21" l="1"/>
  <c r="P25" i="23" l="1"/>
  <c r="P16" i="23"/>
  <c r="P12" i="23"/>
  <c r="M6" i="21" l="1"/>
  <c r="O10" i="21" l="1"/>
  <c r="O11" i="21"/>
  <c r="O13" i="21"/>
  <c r="O14" i="21"/>
  <c r="O15" i="21"/>
  <c r="O16" i="21"/>
  <c r="O17" i="21"/>
  <c r="O18" i="21"/>
  <c r="O19" i="21"/>
  <c r="O28" i="21"/>
  <c r="O20" i="21"/>
  <c r="O21" i="21"/>
  <c r="O22" i="21"/>
  <c r="O23" i="21"/>
  <c r="O25" i="21"/>
  <c r="O24" i="21"/>
  <c r="O26" i="21"/>
  <c r="O27" i="21"/>
  <c r="O9" i="21"/>
  <c r="N7" i="21"/>
  <c r="R7" i="21" s="1"/>
  <c r="O6" i="21"/>
  <c r="N6" i="21"/>
  <c r="E19" i="23"/>
  <c r="E22" i="23" s="1"/>
  <c r="E23" i="23" s="1"/>
  <c r="F19" i="23"/>
  <c r="F22" i="23" s="1"/>
  <c r="F23" i="23" s="1"/>
  <c r="G19" i="23"/>
  <c r="G22" i="23" s="1"/>
  <c r="G23" i="23" s="1"/>
  <c r="H19" i="23"/>
  <c r="H22" i="23" s="1"/>
  <c r="H23" i="23" s="1"/>
  <c r="I19" i="23"/>
  <c r="I22" i="23" s="1"/>
  <c r="I23" i="23" s="1"/>
  <c r="J19" i="23"/>
  <c r="J22" i="23" s="1"/>
  <c r="J23" i="23" s="1"/>
  <c r="K19" i="23"/>
  <c r="K22" i="23" s="1"/>
  <c r="K23" i="23" s="1"/>
  <c r="L19" i="23"/>
  <c r="L22" i="23" s="1"/>
  <c r="L23" i="23" s="1"/>
  <c r="M19" i="23"/>
  <c r="M22" i="23" s="1"/>
  <c r="M23" i="23" s="1"/>
  <c r="N19" i="23"/>
  <c r="N22" i="23" s="1"/>
  <c r="N23" i="23" s="1"/>
  <c r="O19" i="23"/>
  <c r="O22" i="23" s="1"/>
  <c r="O23" i="23" s="1"/>
  <c r="D19" i="23"/>
  <c r="D22" i="23" s="1"/>
  <c r="D23" i="23" s="1"/>
  <c r="A19" i="23"/>
  <c r="A20" i="23"/>
  <c r="A21" i="23"/>
  <c r="A22" i="23"/>
  <c r="A23" i="23"/>
  <c r="A24" i="23"/>
  <c r="A25" i="23"/>
  <c r="N30" i="21" l="1"/>
  <c r="R30" i="21" s="1"/>
  <c r="A11" i="20"/>
  <c r="J6" i="21" l="1"/>
  <c r="L6" i="21"/>
  <c r="L7" i="21" l="1"/>
  <c r="M12" i="21" s="1"/>
  <c r="J30" i="21"/>
  <c r="O7" i="21" l="1"/>
  <c r="M15" i="21"/>
  <c r="M22" i="21"/>
  <c r="M24" i="21"/>
  <c r="M28" i="21"/>
  <c r="M14" i="21"/>
  <c r="M16" i="21"/>
  <c r="M23" i="21"/>
  <c r="M18" i="21"/>
  <c r="M13" i="21"/>
  <c r="M17" i="21"/>
  <c r="M25" i="21"/>
  <c r="M19" i="21"/>
  <c r="M27" i="21"/>
  <c r="M21" i="21"/>
  <c r="M10" i="21"/>
  <c r="M11" i="21"/>
  <c r="M26" i="21"/>
  <c r="M9" i="21"/>
  <c r="M20" i="21"/>
  <c r="L30" i="21"/>
  <c r="H30" i="21"/>
  <c r="M30" i="21" l="1"/>
  <c r="O30" i="21"/>
  <c r="K13" i="21"/>
  <c r="K10" i="21"/>
  <c r="K15" i="21"/>
  <c r="K11" i="21"/>
  <c r="K14" i="21"/>
  <c r="K16" i="21"/>
  <c r="K17" i="21"/>
  <c r="K18" i="21"/>
  <c r="K28" i="21"/>
  <c r="K20" i="21"/>
  <c r="K21" i="21"/>
  <c r="K19" i="21"/>
  <c r="K24" i="21"/>
  <c r="K22" i="21"/>
  <c r="K25" i="21"/>
  <c r="K23" i="21"/>
  <c r="K26" i="21"/>
  <c r="K27" i="21"/>
  <c r="A14" i="20"/>
  <c r="A23" i="21"/>
  <c r="E23" i="21"/>
  <c r="G23" i="21"/>
  <c r="I23" i="21"/>
  <c r="A27" i="21"/>
  <c r="E27" i="21"/>
  <c r="G27" i="21"/>
  <c r="I27" i="21"/>
  <c r="K9" i="21"/>
  <c r="K30" i="21" l="1"/>
  <c r="K6" i="21"/>
  <c r="A27" i="23" l="1"/>
  <c r="A3" i="21" l="1"/>
  <c r="A2" i="21"/>
  <c r="A28" i="23" l="1"/>
  <c r="A32" i="21" l="1"/>
  <c r="A31" i="21"/>
  <c r="A1" i="23" l="1"/>
  <c r="A34" i="23"/>
  <c r="A32" i="23"/>
  <c r="A37" i="23"/>
  <c r="A36" i="23"/>
  <c r="A35" i="23"/>
  <c r="A33" i="23"/>
  <c r="A31" i="23"/>
  <c r="A30" i="23"/>
  <c r="A3" i="23"/>
  <c r="A2" i="23"/>
  <c r="A4" i="23"/>
  <c r="A5" i="23"/>
  <c r="A12" i="23"/>
  <c r="A13" i="23"/>
  <c r="A7" i="23"/>
  <c r="A26" i="23"/>
  <c r="A18" i="23"/>
  <c r="A15" i="23"/>
  <c r="A16" i="23"/>
  <c r="A14" i="23"/>
  <c r="A10" i="23"/>
  <c r="A11" i="23"/>
  <c r="A9" i="23"/>
  <c r="A8" i="23"/>
  <c r="A28" i="21" l="1"/>
  <c r="E28" i="21"/>
  <c r="G28" i="21"/>
  <c r="I28" i="21"/>
  <c r="B4" i="1" l="1"/>
  <c r="A30" i="21"/>
  <c r="I30" i="21"/>
  <c r="G30" i="21"/>
  <c r="E30" i="21"/>
  <c r="I26" i="21" l="1"/>
  <c r="I24" i="21"/>
  <c r="I25" i="21"/>
  <c r="I19" i="21"/>
  <c r="I21" i="21"/>
  <c r="I22" i="21"/>
  <c r="I20" i="21"/>
  <c r="I9" i="21"/>
  <c r="I17" i="21"/>
  <c r="I18" i="21"/>
  <c r="I15" i="21"/>
  <c r="I16" i="21"/>
  <c r="I11" i="21"/>
  <c r="I14" i="21"/>
  <c r="I10" i="21"/>
  <c r="I13" i="21"/>
  <c r="G26" i="21"/>
  <c r="G24" i="21"/>
  <c r="G25" i="21"/>
  <c r="G19" i="21"/>
  <c r="G21" i="21"/>
  <c r="G22" i="21"/>
  <c r="G20" i="21"/>
  <c r="G9" i="21"/>
  <c r="G17" i="21"/>
  <c r="G18" i="21"/>
  <c r="G15" i="21"/>
  <c r="G16" i="21"/>
  <c r="G11" i="21"/>
  <c r="G14" i="21"/>
  <c r="G10" i="21"/>
  <c r="G13" i="21"/>
  <c r="A20" i="20"/>
  <c r="A34" i="20"/>
  <c r="E10" i="21" l="1"/>
  <c r="E14" i="21"/>
  <c r="E11" i="21"/>
  <c r="E16" i="21"/>
  <c r="E15" i="21"/>
  <c r="E18" i="21"/>
  <c r="E17" i="21"/>
  <c r="E9" i="21"/>
  <c r="E20" i="21"/>
  <c r="E22" i="21"/>
  <c r="E21" i="21"/>
  <c r="E19" i="21"/>
  <c r="E25" i="21"/>
  <c r="E24" i="21"/>
  <c r="E26" i="21"/>
  <c r="E13" i="21"/>
  <c r="G6" i="21"/>
  <c r="F6" i="21"/>
  <c r="I6" i="21"/>
  <c r="H6" i="21"/>
  <c r="E6" i="21"/>
  <c r="D6" i="21"/>
  <c r="F6" i="20" l="1"/>
  <c r="I6" i="20" s="1"/>
  <c r="L6" i="20" s="1"/>
  <c r="O6" i="20" s="1"/>
  <c r="R6" i="20" s="1"/>
  <c r="U6" i="20" s="1"/>
  <c r="X6" i="20" s="1"/>
  <c r="AA6" i="20" s="1"/>
  <c r="AD6" i="20" s="1"/>
  <c r="AG6" i="20" s="1"/>
  <c r="AJ6" i="20" s="1"/>
  <c r="E6" i="20"/>
  <c r="H6" i="20" s="1"/>
  <c r="K6" i="20" s="1"/>
  <c r="N6" i="20" s="1"/>
  <c r="Q6" i="20" s="1"/>
  <c r="T6" i="20" s="1"/>
  <c r="W6" i="20" s="1"/>
  <c r="Z6" i="20" s="1"/>
  <c r="AC6" i="20" s="1"/>
  <c r="AF6" i="20" s="1"/>
  <c r="AI6" i="20" s="1"/>
  <c r="D6" i="20"/>
  <c r="G6" i="20" s="1"/>
  <c r="J6" i="20" s="1"/>
  <c r="M6" i="20" s="1"/>
  <c r="P6" i="20" s="1"/>
  <c r="S6" i="20" s="1"/>
  <c r="V6" i="20" s="1"/>
  <c r="Y6" i="20" s="1"/>
  <c r="AB6" i="20" s="1"/>
  <c r="AE6" i="20" s="1"/>
  <c r="AH6" i="20" s="1"/>
  <c r="A7" i="20" l="1"/>
  <c r="A9" i="20"/>
  <c r="A8" i="20"/>
  <c r="A10" i="20"/>
  <c r="A12" i="20"/>
  <c r="A15" i="20"/>
  <c r="A13" i="20"/>
  <c r="A17" i="20"/>
  <c r="A21" i="20"/>
  <c r="A19" i="20"/>
  <c r="A16" i="20"/>
  <c r="A26" i="20"/>
  <c r="A24" i="20"/>
  <c r="A35" i="20"/>
  <c r="A25" i="20"/>
  <c r="A28" i="20"/>
  <c r="A31" i="20"/>
  <c r="A23" i="20"/>
  <c r="A32" i="20"/>
  <c r="A30" i="20"/>
  <c r="A22" i="20"/>
  <c r="A33" i="20"/>
  <c r="A27" i="20"/>
  <c r="A36" i="20"/>
  <c r="A29" i="20"/>
  <c r="A18" i="20"/>
  <c r="A1" i="21" l="1"/>
  <c r="A37" i="20"/>
  <c r="A33" i="21"/>
  <c r="A14" i="21"/>
  <c r="A11" i="21"/>
  <c r="A16" i="21"/>
  <c r="A15" i="21"/>
  <c r="A18" i="21"/>
  <c r="A17" i="21"/>
  <c r="A20" i="21"/>
  <c r="A21" i="21"/>
  <c r="A22" i="21"/>
  <c r="A9" i="21"/>
  <c r="A19" i="21"/>
  <c r="A25" i="21"/>
  <c r="A24" i="21"/>
  <c r="A26" i="21"/>
  <c r="A10" i="21"/>
  <c r="A8" i="21"/>
  <c r="A13" i="21"/>
  <c r="A7" i="21"/>
  <c r="A6" i="21"/>
  <c r="A4" i="20"/>
  <c r="A3" i="20"/>
  <c r="A2" i="20"/>
  <c r="A4" i="21"/>
  <c r="B1" i="1"/>
  <c r="B3" i="1"/>
  <c r="B2" i="1"/>
</calcChain>
</file>

<file path=xl/sharedStrings.xml><?xml version="1.0" encoding="utf-8"?>
<sst xmlns="http://schemas.openxmlformats.org/spreadsheetml/2006/main" count="209" uniqueCount="154">
  <si>
    <t>укр</t>
  </si>
  <si>
    <t>eng</t>
  </si>
  <si>
    <t xml:space="preserve"> Description </t>
  </si>
  <si>
    <t>Країни</t>
  </si>
  <si>
    <t>Туреччина</t>
  </si>
  <si>
    <t>Польща</t>
  </si>
  <si>
    <t>Нідерланди</t>
  </si>
  <si>
    <t>Франція</t>
  </si>
  <si>
    <t>Казахстан</t>
  </si>
  <si>
    <t>Чеська Республіка</t>
  </si>
  <si>
    <t>Сполучене Королівство</t>
  </si>
  <si>
    <t>Греція</t>
  </si>
  <si>
    <t>Бельгія</t>
  </si>
  <si>
    <t>Швейцарія</t>
  </si>
  <si>
    <t>Countries</t>
  </si>
  <si>
    <t>Russian Federation</t>
  </si>
  <si>
    <t>Germany</t>
  </si>
  <si>
    <t>Turkey</t>
  </si>
  <si>
    <t>Poland</t>
  </si>
  <si>
    <t>Italy</t>
  </si>
  <si>
    <t>Spain</t>
  </si>
  <si>
    <t>Netherlands</t>
  </si>
  <si>
    <t>France</t>
  </si>
  <si>
    <t>Kazakhstan</t>
  </si>
  <si>
    <t>Czech Republic</t>
  </si>
  <si>
    <t>United Kingdom</t>
  </si>
  <si>
    <t>Greece</t>
  </si>
  <si>
    <t>Belgium</t>
  </si>
  <si>
    <t>Switzerland</t>
  </si>
  <si>
    <t>Канада</t>
  </si>
  <si>
    <t>Норвегія</t>
  </si>
  <si>
    <t>Canada</t>
  </si>
  <si>
    <t>Norway</t>
  </si>
  <si>
    <t>Млн. дол. США</t>
  </si>
  <si>
    <t>Показники</t>
  </si>
  <si>
    <t>у тому числі:</t>
  </si>
  <si>
    <t>Примітка: дані за 2014 рік наведено без урахування тимчасово окупованої території Автономної Республіки Крим і м. Севастополя</t>
  </si>
  <si>
    <t>Надходження</t>
  </si>
  <si>
    <t>Росія</t>
  </si>
  <si>
    <t>США</t>
  </si>
  <si>
    <t>Німеччіна</t>
  </si>
  <si>
    <t>Кіпр</t>
  </si>
  <si>
    <t>Iталія</t>
  </si>
  <si>
    <t>Iзраїль</t>
  </si>
  <si>
    <t>Об'єднані Арабські Емірати</t>
  </si>
  <si>
    <t>Сінгапур</t>
  </si>
  <si>
    <t>Iспанія</t>
  </si>
  <si>
    <t>Маршаллові острови</t>
  </si>
  <si>
    <t>Ірландія</t>
  </si>
  <si>
    <t>Португалія</t>
  </si>
  <si>
    <t>Гонконг</t>
  </si>
  <si>
    <t>Азербайджан</t>
  </si>
  <si>
    <t>Панама</t>
  </si>
  <si>
    <t xml:space="preserve">1.3.Обсяги приватних грошових переказів в Україну </t>
  </si>
  <si>
    <t>Перекази, що здійснені через банківську систему</t>
  </si>
  <si>
    <t>Перекази, що здійснені через  міжнародні системи переказу коштів</t>
  </si>
  <si>
    <t>Усього</t>
  </si>
  <si>
    <t>including:</t>
  </si>
  <si>
    <t>Remittances from individuals who work abroad more than a year</t>
  </si>
  <si>
    <t>Other personal transfers</t>
  </si>
  <si>
    <t>до змісту</t>
  </si>
  <si>
    <t xml:space="preserve">United States </t>
  </si>
  <si>
    <t>Cyprus</t>
  </si>
  <si>
    <t>Israel</t>
  </si>
  <si>
    <t>United Arab Emirates</t>
  </si>
  <si>
    <t>Singapore</t>
  </si>
  <si>
    <t>Marshall Islands</t>
  </si>
  <si>
    <t>Ireland</t>
  </si>
  <si>
    <t>Portugal</t>
  </si>
  <si>
    <t>Hong Kong</t>
  </si>
  <si>
    <t>Azerbaijan</t>
  </si>
  <si>
    <t>Panama</t>
  </si>
  <si>
    <t>Receipts</t>
  </si>
  <si>
    <t>1.3.Remittances in Ukraine</t>
  </si>
  <si>
    <t>USD millions</t>
  </si>
  <si>
    <t xml:space="preserve"> The banking system</t>
  </si>
  <si>
    <t>The international money transfer systems</t>
  </si>
  <si>
    <t>Total</t>
  </si>
  <si>
    <t>Ці стандартні компоненти відображаються у рахунку поточних операцій.</t>
  </si>
  <si>
    <t xml:space="preserve">У структурі платіжного балансу з приватними грошовими переказами в значній мірі пов’язані дві статті: «оплата праці робітників» і «приватні трансферти». </t>
  </si>
  <si>
    <t>Вони складаються з грошових переказів робітників, які працюють більше року, та інших приватних переказів між резидентами та нерезидентами.</t>
  </si>
  <si>
    <t>Remittances include cash and noncash items that flow through formal channels, such as via electronic wire, or through informal channels, such as money or goods carried across borders.</t>
  </si>
  <si>
    <t xml:space="preserve">Remittances are mainly derived from two items in the balance of payments framework: income earned by workers in economies where they are not resident (or from nonresident employers) and transfers from residents of one economy to residents of another. </t>
  </si>
  <si>
    <t xml:space="preserve">These standard components are presented in the current account. </t>
  </si>
  <si>
    <t>Remittances include: net compensation of employees;  personal transfers.</t>
  </si>
  <si>
    <t>млн. дол. США</t>
  </si>
  <si>
    <t xml:space="preserve">у % до загального обсягу </t>
  </si>
  <si>
    <t>у % до попереднього року</t>
  </si>
  <si>
    <t>% of total</t>
  </si>
  <si>
    <t>Y-o-y chanes, %</t>
  </si>
  <si>
    <t>Латвія</t>
  </si>
  <si>
    <t>Ліберія</t>
  </si>
  <si>
    <t>Liberia</t>
  </si>
  <si>
    <t>Latvia</t>
  </si>
  <si>
    <t xml:space="preserve">   1.а  витрати мігрантів у країні перебування</t>
  </si>
  <si>
    <t xml:space="preserve">   1.a  Expenditures of short-term workers</t>
  </si>
  <si>
    <t xml:space="preserve">   1.b  податки у країні перебуваня</t>
  </si>
  <si>
    <t xml:space="preserve">   1.b Taxes and social contributions</t>
  </si>
  <si>
    <t>2. Net compensation of employees (1.1 – 1.a – 1.b)</t>
  </si>
  <si>
    <t>3. Приватні трансферти</t>
  </si>
  <si>
    <t>3. Personal transfers</t>
  </si>
  <si>
    <t xml:space="preserve">  Інші приватні  трансферти</t>
  </si>
  <si>
    <t>Довідково:</t>
  </si>
  <si>
    <t>Memorandum items:</t>
  </si>
  <si>
    <t>Інші країни</t>
  </si>
  <si>
    <t>Країни ЄС</t>
  </si>
  <si>
    <t>за офіційними каналами надходження</t>
  </si>
  <si>
    <t>by official  channel</t>
  </si>
  <si>
    <t>1. Оплата праці</t>
  </si>
  <si>
    <t xml:space="preserve">2. Чиста оплата праці  (1. - 1.а - 1.b)                                           </t>
  </si>
  <si>
    <t xml:space="preserve"> Грошові перекази робітників, що працюють за кордоном більше року</t>
  </si>
  <si>
    <t>Other countries</t>
  </si>
  <si>
    <t>Reference:</t>
  </si>
  <si>
    <t>EU countries</t>
  </si>
  <si>
    <t>Віргінські острови (Брит.)</t>
  </si>
  <si>
    <t>Virgin Islands,British</t>
  </si>
  <si>
    <t>Примітка: дані  розрахованo на підставі банківської звітності  про фінансові операції з нерезидентами України та про перекази, що здійсненo з використанням міжнародних систем переказу коштів.</t>
  </si>
  <si>
    <t>Обсяги грошових переказів у % до ВВП</t>
  </si>
  <si>
    <t>Remittances in percents of GDP</t>
  </si>
  <si>
    <r>
      <t xml:space="preserve">1. Compensation of employees                                                          </t>
    </r>
    <r>
      <rPr>
        <b/>
        <i/>
        <sz val="10"/>
        <color indexed="23"/>
        <rFont val="Arial"/>
        <family val="2"/>
        <charset val="204"/>
      </rPr>
      <t xml:space="preserve"> </t>
    </r>
  </si>
  <si>
    <r>
      <rPr>
        <sz val="10"/>
        <color theme="0"/>
        <rFont val="Arial"/>
        <family val="2"/>
        <charset val="204"/>
      </rPr>
      <t>Note:</t>
    </r>
    <r>
      <rPr>
        <vertAlign val="superscript"/>
        <sz val="10"/>
        <color theme="0"/>
        <rFont val="Arial"/>
        <family val="2"/>
        <charset val="204"/>
      </rPr>
      <t xml:space="preserve"> </t>
    </r>
    <r>
      <rPr>
        <sz val="10"/>
        <color theme="0"/>
        <rFont val="Arial"/>
        <family val="2"/>
        <charset val="204"/>
      </rPr>
      <t>Data are based on bank statements on transactions with non-residents and the transfers performed using international money transfer systems.</t>
    </r>
  </si>
  <si>
    <t>Приватні перекази (2.+ 3.)</t>
  </si>
  <si>
    <t>Personal remittances  (2. + 3.)</t>
  </si>
  <si>
    <t>Офіційні канали</t>
  </si>
  <si>
    <t xml:space="preserve">     заробітна плата, отримана з-за кордону </t>
  </si>
  <si>
    <t xml:space="preserve">     інші приватні перекази </t>
  </si>
  <si>
    <t>Неформальні канали</t>
  </si>
  <si>
    <t xml:space="preserve">      - через коррахунки банків </t>
  </si>
  <si>
    <t xml:space="preserve">      - через  міжнародні платіжні системи</t>
  </si>
  <si>
    <t>Official channels</t>
  </si>
  <si>
    <t xml:space="preserve">     salaries received from abroad</t>
  </si>
  <si>
    <t xml:space="preserve">     other personal remittances</t>
  </si>
  <si>
    <t xml:space="preserve">      - through banks accounts</t>
  </si>
  <si>
    <t xml:space="preserve">      - through international payment systems</t>
  </si>
  <si>
    <t>Іnformal channels</t>
  </si>
  <si>
    <t>Note 1: Detailed information about methodology and results of the review is available at  https://bank.gov.ua/control/uk/publish/category?cat_id=44001331.</t>
  </si>
  <si>
    <r>
      <t>Приватні грошові перекази за методологією платіжного балансу</t>
    </r>
    <r>
      <rPr>
        <sz val="10"/>
        <rFont val="Arial"/>
        <family val="2"/>
        <charset val="204"/>
      </rPr>
      <t xml:space="preserve"> - це міжнародні перекази та потоки ресурсів до домогосподарств, що надходять з інших країн та головним чином пов'язані з тимчасовою або постійною міграцією населення (КПБ6, А5.1). </t>
    </r>
  </si>
  <si>
    <t xml:space="preserve">Перекази можуть здійснюватись як за офіційними каналами – через банки, міжнародні системи грошових переказів, поштові відділення, так і неофіційними – шляхом передачі наявних грошей та інших матеріальних цінностей від одного домогосподарства іншому. </t>
  </si>
  <si>
    <r>
      <rPr>
        <b/>
        <sz val="10"/>
        <rFont val="Arial"/>
        <family val="2"/>
        <charset val="204"/>
      </rPr>
      <t>Оплата праці</t>
    </r>
    <r>
      <rPr>
        <sz val="10"/>
        <rFont val="Arial"/>
        <family val="2"/>
        <charset val="204"/>
      </rPr>
      <t xml:space="preserve"> представляє собою  доходи сезонних та інших короткострокових працівників, які працюють за кордоном менше 1 року, а також заробітну плату  українців, зайнятих у компаніях-нерезидентах</t>
    </r>
  </si>
  <si>
    <r>
      <t xml:space="preserve">Чиста оплата праці </t>
    </r>
    <r>
      <rPr>
        <sz val="10"/>
        <rFont val="Arial"/>
        <family val="2"/>
        <charset val="204"/>
      </rPr>
      <t xml:space="preserve">дорівнює різниці між оплатою праці, що отримана робітником від тимчасового працевлаштування за кордоном,і його витратами в країні перебування та сплаченими податками. </t>
    </r>
  </si>
  <si>
    <r>
      <t>Приватні  трансферти</t>
    </r>
    <r>
      <rPr>
        <sz val="10"/>
        <rFont val="Arial"/>
        <family val="2"/>
        <charset val="204"/>
      </rPr>
      <t xml:space="preserve"> охоплюють операції між домашніми господарствами-резидентами та домашніми господарствами – нерезидентами. </t>
    </r>
  </si>
  <si>
    <r>
      <rPr>
        <b/>
        <sz val="10"/>
        <rFont val="Arial"/>
        <family val="2"/>
        <charset val="204"/>
      </rPr>
      <t xml:space="preserve">Remittances </t>
    </r>
    <r>
      <rPr>
        <sz val="10"/>
        <rFont val="Arial"/>
        <family val="2"/>
        <charset val="204"/>
      </rPr>
      <t xml:space="preserve"> represent household income from foreign economies arising mainly from temporary or permanent migration of people to these economies (BPM6, А5.1).
</t>
    </r>
  </si>
  <si>
    <r>
      <rPr>
        <b/>
        <sz val="10"/>
        <rFont val="Arial"/>
        <family val="2"/>
        <charset val="204"/>
      </rPr>
      <t>Сompensation of employees</t>
    </r>
    <r>
      <rPr>
        <sz val="10"/>
        <rFont val="Arial"/>
        <family val="2"/>
        <charset val="204"/>
      </rPr>
      <t xml:space="preserve"> represent income of of border, seasonal, and other short-term workers who are employed in nonresident economy less than one year and of residents employed by nonresident entities .</t>
    </r>
  </si>
  <si>
    <r>
      <rPr>
        <b/>
        <sz val="10"/>
        <rFont val="Arial"/>
        <family val="2"/>
        <charset val="204"/>
      </rPr>
      <t>Net compensation of employees</t>
    </r>
    <r>
      <rPr>
        <sz val="10"/>
        <rFont val="Arial"/>
        <family val="2"/>
        <charset val="204"/>
      </rPr>
      <t xml:space="preserve"> is the difference between the compensation of employees that workers receive from temporary employment abroad, and taxes and other expenses incurred in the  host country.</t>
    </r>
  </si>
  <si>
    <r>
      <rPr>
        <b/>
        <sz val="10"/>
        <rFont val="Arial"/>
        <family val="2"/>
        <charset val="204"/>
      </rPr>
      <t>Personal transfers</t>
    </r>
    <r>
      <rPr>
        <sz val="10"/>
        <rFont val="Arial"/>
        <family val="2"/>
        <charset val="204"/>
      </rPr>
      <t xml:space="preserve"> consist of all current transfers  in  cash  or  in  kind  received  by  resident households from nonresident households. They consist of remittances of workers who work more than a year, and other private transfers between residents and nonresidents</t>
    </r>
  </si>
  <si>
    <t>росія</t>
  </si>
  <si>
    <t>russian federation</t>
  </si>
  <si>
    <t>Примітка 2: Дані наведені без урахування тимчасово окупованої території Автономної Республіки Крим, м. Севастополя та тимчасово окупованих територій у Донецькій та Луганській областях.</t>
  </si>
  <si>
    <t>Примітка 1: Детальна інформація щодо методології та результатів перегляду розміщена за гіперпосиланням https://bank.gov.ua/control/uk/publish/category?cat_id=44001331.</t>
  </si>
  <si>
    <t xml:space="preserve">Note 2: Data  exclude the temporarily occupied territory of the Autonomous Republic of Crimea, the city of Sevastopol and a part of the temporarily occupied territories in the Donetsk and Luhansk regions. </t>
  </si>
  <si>
    <t>Примітка 2: дані за країнами ЄС з 2015 року  наведено без врахування Великої Британії.</t>
  </si>
  <si>
    <t>Note 2: United Kingdom are excluded from the data for EU countries since 2015</t>
  </si>
  <si>
    <r>
      <rPr>
        <sz val="10"/>
        <rFont val="Arial"/>
        <family val="2"/>
        <charset val="204"/>
      </rPr>
      <t>Note 1:</t>
    </r>
    <r>
      <rPr>
        <vertAlign val="superscript"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Data are based on bank statements on transactions with non-residents and the transfers performed using international money transfer systems, and they  include the amounts received through informal channels.</t>
    </r>
  </si>
  <si>
    <t>Примітка 1: дані  розрахованo на підставі банківської звітності  про фінансові операції з нерезидентами України та про перекази, що здійсненo з використанням міжнародних систем переказу коштів, та  враховують обсяги коштів, які надійшли в Україну неформальними каналами.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</si>
</sst>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-* #,##0.00\ _г_р_н_._-;\-* #,##0.00\ _г_р_н_._-;_-* &quot;-&quot;??\ _г_р_н_._-;_-@_-"/>
    <numFmt numFmtId="165" formatCode="_-* #,##0_р_._-;\-* #,##0_р_._-;_-* &quot;-&quot;_р_._-;_-@_-"/>
    <numFmt numFmtId="166" formatCode="_-* #,##0.00_р_._-;\-* #,##0.00_р_._-;_-* &quot;-&quot;??_р_._-;_-@_-"/>
    <numFmt numFmtId="167" formatCode="&quot;$&quot;#,##0_);[Red]\(&quot;$&quot;#,##0\)"/>
    <numFmt numFmtId="168" formatCode="_-* #,##0.00&quot;р.&quot;_-;\-* #,##0.00&quot;р.&quot;_-;_-* &quot;-&quot;??&quot;р.&quot;_-;_-@_-"/>
    <numFmt numFmtId="169" formatCode="\M\o\n\t\h\ \D.\y\y\y\y"/>
    <numFmt numFmtId="170" formatCode="_(* #,##0.00_);_(* \(#,##0.00\);_(* &quot;-&quot;??_);_(@_)"/>
    <numFmt numFmtId="171" formatCode="0.0"/>
  </numFmts>
  <fonts count="72">
    <font>
      <sz val="11"/>
      <color theme="1"/>
      <name val="Calibri"/>
      <family val="2"/>
      <charset val="204"/>
      <scheme val="minor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</font>
    <font>
      <sz val="10"/>
      <name val="Arial"/>
      <family val="2"/>
      <charset val="204"/>
    </font>
    <font>
      <b/>
      <sz val="10"/>
      <name val="UkrainianBaltica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1"/>
      <color indexed="12"/>
      <name val="Times New Roman Cyr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0"/>
      <color indexed="8"/>
      <name val="Verdana"/>
      <family val="2"/>
      <charset val="204"/>
    </font>
    <font>
      <b/>
      <sz val="13"/>
      <color indexed="9"/>
      <name val="Verdana"/>
      <family val="2"/>
      <charset val="204"/>
    </font>
    <font>
      <sz val="10"/>
      <name val="MS Sans Serif"/>
      <family val="2"/>
      <charset val="204"/>
    </font>
    <font>
      <sz val="1"/>
      <color indexed="8"/>
      <name val="Courier"/>
      <family val="3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"/>
      <color indexed="8"/>
      <name val="Courier"/>
      <family val="3"/>
    </font>
    <font>
      <sz val="10"/>
      <color indexed="8"/>
      <name val="Arial"/>
      <family val="2"/>
      <charset val="204"/>
    </font>
    <font>
      <sz val="10"/>
      <name val="TimesET"/>
    </font>
    <font>
      <sz val="11"/>
      <color indexed="62"/>
      <name val="Calibri"/>
      <family val="2"/>
      <charset val="204"/>
    </font>
    <font>
      <u/>
      <sz val="11"/>
      <color indexed="36"/>
      <name val="Times New Roman Cyr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</font>
    <font>
      <sz val="10"/>
      <name val="Times New Roman"/>
      <family val="1"/>
    </font>
    <font>
      <b/>
      <sz val="11"/>
      <color indexed="63"/>
      <name val="Calibri"/>
      <family val="2"/>
      <charset val="204"/>
    </font>
    <font>
      <b/>
      <sz val="8"/>
      <color indexed="8"/>
      <name val="Arial Narrow"/>
      <family val="2"/>
      <charset val="204"/>
    </font>
    <font>
      <sz val="8"/>
      <color indexed="8"/>
      <name val="Arial Narrow"/>
      <family val="2"/>
      <charset val="204"/>
    </font>
    <font>
      <sz val="10"/>
      <color indexed="8"/>
      <name val="Arial"/>
      <family val="2"/>
    </font>
    <font>
      <b/>
      <sz val="18"/>
      <color indexed="56"/>
      <name val="Cambria"/>
      <family val="2"/>
      <charset val="204"/>
    </font>
    <font>
      <sz val="11"/>
      <color indexed="10"/>
      <name val="Calibri"/>
      <family val="2"/>
      <charset val="204"/>
    </font>
    <font>
      <sz val="10"/>
      <name val="Arial Cyr"/>
      <family val="2"/>
      <charset val="204"/>
    </font>
    <font>
      <sz val="10"/>
      <name val="Helv"/>
      <charset val="204"/>
    </font>
    <font>
      <sz val="10"/>
      <name val="Times New Roman Cyr"/>
    </font>
    <font>
      <sz val="10"/>
      <name val="Arial Cyr"/>
    </font>
    <font>
      <sz val="10"/>
      <color indexed="12"/>
      <name val="Arial"/>
      <family val="2"/>
      <charset val="204"/>
    </font>
    <font>
      <i/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theme="0" tint="-0.499984740745262"/>
      <name val="Arial"/>
      <family val="2"/>
      <charset val="204"/>
    </font>
    <font>
      <b/>
      <i/>
      <sz val="10"/>
      <color indexed="23"/>
      <name val="Arial"/>
      <family val="2"/>
      <charset val="204"/>
    </font>
    <font>
      <sz val="10"/>
      <color theme="0" tint="-0.499984740745262"/>
      <name val="Arial"/>
      <family val="2"/>
      <charset val="204"/>
    </font>
    <font>
      <i/>
      <sz val="10"/>
      <color theme="0" tint="-0.499984740745262"/>
      <name val="Arial"/>
      <family val="2"/>
      <charset val="204"/>
    </font>
    <font>
      <b/>
      <sz val="10"/>
      <color indexed="23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i/>
      <sz val="10"/>
      <color indexed="23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indexed="23"/>
      <name val="Arial"/>
      <family val="2"/>
      <charset val="204"/>
    </font>
    <font>
      <b/>
      <sz val="10"/>
      <color theme="1"/>
      <name val="Arial"/>
      <family val="2"/>
      <charset val="204"/>
    </font>
    <font>
      <b/>
      <i/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i/>
      <u/>
      <sz val="10"/>
      <color indexed="12"/>
      <name val="Arial"/>
      <family val="2"/>
      <charset val="204"/>
    </font>
    <font>
      <sz val="10"/>
      <color theme="0"/>
      <name val="Arial"/>
      <family val="2"/>
      <charset val="204"/>
    </font>
    <font>
      <i/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vertAlign val="superscript"/>
      <sz val="10"/>
      <name val="Arial"/>
      <family val="2"/>
      <charset val="204"/>
    </font>
    <font>
      <vertAlign val="superscript"/>
      <sz val="10"/>
      <color theme="0"/>
      <name val="Arial"/>
      <family val="2"/>
      <charset val="204"/>
    </font>
    <font>
      <sz val="10"/>
      <color indexed="8"/>
      <name val="Times New Roman"/>
      <family val="1"/>
      <charset val="204"/>
    </font>
    <font>
      <sz val="10"/>
      <color indexed="9"/>
      <name val="Arial"/>
      <family val="2"/>
      <charset val="204"/>
    </font>
    <font>
      <sz val="9"/>
      <color theme="0" tint="-0.499984740745262"/>
      <name val="Arial"/>
      <family val="2"/>
      <charset val="204"/>
    </font>
    <font>
      <i/>
      <sz val="9"/>
      <color theme="0" tint="-0.499984740745262"/>
      <name val="Arial"/>
      <family val="2"/>
      <charset val="204"/>
    </font>
    <font>
      <sz val="9"/>
      <name val="Arial"/>
      <family val="2"/>
      <charset val="204"/>
    </font>
    <font>
      <i/>
      <sz val="9"/>
      <name val="Arial"/>
      <family val="2"/>
      <charset val="204"/>
    </font>
    <font>
      <i/>
      <sz val="9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i/>
      <sz val="10"/>
      <color rgb="FFFF0000"/>
      <name val="Arial"/>
      <family val="2"/>
      <charset val="204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5">
    <xf numFmtId="0" fontId="0" fillId="0" borderId="0"/>
    <xf numFmtId="49" fontId="5" fillId="0" borderId="0">
      <alignment horizontal="centerContinuous" vertical="top" wrapText="1"/>
    </xf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3" borderId="0" applyNumberFormat="0" applyBorder="0" applyAlignment="0" applyProtection="0"/>
    <xf numFmtId="0" fontId="10" fillId="20" borderId="1" applyNumberFormat="0" applyAlignment="0" applyProtection="0"/>
    <xf numFmtId="0" fontId="11" fillId="21" borderId="2" applyNumberFormat="0" applyAlignment="0" applyProtection="0"/>
    <xf numFmtId="1" fontId="12" fillId="22" borderId="3">
      <alignment horizontal="right" vertical="center"/>
    </xf>
    <xf numFmtId="0" fontId="12" fillId="23" borderId="3">
      <alignment horizontal="center" vertical="center"/>
    </xf>
    <xf numFmtId="1" fontId="12" fillId="22" borderId="3">
      <alignment horizontal="right" vertical="center"/>
    </xf>
    <xf numFmtId="0" fontId="4" fillId="22" borderId="0"/>
    <xf numFmtId="0" fontId="13" fillId="24" borderId="3">
      <alignment horizontal="left" vertical="center"/>
    </xf>
    <xf numFmtId="0" fontId="13" fillId="24" borderId="3">
      <alignment horizontal="left" vertical="center"/>
    </xf>
    <xf numFmtId="0" fontId="2" fillId="22" borderId="3">
      <alignment horizontal="left" vertical="center"/>
    </xf>
    <xf numFmtId="38" fontId="14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14" fillId="0" borderId="0" applyFont="0" applyFill="0" applyBorder="0" applyAlignment="0" applyProtection="0"/>
    <xf numFmtId="168" fontId="2" fillId="0" borderId="0" applyFont="0" applyFill="0" applyBorder="0" applyAlignment="0" applyProtection="0"/>
    <xf numFmtId="169" fontId="15" fillId="0" borderId="0">
      <protection locked="0"/>
    </xf>
    <xf numFmtId="0" fontId="16" fillId="0" borderId="0" applyNumberFormat="0" applyFill="0" applyBorder="0" applyAlignment="0" applyProtection="0"/>
    <xf numFmtId="0" fontId="15" fillId="0" borderId="0">
      <protection locked="0"/>
    </xf>
    <xf numFmtId="0" fontId="17" fillId="4" borderId="0" applyNumberFormat="0" applyBorder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20" fillId="0" borderId="6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>
      <protection locked="0"/>
    </xf>
    <xf numFmtId="0" fontId="21" fillId="0" borderId="0">
      <protection locked="0"/>
    </xf>
    <xf numFmtId="0" fontId="22" fillId="0" borderId="0"/>
    <xf numFmtId="0" fontId="23" fillId="0" borderId="0"/>
    <xf numFmtId="0" fontId="24" fillId="7" borderId="1" applyNumberFormat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6" fillId="0" borderId="7" applyNumberFormat="0" applyFill="0" applyAlignment="0" applyProtection="0"/>
    <xf numFmtId="0" fontId="27" fillId="25" borderId="0" applyNumberFormat="0" applyBorder="0" applyAlignment="0" applyProtection="0"/>
    <xf numFmtId="0" fontId="28" fillId="0" borderId="0"/>
    <xf numFmtId="0" fontId="29" fillId="0" borderId="0"/>
    <xf numFmtId="0" fontId="4" fillId="0" borderId="0"/>
    <xf numFmtId="0" fontId="2" fillId="0" borderId="0"/>
    <xf numFmtId="0" fontId="3" fillId="26" borderId="8" applyNumberFormat="0" applyFont="0" applyAlignment="0" applyProtection="0"/>
    <xf numFmtId="170" fontId="23" fillId="0" borderId="0" applyFont="0" applyFill="0" applyBorder="0" applyAlignment="0" applyProtection="0"/>
    <xf numFmtId="0" fontId="30" fillId="20" borderId="9" applyNumberFormat="0" applyAlignment="0" applyProtection="0"/>
    <xf numFmtId="0" fontId="31" fillId="27" borderId="0">
      <alignment horizontal="right" vertical="top"/>
    </xf>
    <xf numFmtId="0" fontId="32" fillId="27" borderId="0">
      <alignment horizontal="center" vertical="center"/>
    </xf>
    <xf numFmtId="0" fontId="31" fillId="27" borderId="0">
      <alignment horizontal="left" vertical="top"/>
    </xf>
    <xf numFmtId="0" fontId="31" fillId="27" borderId="0">
      <alignment horizontal="left" vertical="top"/>
    </xf>
    <xf numFmtId="0" fontId="32" fillId="27" borderId="0">
      <alignment horizontal="left" vertical="top"/>
    </xf>
    <xf numFmtId="0" fontId="32" fillId="27" borderId="0">
      <alignment horizontal="right" vertical="top"/>
    </xf>
    <xf numFmtId="0" fontId="32" fillId="27" borderId="0">
      <alignment horizontal="right" vertical="top"/>
    </xf>
    <xf numFmtId="0" fontId="33" fillId="0" borderId="0">
      <alignment vertical="top"/>
    </xf>
    <xf numFmtId="0" fontId="34" fillId="0" borderId="0" applyNumberFormat="0" applyFill="0" applyBorder="0" applyAlignment="0" applyProtection="0"/>
    <xf numFmtId="0" fontId="15" fillId="0" borderId="10">
      <protection locked="0"/>
    </xf>
    <xf numFmtId="0" fontId="35" fillId="0" borderId="0" applyNumberFormat="0" applyFill="0" applyBorder="0" applyAlignment="0" applyProtection="0"/>
    <xf numFmtId="0" fontId="1" fillId="0" borderId="0" applyNumberFormat="0" applyFill="0" applyBorder="0" applyAlignment="0" applyProtection="0">
      <alignment vertical="top"/>
      <protection locked="0"/>
    </xf>
    <xf numFmtId="0" fontId="5" fillId="0" borderId="11">
      <alignment horizontal="centerContinuous" vertical="top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6" fillId="0" borderId="0"/>
    <xf numFmtId="0" fontId="6" fillId="0" borderId="0"/>
    <xf numFmtId="0" fontId="4" fillId="0" borderId="0"/>
    <xf numFmtId="0" fontId="6" fillId="0" borderId="0"/>
    <xf numFmtId="0" fontId="36" fillId="0" borderId="0"/>
    <xf numFmtId="0" fontId="36" fillId="0" borderId="0"/>
    <xf numFmtId="0" fontId="2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38" fillId="0" borderId="0"/>
    <xf numFmtId="0" fontId="38" fillId="0" borderId="0"/>
    <xf numFmtId="0" fontId="38" fillId="0" borderId="0"/>
    <xf numFmtId="0" fontId="39" fillId="0" borderId="0"/>
    <xf numFmtId="0" fontId="38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37" fillId="0" borderId="0"/>
    <xf numFmtId="164" fontId="6" fillId="0" borderId="0" applyFont="0" applyFill="0" applyBorder="0" applyAlignment="0" applyProtection="0"/>
    <xf numFmtId="49" fontId="5" fillId="0" borderId="3">
      <alignment horizontal="center" vertical="center" wrapText="1"/>
    </xf>
  </cellStyleXfs>
  <cellXfs count="297">
    <xf numFmtId="0" fontId="0" fillId="0" borderId="0" xfId="0"/>
    <xf numFmtId="0" fontId="40" fillId="28" borderId="0" xfId="79" applyFont="1" applyFill="1" applyBorder="1" applyAlignment="1" applyProtection="1"/>
    <xf numFmtId="0" fontId="40" fillId="28" borderId="0" xfId="79" applyFont="1" applyFill="1" applyAlignment="1" applyProtection="1">
      <alignment horizontal="left"/>
    </xf>
    <xf numFmtId="0" fontId="40" fillId="28" borderId="0" xfId="79" applyFont="1" applyFill="1" applyAlignment="1" applyProtection="1"/>
    <xf numFmtId="0" fontId="41" fillId="28" borderId="0" xfId="0" applyFont="1" applyFill="1" applyBorder="1" applyAlignment="1"/>
    <xf numFmtId="0" fontId="42" fillId="28" borderId="0" xfId="0" applyFont="1" applyFill="1" applyBorder="1" applyAlignment="1">
      <alignment horizontal="left"/>
    </xf>
    <xf numFmtId="0" fontId="45" fillId="28" borderId="19" xfId="0" applyFont="1" applyFill="1" applyBorder="1" applyAlignment="1">
      <alignment horizontal="center" wrapText="1"/>
    </xf>
    <xf numFmtId="1" fontId="4" fillId="28" borderId="16" xfId="0" applyNumberFormat="1" applyFont="1" applyFill="1" applyBorder="1" applyAlignment="1">
      <alignment horizontal="right"/>
    </xf>
    <xf numFmtId="1" fontId="4" fillId="28" borderId="0" xfId="0" applyNumberFormat="1" applyFont="1" applyFill="1" applyBorder="1" applyAlignment="1">
      <alignment horizontal="right"/>
    </xf>
    <xf numFmtId="0" fontId="4" fillId="28" borderId="0" xfId="0" applyFont="1" applyFill="1" applyBorder="1" applyAlignment="1">
      <alignment horizontal="right"/>
    </xf>
    <xf numFmtId="0" fontId="46" fillId="28" borderId="19" xfId="0" applyFont="1" applyFill="1" applyBorder="1" applyAlignment="1">
      <alignment horizontal="left" wrapText="1"/>
    </xf>
    <xf numFmtId="0" fontId="4" fillId="28" borderId="16" xfId="0" applyFont="1" applyFill="1" applyBorder="1" applyAlignment="1">
      <alignment horizontal="right"/>
    </xf>
    <xf numFmtId="1" fontId="4" fillId="28" borderId="0" xfId="0" applyNumberFormat="1" applyFont="1" applyFill="1" applyBorder="1"/>
    <xf numFmtId="0" fontId="47" fillId="28" borderId="19" xfId="0" applyFont="1" applyFill="1" applyBorder="1" applyAlignment="1">
      <alignment horizontal="left" wrapText="1"/>
    </xf>
    <xf numFmtId="1" fontId="42" fillId="28" borderId="16" xfId="0" applyNumberFormat="1" applyFont="1" applyFill="1" applyBorder="1" applyAlignment="1">
      <alignment horizontal="right"/>
    </xf>
    <xf numFmtId="1" fontId="42" fillId="28" borderId="0" xfId="0" applyNumberFormat="1" applyFont="1" applyFill="1" applyBorder="1" applyAlignment="1">
      <alignment horizontal="right"/>
    </xf>
    <xf numFmtId="0" fontId="45" fillId="28" borderId="19" xfId="0" applyFont="1" applyFill="1" applyBorder="1" applyAlignment="1">
      <alignment horizontal="left" wrapText="1"/>
    </xf>
    <xf numFmtId="0" fontId="46" fillId="28" borderId="16" xfId="0" applyFont="1" applyFill="1" applyBorder="1"/>
    <xf numFmtId="0" fontId="41" fillId="28" borderId="18" xfId="0" applyFont="1" applyFill="1" applyBorder="1" applyAlignment="1">
      <alignment horizontal="left" wrapText="1"/>
    </xf>
    <xf numFmtId="1" fontId="4" fillId="28" borderId="13" xfId="0" applyNumberFormat="1" applyFont="1" applyFill="1" applyBorder="1" applyAlignment="1">
      <alignment horizontal="right"/>
    </xf>
    <xf numFmtId="1" fontId="4" fillId="28" borderId="14" xfId="0" applyNumberFormat="1" applyFont="1" applyFill="1" applyBorder="1" applyAlignment="1">
      <alignment horizontal="right"/>
    </xf>
    <xf numFmtId="0" fontId="48" fillId="28" borderId="20" xfId="0" applyFont="1" applyFill="1" applyBorder="1" applyAlignment="1">
      <alignment horizontal="left" wrapText="1"/>
    </xf>
    <xf numFmtId="0" fontId="41" fillId="28" borderId="22" xfId="0" applyFont="1" applyFill="1" applyBorder="1" applyAlignment="1">
      <alignment wrapText="1"/>
    </xf>
    <xf numFmtId="0" fontId="41" fillId="28" borderId="21" xfId="0" applyFont="1" applyFill="1" applyBorder="1" applyAlignment="1">
      <alignment wrapText="1"/>
    </xf>
    <xf numFmtId="0" fontId="4" fillId="28" borderId="0" xfId="0" applyFont="1" applyFill="1" applyBorder="1"/>
    <xf numFmtId="0" fontId="4" fillId="28" borderId="0" xfId="0" applyFont="1" applyFill="1" applyBorder="1" applyAlignment="1"/>
    <xf numFmtId="0" fontId="48" fillId="28" borderId="0" xfId="159" applyFont="1" applyFill="1" applyBorder="1" applyAlignment="1">
      <alignment horizontal="left" vertical="center" wrapText="1"/>
    </xf>
    <xf numFmtId="0" fontId="44" fillId="28" borderId="0" xfId="159" applyFont="1" applyFill="1" applyBorder="1" applyAlignment="1">
      <alignment horizontal="left" vertical="center" wrapText="1"/>
    </xf>
    <xf numFmtId="0" fontId="41" fillId="28" borderId="0" xfId="159" applyFont="1" applyFill="1" applyBorder="1" applyAlignment="1">
      <alignment vertical="center" wrapText="1"/>
    </xf>
    <xf numFmtId="0" fontId="51" fillId="28" borderId="0" xfId="159" applyFont="1" applyFill="1" applyBorder="1" applyAlignment="1">
      <alignment vertical="center" wrapText="1"/>
    </xf>
    <xf numFmtId="0" fontId="4" fillId="28" borderId="0" xfId="0" applyFont="1" applyFill="1" applyAlignment="1">
      <alignment horizontal="centerContinuous"/>
    </xf>
    <xf numFmtId="0" fontId="41" fillId="28" borderId="0" xfId="0" applyFont="1" applyFill="1" applyBorder="1"/>
    <xf numFmtId="0" fontId="52" fillId="28" borderId="0" xfId="0" applyFont="1" applyFill="1"/>
    <xf numFmtId="0" fontId="41" fillId="28" borderId="0" xfId="0" applyFont="1" applyFill="1" applyAlignment="1">
      <alignment horizontal="left"/>
    </xf>
    <xf numFmtId="0" fontId="4" fillId="28" borderId="0" xfId="0" applyFont="1" applyFill="1" applyAlignment="1">
      <alignment wrapText="1"/>
    </xf>
    <xf numFmtId="0" fontId="4" fillId="28" borderId="0" xfId="0" applyFont="1" applyFill="1" applyAlignment="1">
      <alignment horizontal="center"/>
    </xf>
    <xf numFmtId="0" fontId="4" fillId="28" borderId="0" xfId="0" applyFont="1" applyFill="1"/>
    <xf numFmtId="0" fontId="4" fillId="28" borderId="18" xfId="64" applyFont="1" applyFill="1" applyBorder="1" applyAlignment="1">
      <alignment horizontal="centerContinuous" vertical="center"/>
    </xf>
    <xf numFmtId="0" fontId="53" fillId="28" borderId="13" xfId="64" applyFont="1" applyFill="1" applyBorder="1" applyAlignment="1">
      <alignment horizontal="centerContinuous" vertical="center"/>
    </xf>
    <xf numFmtId="0" fontId="47" fillId="28" borderId="16" xfId="64" applyFont="1" applyFill="1" applyBorder="1" applyAlignment="1">
      <alignment horizontal="centerContinuous" vertical="center"/>
    </xf>
    <xf numFmtId="0" fontId="43" fillId="28" borderId="14" xfId="64" applyFont="1" applyFill="1" applyBorder="1" applyAlignment="1">
      <alignment horizontal="left" vertical="center"/>
    </xf>
    <xf numFmtId="0" fontId="47" fillId="28" borderId="14" xfId="64" applyFont="1" applyFill="1" applyBorder="1" applyAlignment="1">
      <alignment horizontal="left" vertical="center"/>
    </xf>
    <xf numFmtId="1" fontId="42" fillId="28" borderId="13" xfId="0" applyNumberFormat="1" applyFont="1" applyFill="1" applyBorder="1" applyAlignment="1"/>
    <xf numFmtId="171" fontId="48" fillId="28" borderId="15" xfId="0" applyNumberFormat="1" applyFont="1" applyFill="1" applyBorder="1" applyAlignment="1"/>
    <xf numFmtId="0" fontId="42" fillId="28" borderId="14" xfId="0" applyFont="1" applyFill="1" applyBorder="1"/>
    <xf numFmtId="171" fontId="48" fillId="28" borderId="14" xfId="0" applyNumberFormat="1" applyFont="1" applyFill="1" applyBorder="1" applyAlignment="1"/>
    <xf numFmtId="0" fontId="42" fillId="28" borderId="13" xfId="0" applyFont="1" applyFill="1" applyBorder="1"/>
    <xf numFmtId="0" fontId="46" fillId="28" borderId="0" xfId="64" applyFont="1" applyFill="1" applyBorder="1" applyAlignment="1">
      <alignment horizontal="left" vertical="center"/>
    </xf>
    <xf numFmtId="0" fontId="51" fillId="28" borderId="0" xfId="64" applyFont="1" applyFill="1" applyBorder="1" applyAlignment="1">
      <alignment horizontal="left" vertical="center"/>
    </xf>
    <xf numFmtId="171" fontId="41" fillId="28" borderId="17" xfId="0" applyNumberFormat="1" applyFont="1" applyFill="1" applyBorder="1" applyAlignment="1">
      <alignment horizontal="right"/>
    </xf>
    <xf numFmtId="171" fontId="41" fillId="28" borderId="0" xfId="0" applyNumberFormat="1" applyFont="1" applyFill="1" applyBorder="1" applyAlignment="1">
      <alignment horizontal="right"/>
    </xf>
    <xf numFmtId="0" fontId="4" fillId="28" borderId="16" xfId="0" applyFont="1" applyFill="1" applyBorder="1"/>
    <xf numFmtId="171" fontId="4" fillId="28" borderId="0" xfId="0" applyNumberFormat="1" applyFont="1" applyFill="1" applyBorder="1"/>
    <xf numFmtId="1" fontId="4" fillId="28" borderId="16" xfId="0" applyNumberFormat="1" applyFont="1" applyFill="1" applyBorder="1"/>
    <xf numFmtId="1" fontId="45" fillId="28" borderId="0" xfId="0" applyNumberFormat="1" applyFont="1" applyFill="1" applyBorder="1"/>
    <xf numFmtId="1" fontId="53" fillId="28" borderId="0" xfId="163" applyNumberFormat="1" applyFont="1" applyFill="1" applyBorder="1" applyAlignment="1">
      <alignment horizontal="left" vertical="center"/>
    </xf>
    <xf numFmtId="171" fontId="41" fillId="28" borderId="0" xfId="0" applyNumberFormat="1" applyFont="1" applyFill="1" applyBorder="1"/>
    <xf numFmtId="1" fontId="53" fillId="28" borderId="0" xfId="163" applyNumberFormat="1" applyFont="1" applyFill="1" applyBorder="1" applyAlignment="1">
      <alignment horizontal="left"/>
    </xf>
    <xf numFmtId="1" fontId="53" fillId="28" borderId="0" xfId="161" applyNumberFormat="1" applyFont="1" applyFill="1" applyBorder="1" applyAlignment="1">
      <alignment horizontal="left" vertical="center"/>
    </xf>
    <xf numFmtId="0" fontId="53" fillId="28" borderId="0" xfId="64" applyFont="1" applyFill="1" applyBorder="1"/>
    <xf numFmtId="1" fontId="41" fillId="28" borderId="13" xfId="0" applyNumberFormat="1" applyFont="1" applyFill="1" applyBorder="1"/>
    <xf numFmtId="1" fontId="46" fillId="28" borderId="14" xfId="0" applyNumberFormat="1" applyFont="1" applyFill="1" applyBorder="1"/>
    <xf numFmtId="1" fontId="51" fillId="28" borderId="15" xfId="161" applyNumberFormat="1" applyFont="1" applyFill="1" applyBorder="1" applyAlignment="1">
      <alignment horizontal="left" vertical="center"/>
    </xf>
    <xf numFmtId="1" fontId="41" fillId="28" borderId="13" xfId="0" applyNumberFormat="1" applyFont="1" applyFill="1" applyBorder="1" applyAlignment="1">
      <alignment horizontal="right"/>
    </xf>
    <xf numFmtId="171" fontId="41" fillId="28" borderId="15" xfId="0" applyNumberFormat="1" applyFont="1" applyFill="1" applyBorder="1" applyAlignment="1">
      <alignment horizontal="right"/>
    </xf>
    <xf numFmtId="1" fontId="41" fillId="28" borderId="21" xfId="0" applyNumberFormat="1" applyFont="1" applyFill="1" applyBorder="1"/>
    <xf numFmtId="1" fontId="46" fillId="28" borderId="11" xfId="0" applyNumberFormat="1" applyFont="1" applyFill="1" applyBorder="1"/>
    <xf numFmtId="1" fontId="51" fillId="28" borderId="22" xfId="161" applyNumberFormat="1" applyFont="1" applyFill="1" applyBorder="1" applyAlignment="1">
      <alignment horizontal="left" vertical="center"/>
    </xf>
    <xf numFmtId="1" fontId="41" fillId="28" borderId="21" xfId="0" applyNumberFormat="1" applyFont="1" applyFill="1" applyBorder="1" applyAlignment="1">
      <alignment horizontal="right"/>
    </xf>
    <xf numFmtId="171" fontId="41" fillId="28" borderId="22" xfId="0" applyNumberFormat="1" applyFont="1" applyFill="1" applyBorder="1" applyAlignment="1">
      <alignment horizontal="right"/>
    </xf>
    <xf numFmtId="1" fontId="4" fillId="28" borderId="0" xfId="163" applyNumberFormat="1" applyFont="1" applyFill="1" applyBorder="1" applyAlignment="1">
      <alignment horizontal="left" vertical="center"/>
    </xf>
    <xf numFmtId="0" fontId="4" fillId="28" borderId="0" xfId="0" applyFont="1" applyFill="1" applyBorder="1" applyAlignment="1">
      <alignment wrapText="1"/>
    </xf>
    <xf numFmtId="0" fontId="4" fillId="28" borderId="0" xfId="0" applyFont="1" applyFill="1" applyAlignment="1">
      <alignment horizontal="left"/>
    </xf>
    <xf numFmtId="0" fontId="46" fillId="28" borderId="0" xfId="0" applyFont="1" applyFill="1" applyAlignment="1">
      <alignment horizontal="left"/>
    </xf>
    <xf numFmtId="0" fontId="46" fillId="22" borderId="0" xfId="0" applyFont="1" applyFill="1" applyAlignment="1">
      <alignment horizontal="left"/>
    </xf>
    <xf numFmtId="0" fontId="42" fillId="28" borderId="0" xfId="0" applyFont="1" applyFill="1" applyAlignment="1">
      <alignment horizontal="left"/>
    </xf>
    <xf numFmtId="0" fontId="43" fillId="28" borderId="0" xfId="0" applyFont="1" applyFill="1" applyAlignment="1">
      <alignment horizontal="left"/>
    </xf>
    <xf numFmtId="0" fontId="43" fillId="22" borderId="0" xfId="157" applyFont="1" applyFill="1" applyBorder="1" applyAlignment="1">
      <alignment horizontal="left"/>
    </xf>
    <xf numFmtId="0" fontId="42" fillId="28" borderId="18" xfId="64" applyFont="1" applyFill="1" applyBorder="1" applyAlignment="1">
      <alignment vertical="center"/>
    </xf>
    <xf numFmtId="0" fontId="47" fillId="28" borderId="15" xfId="64" applyFont="1" applyFill="1" applyBorder="1" applyAlignment="1">
      <alignment vertical="center"/>
    </xf>
    <xf numFmtId="0" fontId="47" fillId="28" borderId="14" xfId="64" applyFont="1" applyFill="1" applyBorder="1" applyAlignment="1">
      <alignment vertical="center"/>
    </xf>
    <xf numFmtId="1" fontId="4" fillId="28" borderId="19" xfId="163" applyNumberFormat="1" applyFont="1" applyFill="1" applyBorder="1" applyAlignment="1">
      <alignment horizontal="left" vertical="center"/>
    </xf>
    <xf numFmtId="171" fontId="4" fillId="28" borderId="16" xfId="0" applyNumberFormat="1" applyFont="1" applyFill="1" applyBorder="1"/>
    <xf numFmtId="171" fontId="4" fillId="28" borderId="17" xfId="0" applyNumberFormat="1" applyFont="1" applyFill="1" applyBorder="1"/>
    <xf numFmtId="1" fontId="53" fillId="28" borderId="0" xfId="0" applyNumberFormat="1" applyFont="1" applyFill="1" applyBorder="1"/>
    <xf numFmtId="1" fontId="4" fillId="28" borderId="20" xfId="163" applyNumberFormat="1" applyFont="1" applyFill="1" applyBorder="1" applyAlignment="1">
      <alignment horizontal="left" vertical="center"/>
    </xf>
    <xf numFmtId="1" fontId="53" fillId="28" borderId="11" xfId="163" applyNumberFormat="1" applyFont="1" applyFill="1" applyBorder="1" applyAlignment="1">
      <alignment horizontal="left" vertical="center"/>
    </xf>
    <xf numFmtId="171" fontId="4" fillId="28" borderId="21" xfId="0" applyNumberFormat="1" applyFont="1" applyFill="1" applyBorder="1"/>
    <xf numFmtId="171" fontId="4" fillId="28" borderId="11" xfId="0" applyNumberFormat="1" applyFont="1" applyFill="1" applyBorder="1"/>
    <xf numFmtId="171" fontId="4" fillId="28" borderId="22" xfId="0" applyNumberFormat="1" applyFont="1" applyFill="1" applyBorder="1"/>
    <xf numFmtId="0" fontId="4" fillId="28" borderId="0" xfId="0" applyFont="1" applyFill="1" applyBorder="1" applyAlignment="1">
      <alignment horizontal="left" wrapText="1"/>
    </xf>
    <xf numFmtId="0" fontId="54" fillId="28" borderId="13" xfId="0" applyFont="1" applyFill="1" applyBorder="1"/>
    <xf numFmtId="171" fontId="55" fillId="28" borderId="15" xfId="0" applyNumberFormat="1" applyFont="1" applyFill="1" applyBorder="1"/>
    <xf numFmtId="0" fontId="52" fillId="28" borderId="16" xfId="0" applyFont="1" applyFill="1" applyBorder="1"/>
    <xf numFmtId="1" fontId="52" fillId="28" borderId="16" xfId="0" applyNumberFormat="1" applyFont="1" applyFill="1" applyBorder="1"/>
    <xf numFmtId="171" fontId="56" fillId="28" borderId="17" xfId="0" applyNumberFormat="1" applyFont="1" applyFill="1" applyBorder="1"/>
    <xf numFmtId="0" fontId="56" fillId="28" borderId="13" xfId="0" applyFont="1" applyFill="1" applyBorder="1"/>
    <xf numFmtId="0" fontId="56" fillId="28" borderId="21" xfId="0" applyFont="1" applyFill="1" applyBorder="1"/>
    <xf numFmtId="171" fontId="56" fillId="28" borderId="22" xfId="0" applyNumberFormat="1" applyFont="1" applyFill="1" applyBorder="1"/>
    <xf numFmtId="171" fontId="52" fillId="28" borderId="16" xfId="0" applyNumberFormat="1" applyFont="1" applyFill="1" applyBorder="1"/>
    <xf numFmtId="171" fontId="52" fillId="28" borderId="0" xfId="0" applyNumberFormat="1" applyFont="1" applyFill="1" applyBorder="1"/>
    <xf numFmtId="171" fontId="52" fillId="28" borderId="17" xfId="0" applyNumberFormat="1" applyFont="1" applyFill="1" applyBorder="1"/>
    <xf numFmtId="171" fontId="52" fillId="28" borderId="21" xfId="0" applyNumberFormat="1" applyFont="1" applyFill="1" applyBorder="1"/>
    <xf numFmtId="171" fontId="52" fillId="28" borderId="11" xfId="0" applyNumberFormat="1" applyFont="1" applyFill="1" applyBorder="1"/>
    <xf numFmtId="171" fontId="52" fillId="28" borderId="22" xfId="0" applyNumberFormat="1" applyFont="1" applyFill="1" applyBorder="1"/>
    <xf numFmtId="0" fontId="57" fillId="28" borderId="0" xfId="79" applyFont="1" applyFill="1" applyAlignment="1" applyProtection="1"/>
    <xf numFmtId="0" fontId="50" fillId="28" borderId="0" xfId="0" applyFont="1" applyFill="1" applyBorder="1" applyAlignment="1">
      <alignment horizontal="justify" vertical="center" readingOrder="1"/>
    </xf>
    <xf numFmtId="0" fontId="47" fillId="28" borderId="0" xfId="159" applyFont="1" applyFill="1" applyBorder="1" applyAlignment="1">
      <alignment wrapText="1"/>
    </xf>
    <xf numFmtId="1" fontId="53" fillId="28" borderId="0" xfId="159" applyNumberFormat="1" applyFont="1" applyFill="1" applyBorder="1" applyAlignment="1">
      <alignment horizontal="left" vertical="center"/>
    </xf>
    <xf numFmtId="1" fontId="53" fillId="28" borderId="0" xfId="159" applyNumberFormat="1" applyFont="1" applyFill="1" applyBorder="1" applyAlignment="1">
      <alignment horizontal="left" vertical="center" wrapText="1"/>
    </xf>
    <xf numFmtId="0" fontId="50" fillId="28" borderId="0" xfId="0" applyFont="1" applyFill="1" applyBorder="1"/>
    <xf numFmtId="0" fontId="51" fillId="28" borderId="0" xfId="156" applyFont="1" applyFill="1" applyBorder="1" applyAlignment="1">
      <alignment wrapText="1"/>
    </xf>
    <xf numFmtId="0" fontId="41" fillId="28" borderId="0" xfId="156" applyFont="1" applyFill="1" applyBorder="1" applyAlignment="1"/>
    <xf numFmtId="0" fontId="53" fillId="28" borderId="0" xfId="162" applyFont="1" applyFill="1" applyBorder="1" applyAlignment="1"/>
    <xf numFmtId="0" fontId="4" fillId="28" borderId="0" xfId="162" applyFont="1" applyFill="1" applyBorder="1" applyAlignment="1"/>
    <xf numFmtId="0" fontId="4" fillId="0" borderId="0" xfId="0" applyFont="1" applyAlignment="1">
      <alignment horizontal="left" vertical="center" readingOrder="1"/>
    </xf>
    <xf numFmtId="0" fontId="58" fillId="0" borderId="0" xfId="0" applyFont="1" applyAlignment="1">
      <alignment horizontal="left" vertical="center" readingOrder="1"/>
    </xf>
    <xf numFmtId="0" fontId="58" fillId="28" borderId="0" xfId="0" applyFont="1" applyFill="1" applyBorder="1" applyAlignment="1"/>
    <xf numFmtId="0" fontId="22" fillId="28" borderId="0" xfId="0" applyFont="1" applyFill="1" applyAlignment="1">
      <alignment wrapText="1"/>
    </xf>
    <xf numFmtId="0" fontId="22" fillId="28" borderId="0" xfId="0" applyFont="1" applyFill="1"/>
    <xf numFmtId="0" fontId="59" fillId="28" borderId="0" xfId="0" applyFont="1" applyFill="1" applyAlignment="1">
      <alignment wrapText="1"/>
    </xf>
    <xf numFmtId="0" fontId="59" fillId="28" borderId="0" xfId="0" applyFont="1" applyFill="1"/>
    <xf numFmtId="0" fontId="43" fillId="28" borderId="19" xfId="0" applyFont="1" applyFill="1" applyBorder="1" applyAlignment="1">
      <alignment horizontal="left" wrapText="1"/>
    </xf>
    <xf numFmtId="0" fontId="60" fillId="28" borderId="0" xfId="0" applyFont="1" applyFill="1"/>
    <xf numFmtId="0" fontId="22" fillId="28" borderId="0" xfId="0" applyFont="1" applyFill="1" applyBorder="1"/>
    <xf numFmtId="0" fontId="22" fillId="28" borderId="0" xfId="0" applyFont="1" applyFill="1" applyBorder="1" applyAlignment="1"/>
    <xf numFmtId="0" fontId="22" fillId="28" borderId="0" xfId="0" applyFont="1" applyFill="1" applyBorder="1" applyAlignment="1">
      <alignment wrapText="1"/>
    </xf>
    <xf numFmtId="0" fontId="58" fillId="28" borderId="0" xfId="0" applyFont="1" applyFill="1" applyAlignment="1">
      <alignment wrapText="1"/>
    </xf>
    <xf numFmtId="0" fontId="58" fillId="28" borderId="0" xfId="0" applyFont="1" applyFill="1"/>
    <xf numFmtId="0" fontId="42" fillId="28" borderId="0" xfId="0" applyFont="1" applyFill="1" applyAlignment="1">
      <alignment horizontal="left" wrapText="1"/>
    </xf>
    <xf numFmtId="0" fontId="42" fillId="28" borderId="0" xfId="0" applyFont="1" applyFill="1" applyBorder="1"/>
    <xf numFmtId="0" fontId="61" fillId="22" borderId="0" xfId="0" applyFont="1" applyFill="1" applyAlignment="1">
      <alignment horizontal="left" wrapText="1"/>
    </xf>
    <xf numFmtId="1" fontId="4" fillId="28" borderId="0" xfId="161" applyNumberFormat="1" applyFont="1" applyFill="1" applyBorder="1" applyAlignment="1">
      <alignment horizontal="left" vertical="center"/>
    </xf>
    <xf numFmtId="0" fontId="4" fillId="28" borderId="0" xfId="162" applyFont="1" applyFill="1" applyBorder="1"/>
    <xf numFmtId="0" fontId="41" fillId="28" borderId="0" xfId="156" applyFont="1" applyFill="1" applyBorder="1"/>
    <xf numFmtId="0" fontId="51" fillId="28" borderId="0" xfId="156" applyFont="1" applyFill="1" applyBorder="1"/>
    <xf numFmtId="0" fontId="4" fillId="28" borderId="0" xfId="160" applyFont="1" applyFill="1" applyBorder="1"/>
    <xf numFmtId="0" fontId="53" fillId="28" borderId="0" xfId="160" applyFont="1" applyFill="1" applyBorder="1"/>
    <xf numFmtId="0" fontId="53" fillId="28" borderId="0" xfId="162" applyFont="1" applyFill="1" applyBorder="1"/>
    <xf numFmtId="1" fontId="41" fillId="28" borderId="0" xfId="0" applyNumberFormat="1" applyFont="1" applyFill="1" applyBorder="1" applyAlignment="1">
      <alignment horizontal="center" vertical="center" wrapText="1"/>
    </xf>
    <xf numFmtId="0" fontId="56" fillId="28" borderId="0" xfId="0" applyFont="1" applyFill="1"/>
    <xf numFmtId="0" fontId="42" fillId="28" borderId="0" xfId="0" applyFont="1" applyFill="1" applyAlignment="1"/>
    <xf numFmtId="0" fontId="42" fillId="28" borderId="0" xfId="0" applyFont="1" applyFill="1"/>
    <xf numFmtId="0" fontId="41" fillId="28" borderId="0" xfId="0" applyFont="1" applyFill="1"/>
    <xf numFmtId="0" fontId="42" fillId="28" borderId="0" xfId="0" applyFont="1" applyFill="1" applyBorder="1" applyAlignment="1">
      <alignment horizontal="right"/>
    </xf>
    <xf numFmtId="171" fontId="58" fillId="28" borderId="0" xfId="0" applyNumberFormat="1" applyFont="1" applyFill="1" applyBorder="1" applyAlignment="1">
      <alignment horizontal="center" vertical="center" textRotation="90" wrapText="1"/>
    </xf>
    <xf numFmtId="1" fontId="58" fillId="28" borderId="0" xfId="0" applyNumberFormat="1" applyFont="1" applyFill="1" applyBorder="1" applyAlignment="1">
      <alignment horizontal="center" vertical="center" textRotation="90" wrapText="1"/>
    </xf>
    <xf numFmtId="0" fontId="58" fillId="22" borderId="0" xfId="0" applyFont="1" applyFill="1" applyBorder="1" applyAlignment="1">
      <alignment horizontal="center" vertical="center" textRotation="90" wrapText="1"/>
    </xf>
    <xf numFmtId="0" fontId="43" fillId="22" borderId="0" xfId="0" applyFont="1" applyFill="1" applyAlignment="1">
      <alignment horizontal="left"/>
    </xf>
    <xf numFmtId="0" fontId="52" fillId="28" borderId="0" xfId="0" applyFont="1" applyFill="1" applyAlignment="1"/>
    <xf numFmtId="0" fontId="58" fillId="28" borderId="0" xfId="0" applyFont="1" applyFill="1" applyAlignment="1"/>
    <xf numFmtId="0" fontId="58" fillId="28" borderId="0" xfId="0" applyFont="1" applyFill="1" applyAlignment="1">
      <alignment horizontal="left"/>
    </xf>
    <xf numFmtId="0" fontId="63" fillId="28" borderId="0" xfId="0" applyFont="1" applyFill="1"/>
    <xf numFmtId="0" fontId="64" fillId="28" borderId="0" xfId="79" applyFont="1" applyFill="1" applyAlignment="1" applyProtection="1">
      <alignment wrapText="1"/>
    </xf>
    <xf numFmtId="2" fontId="64" fillId="28" borderId="0" xfId="79" applyNumberFormat="1" applyFont="1" applyFill="1" applyAlignment="1" applyProtection="1">
      <alignment horizontal="left" wrapText="1"/>
    </xf>
    <xf numFmtId="0" fontId="40" fillId="28" borderId="0" xfId="79" applyFont="1" applyFill="1" applyAlignment="1" applyProtection="1">
      <alignment wrapText="1"/>
    </xf>
    <xf numFmtId="0" fontId="63" fillId="28" borderId="0" xfId="0" applyFont="1" applyFill="1" applyAlignment="1">
      <alignment wrapText="1"/>
    </xf>
    <xf numFmtId="0" fontId="59" fillId="28" borderId="21" xfId="0" applyFont="1" applyFill="1" applyBorder="1"/>
    <xf numFmtId="0" fontId="59" fillId="28" borderId="11" xfId="0" applyFont="1" applyFill="1" applyBorder="1"/>
    <xf numFmtId="1" fontId="22" fillId="28" borderId="14" xfId="0" applyNumberFormat="1" applyFont="1" applyFill="1" applyBorder="1"/>
    <xf numFmtId="0" fontId="22" fillId="28" borderId="0" xfId="0" applyFont="1" applyFill="1" applyAlignment="1"/>
    <xf numFmtId="1" fontId="42" fillId="28" borderId="0" xfId="0" applyNumberFormat="1" applyFont="1" applyFill="1" applyBorder="1" applyAlignment="1">
      <alignment horizontal="center" vertical="center" wrapText="1"/>
    </xf>
    <xf numFmtId="0" fontId="41" fillId="28" borderId="0" xfId="0" applyFont="1" applyFill="1" applyBorder="1" applyAlignment="1">
      <alignment horizontal="center" vertical="center" wrapText="1"/>
    </xf>
    <xf numFmtId="0" fontId="56" fillId="28" borderId="15" xfId="0" applyFont="1" applyFill="1" applyBorder="1"/>
    <xf numFmtId="171" fontId="41" fillId="28" borderId="22" xfId="0" applyNumberFormat="1" applyFont="1" applyFill="1" applyBorder="1"/>
    <xf numFmtId="0" fontId="47" fillId="28" borderId="24" xfId="64" applyFont="1" applyFill="1" applyBorder="1" applyAlignment="1">
      <alignment vertical="center"/>
    </xf>
    <xf numFmtId="0" fontId="47" fillId="28" borderId="3" xfId="64" applyFont="1" applyFill="1" applyBorder="1" applyAlignment="1">
      <alignment vertical="center"/>
    </xf>
    <xf numFmtId="171" fontId="4" fillId="28" borderId="24" xfId="0" applyNumberFormat="1" applyFont="1" applyFill="1" applyBorder="1" applyAlignment="1">
      <alignment horizontal="center" vertical="center" textRotation="90" wrapText="1"/>
    </xf>
    <xf numFmtId="171" fontId="4" fillId="28" borderId="23" xfId="0" applyNumberFormat="1" applyFont="1" applyFill="1" applyBorder="1" applyAlignment="1">
      <alignment horizontal="center" vertical="center" textRotation="90" wrapText="1"/>
    </xf>
    <xf numFmtId="1" fontId="42" fillId="28" borderId="12" xfId="0" applyNumberFormat="1" applyFont="1" applyFill="1" applyBorder="1" applyAlignment="1">
      <alignment horizontal="center" vertical="center" textRotation="90" wrapText="1"/>
    </xf>
    <xf numFmtId="171" fontId="4" fillId="28" borderId="12" xfId="0" applyNumberFormat="1" applyFont="1" applyFill="1" applyBorder="1" applyAlignment="1">
      <alignment horizontal="center" vertical="center" textRotation="90" wrapText="1"/>
    </xf>
    <xf numFmtId="171" fontId="42" fillId="28" borderId="3" xfId="0" applyNumberFormat="1" applyFont="1" applyFill="1" applyBorder="1" applyAlignment="1">
      <alignment horizontal="center" vertical="center" textRotation="90" wrapText="1"/>
    </xf>
    <xf numFmtId="171" fontId="42" fillId="28" borderId="23" xfId="0" applyNumberFormat="1" applyFont="1" applyFill="1" applyBorder="1" applyAlignment="1">
      <alignment horizontal="center" vertical="center" textRotation="90" wrapText="1"/>
    </xf>
    <xf numFmtId="171" fontId="4" fillId="28" borderId="3" xfId="0" applyNumberFormat="1" applyFont="1" applyFill="1" applyBorder="1" applyAlignment="1">
      <alignment horizontal="center" vertical="center" textRotation="90" wrapText="1"/>
    </xf>
    <xf numFmtId="1" fontId="54" fillId="28" borderId="13" xfId="0" applyNumberFormat="1" applyFont="1" applyFill="1" applyBorder="1"/>
    <xf numFmtId="171" fontId="56" fillId="28" borderId="15" xfId="0" applyNumberFormat="1" applyFont="1" applyFill="1" applyBorder="1"/>
    <xf numFmtId="171" fontId="4" fillId="28" borderId="15" xfId="0" applyNumberFormat="1" applyFont="1" applyFill="1" applyBorder="1" applyAlignment="1">
      <alignment horizontal="center" vertical="center" textRotation="90" wrapText="1"/>
    </xf>
    <xf numFmtId="171" fontId="4" fillId="28" borderId="18" xfId="0" applyNumberFormat="1" applyFont="1" applyFill="1" applyBorder="1" applyAlignment="1">
      <alignment horizontal="center" vertical="center" textRotation="90" wrapText="1"/>
    </xf>
    <xf numFmtId="171" fontId="42" fillId="28" borderId="13" xfId="0" applyNumberFormat="1" applyFont="1" applyFill="1" applyBorder="1" applyAlignment="1">
      <alignment horizontal="center" vertical="center" textRotation="90" wrapText="1"/>
    </xf>
    <xf numFmtId="171" fontId="42" fillId="28" borderId="15" xfId="0" applyNumberFormat="1" applyFont="1" applyFill="1" applyBorder="1" applyAlignment="1">
      <alignment horizontal="center" vertical="center" textRotation="90" wrapText="1"/>
    </xf>
    <xf numFmtId="171" fontId="42" fillId="28" borderId="14" xfId="0" applyNumberFormat="1" applyFont="1" applyFill="1" applyBorder="1" applyAlignment="1">
      <alignment horizontal="center" vertical="center" textRotation="90" wrapText="1"/>
    </xf>
    <xf numFmtId="171" fontId="4" fillId="28" borderId="13" xfId="0" applyNumberFormat="1" applyFont="1" applyFill="1" applyBorder="1"/>
    <xf numFmtId="171" fontId="4" fillId="28" borderId="14" xfId="0" applyNumberFormat="1" applyFont="1" applyFill="1" applyBorder="1"/>
    <xf numFmtId="171" fontId="52" fillId="28" borderId="14" xfId="0" applyNumberFormat="1" applyFont="1" applyFill="1" applyBorder="1"/>
    <xf numFmtId="171" fontId="52" fillId="28" borderId="15" xfId="0" applyNumberFormat="1" applyFont="1" applyFill="1" applyBorder="1"/>
    <xf numFmtId="171" fontId="4" fillId="28" borderId="15" xfId="0" applyNumberFormat="1" applyFont="1" applyFill="1" applyBorder="1"/>
    <xf numFmtId="171" fontId="52" fillId="28" borderId="13" xfId="0" applyNumberFormat="1" applyFont="1" applyFill="1" applyBorder="1"/>
    <xf numFmtId="0" fontId="42" fillId="28" borderId="18" xfId="64" applyFont="1" applyFill="1" applyBorder="1" applyAlignment="1">
      <alignment horizontal="center" vertical="center"/>
    </xf>
    <xf numFmtId="1" fontId="4" fillId="28" borderId="18" xfId="163" applyNumberFormat="1" applyFont="1" applyFill="1" applyBorder="1" applyAlignment="1">
      <alignment horizontal="left" vertical="center"/>
    </xf>
    <xf numFmtId="1" fontId="42" fillId="28" borderId="0" xfId="0" applyNumberFormat="1" applyFont="1" applyFill="1" applyBorder="1"/>
    <xf numFmtId="0" fontId="43" fillId="28" borderId="0" xfId="0" applyFont="1" applyFill="1" applyBorder="1" applyAlignment="1">
      <alignment wrapText="1"/>
    </xf>
    <xf numFmtId="0" fontId="46" fillId="28" borderId="0" xfId="0" applyFont="1" applyFill="1" applyBorder="1" applyAlignment="1">
      <alignment horizontal="center"/>
    </xf>
    <xf numFmtId="0" fontId="46" fillId="28" borderId="0" xfId="0" applyFont="1" applyFill="1" applyBorder="1" applyAlignment="1">
      <alignment horizontal="left" wrapText="1"/>
    </xf>
    <xf numFmtId="0" fontId="47" fillId="28" borderId="0" xfId="0" applyFont="1" applyFill="1" applyBorder="1" applyAlignment="1">
      <alignment horizontal="left" vertical="center" wrapText="1"/>
    </xf>
    <xf numFmtId="0" fontId="43" fillId="28" borderId="0" xfId="0" applyFont="1" applyFill="1" applyBorder="1"/>
    <xf numFmtId="0" fontId="46" fillId="28" borderId="0" xfId="0" applyFont="1" applyFill="1" applyBorder="1" applyAlignment="1">
      <alignment wrapText="1"/>
    </xf>
    <xf numFmtId="0" fontId="46" fillId="28" borderId="0" xfId="0" applyFont="1" applyFill="1" applyBorder="1"/>
    <xf numFmtId="0" fontId="60" fillId="28" borderId="20" xfId="0" applyFont="1" applyFill="1" applyBorder="1"/>
    <xf numFmtId="0" fontId="60" fillId="28" borderId="11" xfId="0" applyFont="1" applyFill="1" applyBorder="1"/>
    <xf numFmtId="0" fontId="43" fillId="28" borderId="18" xfId="0" applyFont="1" applyFill="1" applyBorder="1" applyAlignment="1">
      <alignment horizontal="left" wrapText="1"/>
    </xf>
    <xf numFmtId="0" fontId="43" fillId="28" borderId="14" xfId="0" applyFont="1" applyFill="1" applyBorder="1" applyAlignment="1">
      <alignment horizontal="left" wrapText="1"/>
    </xf>
    <xf numFmtId="1" fontId="42" fillId="28" borderId="13" xfId="0" applyNumberFormat="1" applyFont="1" applyFill="1" applyBorder="1" applyAlignment="1">
      <alignment horizontal="right"/>
    </xf>
    <xf numFmtId="1" fontId="42" fillId="28" borderId="14" xfId="0" applyNumberFormat="1" applyFont="1" applyFill="1" applyBorder="1" applyAlignment="1">
      <alignment horizontal="right"/>
    </xf>
    <xf numFmtId="0" fontId="42" fillId="28" borderId="18" xfId="0" applyFont="1" applyFill="1" applyBorder="1" applyAlignment="1">
      <alignment horizontal="left" wrapText="1"/>
    </xf>
    <xf numFmtId="0" fontId="42" fillId="28" borderId="19" xfId="0" applyFont="1" applyFill="1" applyBorder="1" applyAlignment="1">
      <alignment horizontal="left" wrapText="1"/>
    </xf>
    <xf numFmtId="0" fontId="4" fillId="28" borderId="19" xfId="0" applyFont="1" applyFill="1" applyBorder="1" applyAlignment="1">
      <alignment horizontal="center" wrapText="1"/>
    </xf>
    <xf numFmtId="0" fontId="4" fillId="28" borderId="19" xfId="0" applyFont="1" applyFill="1" applyBorder="1" applyAlignment="1">
      <alignment horizontal="left" wrapText="1"/>
    </xf>
    <xf numFmtId="1" fontId="42" fillId="28" borderId="3" xfId="0" applyNumberFormat="1" applyFont="1" applyFill="1" applyBorder="1" applyAlignment="1">
      <alignment horizontal="center" vertical="center" wrapText="1"/>
    </xf>
    <xf numFmtId="1" fontId="41" fillId="28" borderId="3" xfId="0" applyNumberFormat="1" applyFont="1" applyFill="1" applyBorder="1" applyAlignment="1">
      <alignment horizontal="center" vertical="center" wrapText="1"/>
    </xf>
    <xf numFmtId="0" fontId="41" fillId="28" borderId="3" xfId="0" applyFont="1" applyFill="1" applyBorder="1" applyAlignment="1">
      <alignment horizontal="center" vertical="center" wrapText="1"/>
    </xf>
    <xf numFmtId="0" fontId="42" fillId="28" borderId="20" xfId="64" applyFont="1" applyFill="1" applyBorder="1" applyAlignment="1">
      <alignment horizontal="centerContinuous" vertical="center"/>
    </xf>
    <xf numFmtId="171" fontId="41" fillId="28" borderId="15" xfId="0" applyNumberFormat="1" applyFont="1" applyFill="1" applyBorder="1"/>
    <xf numFmtId="0" fontId="53" fillId="28" borderId="0" xfId="158" applyFont="1" applyFill="1" applyBorder="1"/>
    <xf numFmtId="1" fontId="53" fillId="28" borderId="11" xfId="161" applyNumberFormat="1" applyFont="1" applyFill="1" applyBorder="1" applyAlignment="1">
      <alignment horizontal="left" vertical="center"/>
    </xf>
    <xf numFmtId="0" fontId="46" fillId="28" borderId="17" xfId="0" applyFont="1" applyFill="1" applyBorder="1" applyAlignment="1">
      <alignment horizontal="left" wrapText="1"/>
    </xf>
    <xf numFmtId="1" fontId="22" fillId="28" borderId="0" xfId="0" applyNumberFormat="1" applyFont="1" applyFill="1" applyBorder="1"/>
    <xf numFmtId="0" fontId="45" fillId="28" borderId="17" xfId="0" applyFont="1" applyFill="1" applyBorder="1" applyAlignment="1">
      <alignment horizontal="left" wrapText="1"/>
    </xf>
    <xf numFmtId="0" fontId="65" fillId="28" borderId="17" xfId="0" applyFont="1" applyFill="1" applyBorder="1" applyAlignment="1">
      <alignment horizontal="left" wrapText="1"/>
    </xf>
    <xf numFmtId="0" fontId="45" fillId="28" borderId="17" xfId="0" applyFont="1" applyFill="1" applyBorder="1" applyAlignment="1">
      <alignment wrapText="1"/>
    </xf>
    <xf numFmtId="0" fontId="66" fillId="28" borderId="17" xfId="0" applyFont="1" applyFill="1" applyBorder="1" applyAlignment="1">
      <alignment wrapText="1"/>
    </xf>
    <xf numFmtId="0" fontId="65" fillId="28" borderId="16" xfId="0" applyFont="1" applyFill="1" applyBorder="1"/>
    <xf numFmtId="0" fontId="66" fillId="28" borderId="16" xfId="0" applyFont="1" applyFill="1" applyBorder="1"/>
    <xf numFmtId="0" fontId="45" fillId="28" borderId="16" xfId="0" applyFont="1" applyFill="1" applyBorder="1"/>
    <xf numFmtId="0" fontId="60" fillId="28" borderId="19" xfId="0" applyFont="1" applyFill="1" applyBorder="1"/>
    <xf numFmtId="0" fontId="60" fillId="28" borderId="0" xfId="0" applyFont="1" applyFill="1" applyBorder="1"/>
    <xf numFmtId="0" fontId="22" fillId="28" borderId="15" xfId="0" applyFont="1" applyFill="1" applyBorder="1"/>
    <xf numFmtId="0" fontId="22" fillId="28" borderId="17" xfId="0" applyFont="1" applyFill="1" applyBorder="1"/>
    <xf numFmtId="0" fontId="60" fillId="28" borderId="17" xfId="0" applyFont="1" applyFill="1" applyBorder="1"/>
    <xf numFmtId="0" fontId="67" fillId="28" borderId="19" xfId="0" applyFont="1" applyFill="1" applyBorder="1" applyAlignment="1">
      <alignment horizontal="left" wrapText="1"/>
    </xf>
    <xf numFmtId="0" fontId="68" fillId="28" borderId="19" xfId="0" applyFont="1" applyFill="1" applyBorder="1" applyAlignment="1">
      <alignment wrapText="1"/>
    </xf>
    <xf numFmtId="0" fontId="4" fillId="28" borderId="19" xfId="0" applyFont="1" applyFill="1" applyBorder="1" applyAlignment="1">
      <alignment wrapText="1"/>
    </xf>
    <xf numFmtId="0" fontId="45" fillId="28" borderId="0" xfId="0" applyFont="1" applyFill="1" applyBorder="1" applyAlignment="1">
      <alignment horizontal="left" wrapText="1"/>
    </xf>
    <xf numFmtId="0" fontId="60" fillId="28" borderId="16" xfId="0" applyFont="1" applyFill="1" applyBorder="1"/>
    <xf numFmtId="1" fontId="4" fillId="28" borderId="17" xfId="0" applyNumberFormat="1" applyFont="1" applyFill="1" applyBorder="1" applyAlignment="1">
      <alignment horizontal="right"/>
    </xf>
    <xf numFmtId="1" fontId="68" fillId="28" borderId="16" xfId="0" applyNumberFormat="1" applyFont="1" applyFill="1" applyBorder="1" applyAlignment="1">
      <alignment horizontal="right"/>
    </xf>
    <xf numFmtId="1" fontId="68" fillId="28" borderId="0" xfId="0" applyNumberFormat="1" applyFont="1" applyFill="1" applyBorder="1" applyAlignment="1">
      <alignment horizontal="right"/>
    </xf>
    <xf numFmtId="1" fontId="68" fillId="28" borderId="17" xfId="0" applyNumberFormat="1" applyFont="1" applyFill="1" applyBorder="1" applyAlignment="1">
      <alignment horizontal="right"/>
    </xf>
    <xf numFmtId="0" fontId="69" fillId="28" borderId="0" xfId="0" applyFont="1" applyFill="1"/>
    <xf numFmtId="0" fontId="68" fillId="28" borderId="16" xfId="0" applyFont="1" applyFill="1" applyBorder="1" applyAlignment="1">
      <alignment horizontal="right"/>
    </xf>
    <xf numFmtId="0" fontId="68" fillId="28" borderId="0" xfId="0" applyFont="1" applyFill="1" applyBorder="1" applyAlignment="1">
      <alignment horizontal="right"/>
    </xf>
    <xf numFmtId="1" fontId="68" fillId="28" borderId="0" xfId="0" applyNumberFormat="1" applyFont="1" applyFill="1" applyBorder="1"/>
    <xf numFmtId="0" fontId="69" fillId="28" borderId="17" xfId="0" applyFont="1" applyFill="1" applyBorder="1"/>
    <xf numFmtId="1" fontId="67" fillId="28" borderId="16" xfId="0" applyNumberFormat="1" applyFont="1" applyFill="1" applyBorder="1" applyAlignment="1">
      <alignment horizontal="right"/>
    </xf>
    <xf numFmtId="1" fontId="67" fillId="28" borderId="0" xfId="0" applyNumberFormat="1" applyFont="1" applyFill="1" applyBorder="1" applyAlignment="1">
      <alignment horizontal="right"/>
    </xf>
    <xf numFmtId="1" fontId="70" fillId="28" borderId="0" xfId="0" applyNumberFormat="1" applyFont="1" applyFill="1" applyBorder="1"/>
    <xf numFmtId="0" fontId="70" fillId="28" borderId="17" xfId="0" applyFont="1" applyFill="1" applyBorder="1"/>
    <xf numFmtId="0" fontId="70" fillId="28" borderId="0" xfId="0" applyFont="1" applyFill="1"/>
    <xf numFmtId="1" fontId="67" fillId="28" borderId="17" xfId="0" applyNumberFormat="1" applyFont="1" applyFill="1" applyBorder="1" applyAlignment="1">
      <alignment horizontal="right"/>
    </xf>
    <xf numFmtId="0" fontId="60" fillId="28" borderId="15" xfId="0" applyFont="1" applyFill="1" applyBorder="1"/>
    <xf numFmtId="0" fontId="52" fillId="28" borderId="0" xfId="0" applyFont="1" applyFill="1" applyBorder="1"/>
    <xf numFmtId="0" fontId="52" fillId="28" borderId="17" xfId="0" applyFont="1" applyFill="1" applyBorder="1"/>
    <xf numFmtId="0" fontId="41" fillId="28" borderId="0" xfId="0" applyFont="1" applyFill="1" applyAlignment="1">
      <alignment horizontal="center"/>
    </xf>
    <xf numFmtId="0" fontId="45" fillId="28" borderId="15" xfId="64" applyFont="1" applyFill="1" applyBorder="1" applyAlignment="1">
      <alignment horizontal="centerContinuous" vertical="center"/>
    </xf>
    <xf numFmtId="0" fontId="43" fillId="28" borderId="17" xfId="64" applyFont="1" applyFill="1" applyBorder="1" applyAlignment="1">
      <alignment horizontal="centerContinuous" vertical="center"/>
    </xf>
    <xf numFmtId="1" fontId="42" fillId="28" borderId="18" xfId="0" applyNumberFormat="1" applyFont="1" applyFill="1" applyBorder="1"/>
    <xf numFmtId="1" fontId="41" fillId="28" borderId="19" xfId="0" applyNumberFormat="1" applyFont="1" applyFill="1" applyBorder="1"/>
    <xf numFmtId="1" fontId="4" fillId="28" borderId="19" xfId="0" applyNumberFormat="1" applyFont="1" applyFill="1" applyBorder="1"/>
    <xf numFmtId="1" fontId="41" fillId="28" borderId="18" xfId="0" applyNumberFormat="1" applyFont="1" applyFill="1" applyBorder="1"/>
    <xf numFmtId="1" fontId="41" fillId="28" borderId="20" xfId="0" applyNumberFormat="1" applyFont="1" applyFill="1" applyBorder="1"/>
    <xf numFmtId="0" fontId="4" fillId="22" borderId="0" xfId="162" applyFont="1" applyFill="1"/>
    <xf numFmtId="0" fontId="4" fillId="22" borderId="0" xfId="159" applyFont="1" applyFill="1"/>
    <xf numFmtId="0" fontId="42" fillId="28" borderId="0" xfId="0" applyFont="1" applyFill="1" applyAlignment="1">
      <alignment readingOrder="1"/>
    </xf>
    <xf numFmtId="0" fontId="4" fillId="28" borderId="0" xfId="0" applyFont="1" applyFill="1" applyAlignment="1">
      <alignment horizontal="left" readingOrder="1"/>
    </xf>
    <xf numFmtId="0" fontId="4" fillId="28" borderId="0" xfId="0" applyFont="1" applyFill="1" applyAlignment="1">
      <alignment readingOrder="1"/>
    </xf>
    <xf numFmtId="0" fontId="42" fillId="28" borderId="0" xfId="0" applyFont="1" applyFill="1" applyAlignment="1">
      <alignment horizontal="left" readingOrder="1"/>
    </xf>
    <xf numFmtId="0" fontId="4" fillId="28" borderId="0" xfId="0" applyFont="1" applyFill="1" applyAlignment="1">
      <alignment horizontal="left" vertical="top" readingOrder="1"/>
    </xf>
    <xf numFmtId="0" fontId="4" fillId="28" borderId="0" xfId="0" applyFont="1" applyFill="1" applyAlignment="1">
      <alignment horizontal="left" vertical="center" readingOrder="1"/>
    </xf>
    <xf numFmtId="0" fontId="4" fillId="22" borderId="0" xfId="0" applyFont="1" applyFill="1"/>
    <xf numFmtId="0" fontId="60" fillId="28" borderId="14" xfId="0" applyFont="1" applyFill="1" applyBorder="1"/>
    <xf numFmtId="0" fontId="70" fillId="28" borderId="0" xfId="0" applyFont="1" applyFill="1" applyBorder="1"/>
    <xf numFmtId="0" fontId="69" fillId="28" borderId="0" xfId="0" applyFont="1" applyFill="1" applyBorder="1"/>
    <xf numFmtId="0" fontId="22" fillId="28" borderId="14" xfId="0" applyFont="1" applyFill="1" applyBorder="1"/>
    <xf numFmtId="171" fontId="54" fillId="28" borderId="14" xfId="0" applyNumberFormat="1" applyFont="1" applyFill="1" applyBorder="1"/>
    <xf numFmtId="0" fontId="71" fillId="28" borderId="13" xfId="0" applyFont="1" applyFill="1" applyBorder="1"/>
    <xf numFmtId="0" fontId="42" fillId="0" borderId="13" xfId="0" applyFont="1" applyFill="1" applyBorder="1"/>
    <xf numFmtId="171" fontId="59" fillId="28" borderId="22" xfId="0" applyNumberFormat="1" applyFont="1" applyFill="1" applyBorder="1"/>
    <xf numFmtId="1" fontId="56" fillId="28" borderId="21" xfId="0" applyNumberFormat="1" applyFont="1" applyFill="1" applyBorder="1"/>
    <xf numFmtId="0" fontId="41" fillId="28" borderId="21" xfId="0" applyFont="1" applyFill="1" applyBorder="1"/>
    <xf numFmtId="0" fontId="4" fillId="28" borderId="0" xfId="0" applyFont="1" applyFill="1" applyBorder="1" applyAlignment="1">
      <alignment horizontal="left"/>
    </xf>
    <xf numFmtId="0" fontId="42" fillId="28" borderId="3" xfId="0" applyFont="1" applyFill="1" applyBorder="1" applyAlignment="1">
      <alignment horizontal="center" vertical="center"/>
    </xf>
    <xf numFmtId="0" fontId="42" fillId="28" borderId="18" xfId="0" applyFont="1" applyFill="1" applyBorder="1" applyAlignment="1">
      <alignment horizontal="center" vertical="center"/>
    </xf>
    <xf numFmtId="1" fontId="43" fillId="28" borderId="3" xfId="157" applyNumberFormat="1" applyFont="1" applyFill="1" applyBorder="1" applyAlignment="1">
      <alignment horizontal="center" vertical="center"/>
    </xf>
    <xf numFmtId="0" fontId="49" fillId="28" borderId="0" xfId="0" applyFont="1" applyFill="1" applyBorder="1" applyAlignment="1">
      <alignment horizontal="left" wrapText="1" readingOrder="1"/>
    </xf>
    <xf numFmtId="0" fontId="50" fillId="28" borderId="0" xfId="0" applyFont="1" applyFill="1" applyBorder="1" applyAlignment="1">
      <alignment horizontal="left" wrapText="1" readingOrder="1"/>
    </xf>
    <xf numFmtId="0" fontId="43" fillId="28" borderId="3" xfId="0" applyFont="1" applyFill="1" applyBorder="1" applyAlignment="1">
      <alignment horizontal="center" vertical="center"/>
    </xf>
    <xf numFmtId="0" fontId="41" fillId="28" borderId="0" xfId="0" applyFont="1" applyFill="1" applyBorder="1" applyAlignment="1">
      <alignment horizontal="left" wrapText="1"/>
    </xf>
    <xf numFmtId="0" fontId="4" fillId="28" borderId="0" xfId="0" applyFont="1" applyFill="1" applyBorder="1" applyAlignment="1">
      <alignment horizontal="left" wrapText="1"/>
    </xf>
    <xf numFmtId="1" fontId="42" fillId="28" borderId="12" xfId="0" applyNumberFormat="1" applyFont="1" applyFill="1" applyBorder="1" applyAlignment="1">
      <alignment horizontal="center" vertical="center" wrapText="1"/>
    </xf>
    <xf numFmtId="1" fontId="42" fillId="28" borderId="23" xfId="0" applyNumberFormat="1" applyFont="1" applyFill="1" applyBorder="1" applyAlignment="1">
      <alignment horizontal="center" vertical="center" wrapText="1"/>
    </xf>
    <xf numFmtId="1" fontId="42" fillId="28" borderId="24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wrapText="1"/>
    </xf>
    <xf numFmtId="0" fontId="61" fillId="22" borderId="0" xfId="0" applyFont="1" applyFill="1" applyAlignment="1">
      <alignment horizontal="left" wrapText="1"/>
    </xf>
    <xf numFmtId="0" fontId="62" fillId="22" borderId="0" xfId="0" applyFont="1" applyFill="1" applyAlignment="1">
      <alignment horizontal="left" wrapText="1"/>
    </xf>
    <xf numFmtId="0" fontId="42" fillId="28" borderId="13" xfId="0" applyFont="1" applyFill="1" applyBorder="1" applyAlignment="1">
      <alignment horizontal="center"/>
    </xf>
    <xf numFmtId="0" fontId="42" fillId="28" borderId="14" xfId="0" applyFont="1" applyFill="1" applyBorder="1" applyAlignment="1">
      <alignment horizontal="center"/>
    </xf>
    <xf numFmtId="0" fontId="42" fillId="28" borderId="15" xfId="0" applyFont="1" applyFill="1" applyBorder="1" applyAlignment="1">
      <alignment horizontal="center"/>
    </xf>
    <xf numFmtId="0" fontId="52" fillId="28" borderId="0" xfId="0" applyFont="1" applyFill="1" applyAlignment="1">
      <alignment horizontal="left"/>
    </xf>
  </cellXfs>
  <cellStyles count="175">
    <cellStyle name="100" xfId="1"/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40% - Accent1" xfId="8"/>
    <cellStyle name="40% - Accent2" xfId="9"/>
    <cellStyle name="40% - Accent3" xfId="10"/>
    <cellStyle name="40% - Accent4" xfId="11"/>
    <cellStyle name="40% - Accent5" xfId="12"/>
    <cellStyle name="40% - Accent6" xfId="13"/>
    <cellStyle name="60% - Accent1" xfId="14"/>
    <cellStyle name="60% - Accent2" xfId="15"/>
    <cellStyle name="60% - Accent3" xfId="16"/>
    <cellStyle name="60% - Accent4" xfId="17"/>
    <cellStyle name="60% - Accent5" xfId="18"/>
    <cellStyle name="60% - Accent6" xfId="19"/>
    <cellStyle name="Accent1" xfId="20"/>
    <cellStyle name="Accent2" xfId="21"/>
    <cellStyle name="Accent3" xfId="22"/>
    <cellStyle name="Accent4" xfId="23"/>
    <cellStyle name="Accent5" xfId="24"/>
    <cellStyle name="Accent6" xfId="25"/>
    <cellStyle name="Aeia?nnueea" xfId="26"/>
    <cellStyle name="Ãèïåðññûëêà" xfId="27"/>
    <cellStyle name="Bad" xfId="28"/>
    <cellStyle name="Calculation" xfId="29"/>
    <cellStyle name="Check Cell" xfId="30"/>
    <cellStyle name="clsAltData" xfId="31"/>
    <cellStyle name="clsColumnHeader" xfId="32"/>
    <cellStyle name="clsData" xfId="33"/>
    <cellStyle name="clsDefault" xfId="34"/>
    <cellStyle name="clsReportFooter" xfId="35"/>
    <cellStyle name="clsReportHeader" xfId="36"/>
    <cellStyle name="clsRowHeader" xfId="37"/>
    <cellStyle name="Comma [0]" xfId="38"/>
    <cellStyle name="Comma [0]䧟Лист3" xfId="39"/>
    <cellStyle name="Comma [0]䧟Лист3 2" xfId="40"/>
    <cellStyle name="Comma_Лист1" xfId="41"/>
    <cellStyle name="Currency [0]" xfId="42"/>
    <cellStyle name="Currency_Лист1" xfId="43"/>
    <cellStyle name="Date" xfId="44"/>
    <cellStyle name="Explanatory Text" xfId="45"/>
    <cellStyle name="Fixed" xfId="46"/>
    <cellStyle name="Good" xfId="47"/>
    <cellStyle name="Heading 1" xfId="48"/>
    <cellStyle name="Heading 2" xfId="49"/>
    <cellStyle name="Heading 3" xfId="50"/>
    <cellStyle name="Heading 4" xfId="51"/>
    <cellStyle name="Heading1" xfId="52"/>
    <cellStyle name="Heading2" xfId="53"/>
    <cellStyle name="Iau?iue_Eeno1" xfId="54"/>
    <cellStyle name="Îáû÷íûé_Tranche" xfId="55"/>
    <cellStyle name="Input" xfId="56"/>
    <cellStyle name="Ioe?uaaaoayny aeia?nnueea" xfId="57"/>
    <cellStyle name="Îòêðûâàâøàÿñÿ ãèïåðññûëêà" xfId="58"/>
    <cellStyle name="Linked Cell" xfId="59"/>
    <cellStyle name="Neutral" xfId="60"/>
    <cellStyle name="Normal" xfId="61"/>
    <cellStyle name="Normal 2" xfId="62"/>
    <cellStyle name="Normal_Book1" xfId="63"/>
    <cellStyle name="Normal_Лист2 (2)" xfId="64"/>
    <cellStyle name="Note" xfId="65"/>
    <cellStyle name="Ôèíàíñîâûé_Tranche" xfId="66"/>
    <cellStyle name="Output" xfId="67"/>
    <cellStyle name="S0" xfId="68"/>
    <cellStyle name="S1" xfId="69"/>
    <cellStyle name="S2" xfId="70"/>
    <cellStyle name="S3" xfId="71"/>
    <cellStyle name="S4" xfId="72"/>
    <cellStyle name="S5" xfId="73"/>
    <cellStyle name="S6" xfId="74"/>
    <cellStyle name="Style 1" xfId="75"/>
    <cellStyle name="Title" xfId="76"/>
    <cellStyle name="Total" xfId="77"/>
    <cellStyle name="Warning Text" xfId="78"/>
    <cellStyle name="Гіперпосилання" xfId="79" builtinId="8"/>
    <cellStyle name="Заголовки до таблиць в бюлетень" xfId="80"/>
    <cellStyle name="Звичайний" xfId="0" builtinId="0"/>
    <cellStyle name="Обычный 10" xfId="81"/>
    <cellStyle name="Обычный 11" xfId="82"/>
    <cellStyle name="Обычный 12" xfId="83"/>
    <cellStyle name="Обычный 13" xfId="84"/>
    <cellStyle name="Обычный 14" xfId="85"/>
    <cellStyle name="Обычный 15" xfId="86"/>
    <cellStyle name="Обычный 16" xfId="87"/>
    <cellStyle name="Обычный 17" xfId="88"/>
    <cellStyle name="Обычный 18" xfId="89"/>
    <cellStyle name="Обычный 19" xfId="90"/>
    <cellStyle name="Обычный 2" xfId="91"/>
    <cellStyle name="Обычный 2 2" xfId="92"/>
    <cellStyle name="Обычный 2 2 2" xfId="93"/>
    <cellStyle name="Обычный 2 2 3" xfId="94"/>
    <cellStyle name="Обычный 2 2 4" xfId="95"/>
    <cellStyle name="Обычный 2 2 5" xfId="96"/>
    <cellStyle name="Обычный 2 2 6" xfId="97"/>
    <cellStyle name="Обычный 2 2 7" xfId="98"/>
    <cellStyle name="Обычный 2 2_ZB_3KV_2014" xfId="99"/>
    <cellStyle name="Обычный 2 3" xfId="100"/>
    <cellStyle name="Обычный 2 4" xfId="101"/>
    <cellStyle name="Обычный 2 5" xfId="102"/>
    <cellStyle name="Обычный 2 6" xfId="103"/>
    <cellStyle name="Обычный 2 7" xfId="104"/>
    <cellStyle name="Обычный 2_Borg_01_11_2012" xfId="105"/>
    <cellStyle name="Обычный 20" xfId="106"/>
    <cellStyle name="Обычный 21" xfId="107"/>
    <cellStyle name="Обычный 22" xfId="108"/>
    <cellStyle name="Обычный 23" xfId="109"/>
    <cellStyle name="Обычный 24" xfId="110"/>
    <cellStyle name="Обычный 25" xfId="111"/>
    <cellStyle name="Обычный 26" xfId="112"/>
    <cellStyle name="Обычный 27" xfId="113"/>
    <cellStyle name="Обычный 28" xfId="114"/>
    <cellStyle name="Обычный 29" xfId="115"/>
    <cellStyle name="Обычный 3" xfId="116"/>
    <cellStyle name="Обычный 3 2" xfId="117"/>
    <cellStyle name="Обычный 3 2 2" xfId="118"/>
    <cellStyle name="Обычный 3 2_borg01082010-prov_div" xfId="119"/>
    <cellStyle name="Обычный 3_ZB_3KV_2014" xfId="120"/>
    <cellStyle name="Обычный 30" xfId="121"/>
    <cellStyle name="Обычный 31" xfId="122"/>
    <cellStyle name="Обычный 32" xfId="123"/>
    <cellStyle name="Обычный 33" xfId="124"/>
    <cellStyle name="Обычный 34" xfId="125"/>
    <cellStyle name="Обычный 35" xfId="126"/>
    <cellStyle name="Обычный 36" xfId="127"/>
    <cellStyle name="Обычный 37" xfId="128"/>
    <cellStyle name="Обычный 38" xfId="129"/>
    <cellStyle name="Обычный 39" xfId="130"/>
    <cellStyle name="Обычный 4" xfId="131"/>
    <cellStyle name="Обычный 4 2" xfId="132"/>
    <cellStyle name="Обычный 4_ZB_3KV_2014" xfId="133"/>
    <cellStyle name="Обычный 40" xfId="134"/>
    <cellStyle name="Обычный 41" xfId="135"/>
    <cellStyle name="Обычный 42" xfId="136"/>
    <cellStyle name="Обычный 45" xfId="137"/>
    <cellStyle name="Обычный 46" xfId="138"/>
    <cellStyle name="Обычный 47" xfId="139"/>
    <cellStyle name="Обычный 48" xfId="140"/>
    <cellStyle name="Обычный 49" xfId="141"/>
    <cellStyle name="Обычный 5" xfId="142"/>
    <cellStyle name="Обычный 5 2" xfId="143"/>
    <cellStyle name="Обычный 50" xfId="144"/>
    <cellStyle name="Обычный 51" xfId="145"/>
    <cellStyle name="Обычный 52" xfId="146"/>
    <cellStyle name="Обычный 53" xfId="147"/>
    <cellStyle name="Обычный 54" xfId="148"/>
    <cellStyle name="Обычный 6" xfId="149"/>
    <cellStyle name="Обычный 6 2" xfId="150"/>
    <cellStyle name="Обычный 6_ZB_3KV_2014" xfId="151"/>
    <cellStyle name="Обычный 7" xfId="152"/>
    <cellStyle name="Обычный 8" xfId="153"/>
    <cellStyle name="Обычный 9" xfId="154"/>
    <cellStyle name="Обычный_3.1-Monetary Statistics(1.1-1.4) 2" xfId="155"/>
    <cellStyle name="Обычный_PLB_2006" xfId="156"/>
    <cellStyle name="Обычный_PLB2003din" xfId="157"/>
    <cellStyle name="Обычный_Динам_е_і_кв КПБ_ 6" xfId="158"/>
    <cellStyle name="Обычный_Експорт" xfId="159"/>
    <cellStyle name="Обычный_ЄС 9 міс.З_Т. 2015ДЛЯ ЗАПИТІВ річна. квартальна" xfId="160"/>
    <cellStyle name="Обычный_Лист5" xfId="161"/>
    <cellStyle name="Обычный_ПБ_4кв2012_АНФОР_2" xfId="162"/>
    <cellStyle name="Обычный_Таб ек кв." xfId="163"/>
    <cellStyle name="Процентный 2" xfId="164"/>
    <cellStyle name="Процентный 2 2" xfId="165"/>
    <cellStyle name="Процентный 2 3" xfId="166"/>
    <cellStyle name="Процентный 2 4" xfId="167"/>
    <cellStyle name="Процентный 2 5" xfId="168"/>
    <cellStyle name="Процентный 2 6" xfId="169"/>
    <cellStyle name="Процентный 2 7" xfId="170"/>
    <cellStyle name="Процентный 3" xfId="171"/>
    <cellStyle name="Стиль 1" xfId="172"/>
    <cellStyle name="Финансовый 2" xfId="173"/>
    <cellStyle name="Шапка" xfId="17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List" dx="26" fmlaLink="$A$1" fmlaRange="$A$3:$A$4" noThreeD="1" sel="1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6350</xdr:colOff>
          <xdr:row>0</xdr:row>
          <xdr:rowOff>25400</xdr:rowOff>
        </xdr:from>
        <xdr:to>
          <xdr:col>0</xdr:col>
          <xdr:colOff>609600</xdr:colOff>
          <xdr:row>1</xdr:row>
          <xdr:rowOff>127000</xdr:rowOff>
        </xdr:to>
        <xdr:sp macro="" textlink="">
          <xdr:nvSpPr>
            <xdr:cNvPr id="1032" name="List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bswn01s\ICS$\576\576FSI_2008Q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ranet.imf.org/departments/STA/collaboration/STASIDP/Documents/CDIS%20Report%20Form%20ITT%20(Pilot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ranet.imf.org/Documents%20and%20Settings/tgaleza/Local%20Settings/Temporary%20Internet%20Files/OLK10B/Copy%20of%201931PI_200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Old\Inna\&#1055;&#1054;&#1055;&#1045;&#1056;_&#1044;&#1040;&#1053;\2010\03\&#1041;&#1077;&#1088;&#1077;&#1079;&#1077;&#1085;&#1100;\Old\&#1052;&#1086;&#1080;%20&#1076;&#1086;&#1082;&#1091;&#1084;&#1077;&#1085;&#1090;&#1099;\My%20eBooks\03_Robochi%20faily\2008\Cur%20Acc\09\Documents%20and%20Settings\CSONG\Local%20Settings\Temporary%20Internet%20Files\OLK3\BOPukr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ranet.imf.org/departments/STA/collaboration/STASIDP/Documents/ITT%20for%20CDI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Old\Inna\&#1055;&#1054;&#1055;&#1045;&#1056;_&#1044;&#1040;&#1053;\2010\03\&#1041;&#1077;&#1088;&#1077;&#1079;&#1077;&#1085;&#1100;\Old\&#1052;&#1086;&#1080;%20&#1076;&#1086;&#1082;&#1091;&#1084;&#1077;&#1085;&#1090;&#1099;\My%20eBooks\03_Robochi%20faily\2008\Cur%20Acc\09\WINDOWS\TEMP\ukr2001%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Old\Inna\&#1055;&#1054;&#1055;&#1045;&#1056;_&#1044;&#1040;&#1053;\2010\03\&#1041;&#1077;&#1088;&#1077;&#1079;&#1077;&#1085;&#1100;\Old\&#1052;&#1086;&#1080;%20&#1076;&#1086;&#1082;&#1091;&#1084;&#1077;&#1085;&#1090;&#1099;\My%20eBooks\03_Robochi%20faily\2008\Cur%20Acc\09\WINDOWS.98\TEMP\&#1043;&#1072;&#1083;&#1100;%20-%20&#1090;&#1072;&#1073;&#1083;.%20(17%20&#1096;&#1090;.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ranet.imf.org/departments/STA/about_sta/divisions/stasi/STASIIMS/STASIDP/Documents/FA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rina\share\My%20Documents\Ukraine\Reporting\ukrbopcmdec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CoverPage"/>
      <sheetName val="CoverPage_TS"/>
      <sheetName val="PeriodicityInfo"/>
      <sheetName val="Table A"/>
      <sheetName val="Table A_TS"/>
      <sheetName val="Annex Tables A.1-A.3"/>
      <sheetName val="Annex Tables A.1-A.3_TS"/>
      <sheetName val="Annex Tables A.4-A.5"/>
      <sheetName val="Annex Tables A.4-A.5_TS"/>
      <sheetName val="Table B"/>
      <sheetName val="Table B(Suppl.)"/>
      <sheetName val="Guide References"/>
      <sheetName val="Master"/>
      <sheetName val="Deviations"/>
      <sheetName val="DevRanges"/>
      <sheetName val="InterAdjustments"/>
      <sheetName val="InterAdjustRanges"/>
      <sheetName val="SI1–Reg. Cap."/>
      <sheetName val="SI2–RWA"/>
      <sheetName val="SI3–NPL"/>
      <sheetName val="SI4–Res. Real Estate P"/>
      <sheetName val="SI5–Comm. Real Estate P"/>
      <sheetName val="Fin. Structure"/>
      <sheetName val="Table F1"/>
      <sheetName val="Table F2"/>
      <sheetName val="Table F3"/>
      <sheetName val="Table F4"/>
      <sheetName val="Table F5"/>
      <sheetName val="Table F6"/>
      <sheetName val="Table F7"/>
      <sheetName val="AdditionalInfo"/>
      <sheetName val="Validation Summary"/>
      <sheetName val="Report Form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1">
          <cell r="C1" t="str">
            <v>Singapore</v>
          </cell>
        </row>
        <row r="5">
          <cell r="C5">
            <v>127</v>
          </cell>
        </row>
        <row r="8">
          <cell r="C8" t="str">
            <v>Q:4:2008</v>
          </cell>
        </row>
        <row r="17">
          <cell r="H17" t="str">
            <v>Lead Agency</v>
          </cell>
        </row>
        <row r="18">
          <cell r="H18" t="str">
            <v>Co-Lead Agency</v>
          </cell>
        </row>
        <row r="19">
          <cell r="H19" t="str">
            <v>Other Responsible Agency</v>
          </cell>
        </row>
        <row r="20">
          <cell r="J20" t="str">
            <v>Coordinator Name</v>
          </cell>
        </row>
        <row r="21">
          <cell r="J21" t="str">
            <v>Contact Person Name</v>
          </cell>
        </row>
        <row r="42">
          <cell r="V42" t="str">
            <v>Thousands</v>
          </cell>
        </row>
        <row r="43">
          <cell r="V43" t="str">
            <v>Millions</v>
          </cell>
        </row>
        <row r="44">
          <cell r="V44" t="str">
            <v>Billions</v>
          </cell>
        </row>
        <row r="45">
          <cell r="V45" t="str">
            <v>Trillions</v>
          </cell>
        </row>
        <row r="330">
          <cell r="BA330" t="str">
            <v xml:space="preserve"> </v>
          </cell>
        </row>
        <row r="331">
          <cell r="BA331" t="str">
            <v>AFGHANIS</v>
          </cell>
        </row>
        <row r="332">
          <cell r="BA332" t="str">
            <v>ALGERIAN DINARS</v>
          </cell>
        </row>
        <row r="333">
          <cell r="BA333" t="str">
            <v>ARGENTINE PESOS</v>
          </cell>
        </row>
        <row r="334">
          <cell r="BA334" t="str">
            <v>ARUBAN FLORINS</v>
          </cell>
        </row>
        <row r="335">
          <cell r="BA335" t="str">
            <v>AUSTRALIAN DOLLARS</v>
          </cell>
        </row>
        <row r="336">
          <cell r="BA336" t="str">
            <v>BAHAMIAN DOLLARS</v>
          </cell>
        </row>
        <row r="337">
          <cell r="BA337" t="str">
            <v>BAHRAIN DINARS</v>
          </cell>
        </row>
        <row r="338">
          <cell r="BA338" t="str">
            <v>BAHT</v>
          </cell>
        </row>
        <row r="339">
          <cell r="BA339" t="str">
            <v>BALBOAS</v>
          </cell>
        </row>
        <row r="340">
          <cell r="BA340" t="str">
            <v>BARBADOS DOLLARS</v>
          </cell>
        </row>
        <row r="341">
          <cell r="BA341" t="str">
            <v>BELARUSIAN RUBELS</v>
          </cell>
        </row>
        <row r="342">
          <cell r="BA342" t="str">
            <v>BELIZE DOLLARS</v>
          </cell>
        </row>
        <row r="343">
          <cell r="BA343" t="str">
            <v>BERMUDA DOLLARS</v>
          </cell>
        </row>
        <row r="344">
          <cell r="BA344" t="str">
            <v>BIRR</v>
          </cell>
        </row>
        <row r="345">
          <cell r="BA345" t="str">
            <v>BOLIVARES</v>
          </cell>
        </row>
        <row r="346">
          <cell r="BA346" t="str">
            <v>BOLIVIANOS</v>
          </cell>
        </row>
        <row r="347">
          <cell r="BA347" t="str">
            <v>BRUNEI DOLLARS</v>
          </cell>
        </row>
        <row r="348">
          <cell r="BA348" t="str">
            <v>BURUNDI FRANCS</v>
          </cell>
        </row>
        <row r="349">
          <cell r="BA349" t="str">
            <v>CANADIAN DOLLARS</v>
          </cell>
        </row>
        <row r="350">
          <cell r="BA350" t="str">
            <v>CAYMAN IS. DOLLARS</v>
          </cell>
        </row>
        <row r="351">
          <cell r="BA351" t="str">
            <v>CEDIS</v>
          </cell>
        </row>
        <row r="352">
          <cell r="BA352" t="str">
            <v>CFA FRANCS</v>
          </cell>
        </row>
        <row r="353">
          <cell r="BA353" t="str">
            <v>CFP FRANCS</v>
          </cell>
        </row>
        <row r="354">
          <cell r="BA354" t="str">
            <v>CHILEAN PESOS</v>
          </cell>
        </row>
        <row r="355">
          <cell r="BA355" t="str">
            <v>COLOMBIAN PESOS</v>
          </cell>
        </row>
        <row r="356">
          <cell r="BA356" t="str">
            <v>COLONES</v>
          </cell>
        </row>
        <row r="357">
          <cell r="BA357" t="str">
            <v>COMORIAN FRANCS</v>
          </cell>
        </row>
        <row r="358">
          <cell r="BA358" t="str">
            <v>CONGO FRANCS</v>
          </cell>
        </row>
        <row r="359">
          <cell r="BA359" t="str">
            <v>CONVERTIBLE MARKA</v>
          </cell>
        </row>
        <row r="360">
          <cell r="BA360" t="str">
            <v>CORDOBAS</v>
          </cell>
        </row>
        <row r="361">
          <cell r="BA361" t="str">
            <v>CUBAN PESOS</v>
          </cell>
        </row>
        <row r="362">
          <cell r="BA362" t="str">
            <v>CYPRUS POUNDS</v>
          </cell>
        </row>
        <row r="363">
          <cell r="BA363" t="str">
            <v>DALASIS</v>
          </cell>
        </row>
        <row r="364">
          <cell r="BA364" t="str">
            <v>DANISH KRONER</v>
          </cell>
        </row>
        <row r="365">
          <cell r="BA365" t="str">
            <v>DENARS</v>
          </cell>
        </row>
        <row r="366">
          <cell r="BA366" t="str">
            <v>DINARS</v>
          </cell>
        </row>
        <row r="367">
          <cell r="BA367" t="str">
            <v>DIRHAMS</v>
          </cell>
        </row>
        <row r="368">
          <cell r="BA368" t="str">
            <v>DJIBOUTI FRANCS</v>
          </cell>
        </row>
        <row r="369">
          <cell r="BA369" t="str">
            <v>DOBRAS</v>
          </cell>
        </row>
        <row r="370">
          <cell r="BA370" t="str">
            <v>DOMINICAN PESOS</v>
          </cell>
        </row>
        <row r="371">
          <cell r="BA371" t="str">
            <v>DONG</v>
          </cell>
        </row>
        <row r="372">
          <cell r="BA372" t="str">
            <v>DRAMS</v>
          </cell>
        </row>
        <row r="373">
          <cell r="BA373" t="str">
            <v>E.CARIBBEAN DOLLARS</v>
          </cell>
        </row>
        <row r="374">
          <cell r="BA374" t="str">
            <v>EGYPTIAN POUNDS</v>
          </cell>
        </row>
        <row r="375">
          <cell r="BA375" t="str">
            <v>EMALANGENI</v>
          </cell>
        </row>
        <row r="376">
          <cell r="BA376" t="str">
            <v>ESCUDOS</v>
          </cell>
        </row>
        <row r="377">
          <cell r="BA377" t="str">
            <v>EUROS</v>
          </cell>
        </row>
        <row r="378">
          <cell r="BA378" t="str">
            <v>FALKLAND IS. POUNDS</v>
          </cell>
        </row>
        <row r="379">
          <cell r="BA379" t="str">
            <v>FIJI DOLLARS</v>
          </cell>
        </row>
        <row r="380">
          <cell r="BA380" t="str">
            <v>FORINT</v>
          </cell>
        </row>
        <row r="381">
          <cell r="BA381" t="str">
            <v>FR. FRANCS/SP. PESETAS</v>
          </cell>
        </row>
        <row r="382">
          <cell r="BA382" t="str">
            <v>FRENCH FRANCS</v>
          </cell>
        </row>
        <row r="383">
          <cell r="BA383" t="str">
            <v>GIBRALTAR POUNDS</v>
          </cell>
        </row>
        <row r="384">
          <cell r="BA384" t="str">
            <v>GOURDES</v>
          </cell>
        </row>
        <row r="385">
          <cell r="BA385" t="str">
            <v>GUARANIES</v>
          </cell>
        </row>
        <row r="386">
          <cell r="BA386" t="str">
            <v>GUILDERS</v>
          </cell>
        </row>
        <row r="387">
          <cell r="BA387" t="str">
            <v>GUINEAN FRANCS</v>
          </cell>
        </row>
        <row r="388">
          <cell r="BA388" t="str">
            <v>GUYANA DOLLARS</v>
          </cell>
        </row>
        <row r="389">
          <cell r="BA389" t="str">
            <v>HONG KONG DOLLARS</v>
          </cell>
        </row>
        <row r="390">
          <cell r="BA390" t="str">
            <v>HRYVNIAS</v>
          </cell>
        </row>
        <row r="391">
          <cell r="BA391" t="str">
            <v>INDIAN RUPEES</v>
          </cell>
        </row>
        <row r="392">
          <cell r="BA392" t="str">
            <v>JAMAICA DOLLARS</v>
          </cell>
        </row>
        <row r="393">
          <cell r="BA393" t="str">
            <v>JORDANIAN DINARS</v>
          </cell>
        </row>
        <row r="394">
          <cell r="BA394" t="str">
            <v>KENYA SHILLINGS</v>
          </cell>
        </row>
        <row r="395">
          <cell r="BA395" t="str">
            <v>KINA</v>
          </cell>
        </row>
        <row r="396">
          <cell r="BA396" t="str">
            <v>KIP</v>
          </cell>
        </row>
        <row r="397">
          <cell r="BA397" t="str">
            <v>KORUNY</v>
          </cell>
        </row>
        <row r="398">
          <cell r="BA398" t="str">
            <v>KRONER</v>
          </cell>
        </row>
        <row r="399">
          <cell r="BA399" t="str">
            <v>KRONUR</v>
          </cell>
        </row>
        <row r="400">
          <cell r="BA400" t="str">
            <v>KROONI</v>
          </cell>
        </row>
        <row r="401">
          <cell r="BA401" t="str">
            <v>KUNAS</v>
          </cell>
        </row>
        <row r="402">
          <cell r="BA402" t="str">
            <v>KUWAITI DINARS</v>
          </cell>
        </row>
        <row r="403">
          <cell r="BA403" t="str">
            <v>KWACHA</v>
          </cell>
        </row>
        <row r="404">
          <cell r="BA404" t="str">
            <v>KWANZAS</v>
          </cell>
        </row>
        <row r="405">
          <cell r="BA405" t="str">
            <v>KYATS</v>
          </cell>
        </row>
        <row r="406">
          <cell r="BA406" t="str">
            <v>LARI</v>
          </cell>
        </row>
        <row r="407">
          <cell r="BA407" t="str">
            <v>LATS</v>
          </cell>
        </row>
        <row r="408">
          <cell r="BA408" t="str">
            <v>LEBANESE POUNDS</v>
          </cell>
        </row>
        <row r="409">
          <cell r="BA409" t="str">
            <v>LEI</v>
          </cell>
        </row>
        <row r="410">
          <cell r="BA410" t="str">
            <v>LEKS</v>
          </cell>
        </row>
        <row r="411">
          <cell r="BA411" t="str">
            <v>LEMPIRAS</v>
          </cell>
        </row>
        <row r="412">
          <cell r="BA412" t="str">
            <v>LEONES</v>
          </cell>
        </row>
        <row r="413">
          <cell r="BA413" t="str">
            <v>LEVA</v>
          </cell>
        </row>
        <row r="414">
          <cell r="BA414" t="str">
            <v>LIBERIAN DOLLARS</v>
          </cell>
        </row>
        <row r="415">
          <cell r="BA415" t="str">
            <v>LIBYAN DINARS</v>
          </cell>
        </row>
        <row r="416">
          <cell r="BA416" t="str">
            <v>LITAI</v>
          </cell>
        </row>
        <row r="417">
          <cell r="BA417" t="str">
            <v>MALAGASY ARIARY</v>
          </cell>
        </row>
        <row r="418">
          <cell r="BA418" t="str">
            <v>MALOTI</v>
          </cell>
        </row>
        <row r="419">
          <cell r="BA419" t="str">
            <v>MALTESE LIRI</v>
          </cell>
        </row>
        <row r="420">
          <cell r="BA420" t="str">
            <v>MANAT</v>
          </cell>
        </row>
        <row r="421">
          <cell r="BA421" t="str">
            <v>MAURITIAN RUPEES</v>
          </cell>
        </row>
        <row r="422">
          <cell r="BA422" t="str">
            <v>METICAIS</v>
          </cell>
        </row>
        <row r="423">
          <cell r="BA423" t="str">
            <v>MEXICAN PESOS</v>
          </cell>
        </row>
        <row r="424">
          <cell r="BA424" t="str">
            <v>NAIRA</v>
          </cell>
        </row>
        <row r="425">
          <cell r="BA425" t="str">
            <v>NAKFA</v>
          </cell>
        </row>
        <row r="426">
          <cell r="BA426" t="str">
            <v>NAMIBIA DOLLARS</v>
          </cell>
        </row>
        <row r="427">
          <cell r="BA427" t="str">
            <v>NEPALESE RUPEES</v>
          </cell>
        </row>
        <row r="428">
          <cell r="BA428" t="str">
            <v>NEW LIRAS</v>
          </cell>
        </row>
        <row r="429">
          <cell r="BA429" t="str">
            <v>NEW SHEQALIM</v>
          </cell>
        </row>
        <row r="430">
          <cell r="BA430" t="str">
            <v>NEW TAIWAN DOLLARS</v>
          </cell>
        </row>
        <row r="431">
          <cell r="BA431" t="str">
            <v>NEW ZEALAND DOLLARS</v>
          </cell>
        </row>
        <row r="432">
          <cell r="BA432" t="str">
            <v>NGULTRUM</v>
          </cell>
        </row>
        <row r="433">
          <cell r="BA433" t="str">
            <v>NORWEGIAN KRONER</v>
          </cell>
        </row>
        <row r="434">
          <cell r="BA434" t="str">
            <v>NUEVOS SOLES</v>
          </cell>
        </row>
        <row r="435">
          <cell r="BA435" t="str">
            <v>OUGUIYAS</v>
          </cell>
        </row>
        <row r="436">
          <cell r="BA436" t="str">
            <v>PA'ANGA</v>
          </cell>
        </row>
        <row r="437">
          <cell r="BA437" t="str">
            <v>PAKISTAN RUPEES</v>
          </cell>
        </row>
        <row r="438">
          <cell r="BA438" t="str">
            <v>PATACAS</v>
          </cell>
        </row>
        <row r="439">
          <cell r="BA439" t="str">
            <v>PHILIPPINE PESOS</v>
          </cell>
        </row>
        <row r="440">
          <cell r="BA440" t="str">
            <v>POUNDS STERLING</v>
          </cell>
        </row>
        <row r="441">
          <cell r="BA441" t="str">
            <v>PULA</v>
          </cell>
        </row>
        <row r="442">
          <cell r="BA442" t="str">
            <v>QATAR RIYALS</v>
          </cell>
        </row>
        <row r="443">
          <cell r="BA443" t="str">
            <v>QUETZALES</v>
          </cell>
        </row>
        <row r="444">
          <cell r="BA444" t="str">
            <v>RAND</v>
          </cell>
        </row>
        <row r="445">
          <cell r="BA445" t="str">
            <v>REAIS</v>
          </cell>
        </row>
        <row r="446">
          <cell r="BA446" t="str">
            <v>RIALS</v>
          </cell>
        </row>
        <row r="447">
          <cell r="BA447" t="str">
            <v>RIALS OMANI</v>
          </cell>
        </row>
        <row r="448">
          <cell r="BA448" t="str">
            <v>RIEL</v>
          </cell>
        </row>
        <row r="449">
          <cell r="BA449" t="str">
            <v>RINGGIT</v>
          </cell>
        </row>
        <row r="450">
          <cell r="BA450" t="str">
            <v>RUFIYAA</v>
          </cell>
        </row>
        <row r="451">
          <cell r="BA451" t="str">
            <v>RUPIAH</v>
          </cell>
        </row>
        <row r="452">
          <cell r="BA452" t="str">
            <v>RUSSIAN RUBLES</v>
          </cell>
        </row>
        <row r="453">
          <cell r="BA453" t="str">
            <v>RWANDA FRANCS</v>
          </cell>
        </row>
        <row r="454">
          <cell r="BA454" t="str">
            <v>SAUDI ARABIAN RIYALS</v>
          </cell>
        </row>
        <row r="455">
          <cell r="BA455" t="str">
            <v>SERBIAN DINARS</v>
          </cell>
        </row>
        <row r="456">
          <cell r="BA456" t="str">
            <v>SEYCHELLES RUPEES</v>
          </cell>
        </row>
        <row r="457">
          <cell r="BA457" t="str">
            <v>SINGAPORE DOLLARS</v>
          </cell>
        </row>
        <row r="458">
          <cell r="BA458" t="str">
            <v>SOLOMON ISL DOLLARS</v>
          </cell>
        </row>
        <row r="459">
          <cell r="BA459" t="str">
            <v>SOMALI SHILLINGS</v>
          </cell>
        </row>
        <row r="460">
          <cell r="BA460" t="str">
            <v>SOMS</v>
          </cell>
        </row>
        <row r="461">
          <cell r="BA461" t="str">
            <v>SRI LANKA RUPEES</v>
          </cell>
        </row>
        <row r="462">
          <cell r="BA462" t="str">
            <v>SUDANESE DINARS</v>
          </cell>
        </row>
        <row r="463">
          <cell r="BA463" t="str">
            <v>SUM</v>
          </cell>
        </row>
        <row r="464">
          <cell r="BA464" t="str">
            <v>SURINAME DOLLAR</v>
          </cell>
        </row>
        <row r="465">
          <cell r="BA465" t="str">
            <v>SWEDISH KRONOR</v>
          </cell>
        </row>
        <row r="466">
          <cell r="BA466" t="str">
            <v>SWISS FRANCS</v>
          </cell>
        </row>
        <row r="467">
          <cell r="BA467" t="str">
            <v>SYRIAN POUNDS</v>
          </cell>
        </row>
        <row r="468">
          <cell r="BA468" t="str">
            <v>TAJIK SOMONI</v>
          </cell>
        </row>
        <row r="469">
          <cell r="BA469" t="str">
            <v>TAKA</v>
          </cell>
        </row>
        <row r="470">
          <cell r="BA470" t="str">
            <v>TALA</v>
          </cell>
        </row>
        <row r="471">
          <cell r="BA471" t="str">
            <v>TANZANIA SHILLINGS</v>
          </cell>
        </row>
        <row r="472">
          <cell r="BA472" t="str">
            <v>TENGE</v>
          </cell>
        </row>
        <row r="473">
          <cell r="BA473" t="str">
            <v>TOGROGS</v>
          </cell>
        </row>
        <row r="474">
          <cell r="BA474" t="str">
            <v>TOLARS</v>
          </cell>
        </row>
        <row r="475">
          <cell r="BA475" t="str">
            <v>TT DOLLARS</v>
          </cell>
        </row>
        <row r="476">
          <cell r="BA476" t="str">
            <v>TUNISIAN DINARS</v>
          </cell>
        </row>
        <row r="477">
          <cell r="BA477" t="str">
            <v>U.S. DOLLARS</v>
          </cell>
        </row>
        <row r="478">
          <cell r="BA478" t="str">
            <v>UGANDA SHILLINGS</v>
          </cell>
        </row>
        <row r="479">
          <cell r="BA479" t="str">
            <v>URUGUAYAN PESOS</v>
          </cell>
        </row>
        <row r="480">
          <cell r="BA480" t="str">
            <v>VATU</v>
          </cell>
        </row>
        <row r="481">
          <cell r="BA481" t="str">
            <v>WON</v>
          </cell>
        </row>
        <row r="482">
          <cell r="BA482" t="str">
            <v>YEMENI RIAL</v>
          </cell>
        </row>
        <row r="483">
          <cell r="BA483" t="str">
            <v>YEN</v>
          </cell>
        </row>
        <row r="484">
          <cell r="BA484" t="str">
            <v>YUAN</v>
          </cell>
        </row>
        <row r="485">
          <cell r="BA485" t="str">
            <v>ZAMBIAN KWACHA</v>
          </cell>
        </row>
        <row r="486">
          <cell r="BA486" t="str">
            <v>ZIMBABWE DOLLARS</v>
          </cell>
        </row>
        <row r="487">
          <cell r="BA487" t="str">
            <v>ZLOTYS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BUControlSheet"/>
      <sheetName val="Control"/>
      <sheetName val="Coverpage"/>
      <sheetName val="Inward-DL"/>
      <sheetName val="Inward"/>
      <sheetName val="Inward_TS"/>
      <sheetName val="Outward-DL"/>
      <sheetName val="Outward"/>
      <sheetName val="Outward_TS"/>
      <sheetName val="ValidationSheet"/>
      <sheetName val="Links"/>
    </sheetNames>
    <sheetDataSet>
      <sheetData sheetId="0"/>
      <sheetData sheetId="1"/>
      <sheetData sheetId="2">
        <row r="16">
          <cell r="A16" t="str">
            <v>Yes</v>
          </cell>
        </row>
        <row r="17">
          <cell r="A17" t="str">
            <v>No</v>
          </cell>
        </row>
        <row r="19">
          <cell r="A19" t="str">
            <v>Yes</v>
          </cell>
        </row>
        <row r="20">
          <cell r="A20" t="str">
            <v>No</v>
          </cell>
        </row>
        <row r="21">
          <cell r="A21" t="str">
            <v>Yes</v>
          </cell>
        </row>
        <row r="22">
          <cell r="A22" t="str">
            <v>No</v>
          </cell>
        </row>
        <row r="35">
          <cell r="J35" t="str">
            <v>Yes</v>
          </cell>
        </row>
        <row r="36">
          <cell r="J36" t="str">
            <v>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 Instructions"/>
      <sheetName val="Index Page"/>
      <sheetName val="IndexSS"/>
      <sheetName val="Assets Mandated"/>
      <sheetName val="Assets MandatedSS"/>
      <sheetName val="Breakdown by Currency (Assets)"/>
      <sheetName val="CurrencySS"/>
      <sheetName val="Breakdown by Sector (Assets)"/>
      <sheetName val="AssetsSS"/>
      <sheetName val="Breakdown by Sector (Equity)"/>
      <sheetName val="EquitySS"/>
      <sheetName val="Breakdown by Sector (Debt Sec.)"/>
      <sheetName val="Debt SecSS"/>
      <sheetName val="Breakdown by Sector (L-T Debt)"/>
      <sheetName val="L-T DebtSS"/>
      <sheetName val="Breakdown by Sector (S-T Debt)"/>
      <sheetName val="S-T DebtSS"/>
      <sheetName val="Liabilities Breakdown"/>
      <sheetName val="Liabilities BreakdownSS"/>
      <sheetName val="Report Form"/>
      <sheetName val="Control"/>
      <sheetName val="Input 1- Basic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1">
          <cell r="C1" t="str">
            <v>Australia</v>
          </cell>
        </row>
        <row r="3">
          <cell r="C3">
            <v>2008</v>
          </cell>
        </row>
        <row r="17">
          <cell r="F17" t="str">
            <v>National currency</v>
          </cell>
        </row>
        <row r="18">
          <cell r="F18" t="str">
            <v>Units</v>
          </cell>
        </row>
      </sheetData>
      <sheetData sheetId="2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FSUOUT"/>
      <sheetName val="labels"/>
    </sheetNames>
    <sheetDataSet>
      <sheetData sheetId="0"/>
      <sheetData sheetId="1"/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eating  Data Report Forms"/>
      <sheetName val="BUControlSheet"/>
      <sheetName val="Control"/>
      <sheetName val="ValidationSheet"/>
      <sheetName val="Coverpage"/>
      <sheetName val="Inward"/>
      <sheetName val="Temp 1A"/>
      <sheetName val="Temp 1B"/>
      <sheetName val="Temp 1C"/>
      <sheetName val="Temp 1D"/>
      <sheetName val="Inward_TS"/>
      <sheetName val="Outward"/>
      <sheetName val="Temp1  (Inward) ver 2"/>
      <sheetName val="Temp 2 (Outward) ver 2"/>
      <sheetName val="Outward_TS"/>
      <sheetName val="Temp 3 (Metadata)"/>
      <sheetName val="Temp 4"/>
      <sheetName val="Sheet2"/>
      <sheetName val="Sheet4"/>
      <sheetName val="Sheet1"/>
      <sheetName val="Довідники"/>
    </sheetNames>
    <sheetDataSet>
      <sheetData sheetId="0"/>
      <sheetData sheetId="1"/>
      <sheetData sheetId="2">
        <row r="19">
          <cell r="A19" t="str">
            <v>Yes</v>
          </cell>
        </row>
        <row r="20">
          <cell r="A20" t="str">
            <v>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old"/>
      <sheetName val="Contents"/>
      <sheetName val="Basic Data"/>
      <sheetName val="Tab1"/>
      <sheetName val="tab2"/>
      <sheetName val="Tab3old "/>
      <sheetName val="Tab3"/>
      <sheetName val="Tab5old"/>
      <sheetName val="tab4"/>
      <sheetName val="tab4 (1)"/>
      <sheetName val="Tab5"/>
      <sheetName val="Tab6"/>
      <sheetName val="Tab6(1)"/>
      <sheetName val="tab7"/>
      <sheetName val="Tab7(1)"/>
      <sheetName val="tab8"/>
      <sheetName val="tab9"/>
      <sheetName val="Tab10"/>
      <sheetName val="Tab11"/>
      <sheetName val="tab12"/>
      <sheetName val="tab13"/>
      <sheetName val="tab14"/>
      <sheetName val="tab15"/>
      <sheetName val="Tab26(1997)"/>
      <sheetName val="Tab16_1998"/>
      <sheetName val="Tab16_1999"/>
      <sheetName val="Tab16_2000"/>
      <sheetName val="Tab16_2001 "/>
      <sheetName val="Tab17"/>
      <sheetName val="tab18"/>
      <sheetName val="tab19"/>
      <sheetName val="Tab20"/>
      <sheetName val="Tab21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  <sheetName val="Tab42"/>
      <sheetName val="Tab43"/>
      <sheetName val="Tab44"/>
      <sheetName val="Tab44 (1)"/>
      <sheetName val="Tab44 (2)"/>
      <sheetName val="tab20 "/>
      <sheetName val="tab67"/>
      <sheetName val="tabY"/>
      <sheetName val="Table19 (1995)"/>
      <sheetName val="DO NOT PRINT"/>
      <sheetName val="DONOT PRINT"/>
      <sheetName val="tabZ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old"/>
      <sheetName val="Contents"/>
      <sheetName val="Basic Data"/>
      <sheetName val="Tab1"/>
      <sheetName val="tab2"/>
      <sheetName val="Tab3old "/>
      <sheetName val="Tab3"/>
      <sheetName val="tab4"/>
      <sheetName val="Tab5old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Tab26(1997)"/>
      <sheetName val="Tab16_1998"/>
      <sheetName val="Tab16_1999"/>
      <sheetName val="Tab16_2000"/>
      <sheetName val="Tab16_2001 "/>
      <sheetName val="tab17"/>
      <sheetName val="tab18"/>
      <sheetName val="tab19"/>
      <sheetName val="Tab20"/>
      <sheetName val="Tab21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  <sheetName val="Tab42"/>
      <sheetName val="Tab43"/>
      <sheetName val="Tab44"/>
      <sheetName val="tab20 "/>
      <sheetName val="tab67"/>
      <sheetName val="tabY"/>
      <sheetName val="Table19 (1995)"/>
      <sheetName val="DO NOT PRINT"/>
      <sheetName val="DONOT PRINT"/>
      <sheetName val="tabZ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  <sheetData sheetId="38" refreshError="1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 "/>
      <sheetName val="CoverPage"/>
      <sheetName val="FASurvey"/>
      <sheetName val="Instructions"/>
      <sheetName val="FASurvey-DL"/>
      <sheetName val="NOTES"/>
      <sheetName val="BUControlSheet"/>
      <sheetName val="Control"/>
      <sheetName val="Report Form"/>
      <sheetName val="ValidationSheet"/>
      <sheetName val="1460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3">
          <cell r="B13" t="str">
            <v>Country Name</v>
          </cell>
        </row>
      </sheetData>
      <sheetData sheetId="8"/>
      <sheetData sheetId="9"/>
      <sheetData sheetId="1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_Cap"/>
      <sheetName val="in_othsectors"/>
      <sheetName val="ass"/>
      <sheetName val="exp"/>
      <sheetName val="imp"/>
      <sheetName val="nfs"/>
      <sheetName val="oth"/>
      <sheetName val="debt"/>
      <sheetName val="IMFpurch"/>
      <sheetName val="imfrepay"/>
      <sheetName val="gas"/>
      <sheetName val="mtbop"/>
      <sheetName val="cashbop"/>
      <sheetName val="needs"/>
      <sheetName val="Pclubneeds"/>
      <sheetName val="ind"/>
      <sheetName val="cashflow"/>
      <sheetName val="HistCflow"/>
      <sheetName val="WEONEW"/>
      <sheetName val="експ_посл_кв"/>
    </sheetNames>
    <sheetDataSet>
      <sheetData sheetId="0">
        <row r="7">
          <cell r="A7" t="str">
            <v>zDollarGDP</v>
          </cell>
        </row>
      </sheetData>
      <sheetData sheetId="1">
        <row r="17">
          <cell r="A17" t="str">
            <v>zReserves</v>
          </cell>
        </row>
      </sheetData>
      <sheetData sheetId="2">
        <row r="7">
          <cell r="A7" t="str">
            <v>zDollarGDP</v>
          </cell>
        </row>
      </sheetData>
      <sheetData sheetId="3" refreshError="1">
        <row r="7">
          <cell r="A7" t="str">
            <v>zDollarGDP</v>
          </cell>
          <cell r="B7" t="str">
            <v xml:space="preserve">  In billions of U.S. dollars</v>
          </cell>
          <cell r="C7">
            <v>103</v>
          </cell>
          <cell r="D7">
            <v>169.77011494252872</v>
          </cell>
          <cell r="E7">
            <v>18.768726984303285</v>
          </cell>
          <cell r="F7">
            <v>32.722850720418613</v>
          </cell>
          <cell r="G7">
            <v>25.868557052030997</v>
          </cell>
          <cell r="H7">
            <v>34.445670628183365</v>
          </cell>
          <cell r="I7">
            <v>43.328231871689347</v>
          </cell>
          <cell r="J7">
            <v>49.675842621189744</v>
          </cell>
          <cell r="K7">
            <v>41.827558092132087</v>
          </cell>
          <cell r="L7">
            <v>30.766214908034854</v>
          </cell>
          <cell r="M7">
            <v>30.350950987564008</v>
          </cell>
          <cell r="N7">
            <v>32.070984625449789</v>
          </cell>
          <cell r="O7">
            <v>35.766139550363611</v>
          </cell>
          <cell r="P7">
            <v>38.480886498511843</v>
          </cell>
          <cell r="Q7">
            <v>41.268041668434648</v>
          </cell>
          <cell r="R7">
            <v>44.193801680762952</v>
          </cell>
          <cell r="S7">
            <v>46.403491764801103</v>
          </cell>
          <cell r="T7">
            <v>49.698139680101988</v>
          </cell>
          <cell r="U7">
            <v>53.226707597389236</v>
          </cell>
          <cell r="V7">
            <v>57.005803836803871</v>
          </cell>
          <cell r="W7">
            <v>61.053215909216938</v>
          </cell>
          <cell r="X7">
            <v>2.3639774859287055</v>
          </cell>
          <cell r="Y7">
            <v>5.25</v>
          </cell>
          <cell r="Z7">
            <v>6.1338289962825279</v>
          </cell>
          <cell r="AA7">
            <v>5.0209205020920509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10068.38987614432</v>
          </cell>
          <cell r="AS7">
            <v>11372.432432432432</v>
          </cell>
          <cell r="AT7">
            <v>13437.56727664155</v>
          </cell>
          <cell r="AU7">
            <v>14761.424017003188</v>
          </cell>
          <cell r="AV7">
            <v>10667.51398068124</v>
          </cell>
          <cell r="AW7">
            <v>11434.146341463416</v>
          </cell>
          <cell r="AX7">
            <v>12432</v>
          </cell>
          <cell r="AY7">
            <v>8383.265067290813</v>
          </cell>
          <cell r="AZ7">
            <v>7064.5885987082283</v>
          </cell>
          <cell r="BA7">
            <v>7644.0720995176443</v>
          </cell>
          <cell r="BB7">
            <v>8359.8026020637062</v>
          </cell>
          <cell r="BC7">
            <v>7268.5438117251515</v>
          </cell>
          <cell r="BD7">
            <v>5956.9912152269399</v>
          </cell>
          <cell r="BE7">
            <v>7243.8664453052943</v>
          </cell>
          <cell r="BF7">
            <v>9221.5480786909357</v>
          </cell>
          <cell r="BG7">
            <v>7928.0821917808216</v>
          </cell>
        </row>
        <row r="24">
          <cell r="A24" t="str">
            <v>zSDReRate</v>
          </cell>
          <cell r="B24" t="str">
            <v xml:space="preserve">  SDR/US$ [IFS, for 2000 const. from Sept.]</v>
          </cell>
          <cell r="C24">
            <v>1.3574999999999999</v>
          </cell>
          <cell r="D24">
            <v>1.3687499999999999</v>
          </cell>
          <cell r="E24">
            <v>1.4085000000000001</v>
          </cell>
          <cell r="F24">
            <v>1.39625</v>
          </cell>
          <cell r="G24">
            <v>1.4285000000000001</v>
          </cell>
          <cell r="H24">
            <v>1.51725</v>
          </cell>
          <cell r="I24">
            <v>1.4518500000000001</v>
          </cell>
          <cell r="J24">
            <v>1.3761133333333333</v>
          </cell>
          <cell r="K24">
            <v>1.3568091666666666</v>
          </cell>
          <cell r="L24">
            <v>1.3674483333333336</v>
          </cell>
          <cell r="M24">
            <v>1.3205983333333335</v>
          </cell>
          <cell r="N24">
            <v>1.3</v>
          </cell>
          <cell r="O24">
            <v>1.3</v>
          </cell>
          <cell r="P24">
            <v>1.3</v>
          </cell>
          <cell r="Q24">
            <v>1.3</v>
          </cell>
          <cell r="R24">
            <v>1.3</v>
          </cell>
          <cell r="S24">
            <v>1.3</v>
          </cell>
          <cell r="T24">
            <v>1.3</v>
          </cell>
          <cell r="U24">
            <v>1.3</v>
          </cell>
          <cell r="V24">
            <v>1.3</v>
          </cell>
          <cell r="W24">
            <v>1.3</v>
          </cell>
          <cell r="X24">
            <v>1.3879999999999999</v>
          </cell>
          <cell r="Y24">
            <v>1.39</v>
          </cell>
          <cell r="Z24">
            <v>1.4530000000000001</v>
          </cell>
          <cell r="AA24">
            <v>1.403</v>
          </cell>
          <cell r="AB24">
            <v>1.3759999999999999</v>
          </cell>
          <cell r="AC24">
            <v>1.413</v>
          </cell>
          <cell r="AD24">
            <v>1.403</v>
          </cell>
          <cell r="AE24">
            <v>1.393</v>
          </cell>
          <cell r="AF24">
            <v>1.3879999999999999</v>
          </cell>
          <cell r="AG24">
            <v>1.4159999999999999</v>
          </cell>
          <cell r="AH24">
            <v>1.4550000000000001</v>
          </cell>
          <cell r="AI24">
            <v>1.4550000000000001</v>
          </cell>
          <cell r="AJ24">
            <v>1.4931000000000001</v>
          </cell>
          <cell r="AK24">
            <v>1.5660000000000001</v>
          </cell>
          <cell r="AL24">
            <v>1.5170999999999999</v>
          </cell>
          <cell r="AM24">
            <v>1.4927999999999999</v>
          </cell>
          <cell r="AN24">
            <v>1.4653</v>
          </cell>
          <cell r="AO24">
            <v>1.4460999999999999</v>
          </cell>
          <cell r="AP24">
            <v>1.452</v>
          </cell>
          <cell r="AQ24">
            <v>1.444</v>
          </cell>
          <cell r="AR24">
            <v>1.3919999999999999</v>
          </cell>
          <cell r="AS24">
            <v>1.3759999999999999</v>
          </cell>
          <cell r="AT24">
            <v>1.3759999999999999</v>
          </cell>
          <cell r="AU24">
            <v>1.3759999999999999</v>
          </cell>
          <cell r="AV24">
            <v>1.3740000000000001</v>
          </cell>
          <cell r="AW24">
            <v>1.3740000000000001</v>
          </cell>
          <cell r="AX24">
            <v>1.3740000000000001</v>
          </cell>
          <cell r="AY24">
            <v>1.4067700000000001</v>
          </cell>
          <cell r="AZ24">
            <v>1.3819999999999999</v>
          </cell>
          <cell r="BA24">
            <v>1.3480000000000001</v>
          </cell>
          <cell r="BB24">
            <v>1.359</v>
          </cell>
          <cell r="BC24">
            <v>1.383</v>
          </cell>
        </row>
      </sheetData>
      <sheetData sheetId="4"/>
      <sheetData sheetId="5"/>
      <sheetData sheetId="6"/>
      <sheetData sheetId="7" refreshError="1">
        <row r="17">
          <cell r="A17" t="str">
            <v>zReserves</v>
          </cell>
          <cell r="B17" t="str">
            <v xml:space="preserve">    Gross usable reserves from 1998 on</v>
          </cell>
          <cell r="C17">
            <v>0</v>
          </cell>
          <cell r="D17">
            <v>0</v>
          </cell>
          <cell r="E17">
            <v>9.6000000000000002E-2</v>
          </cell>
          <cell r="F17">
            <v>0.13300000000000001</v>
          </cell>
          <cell r="G17">
            <v>0.64600000000000002</v>
          </cell>
          <cell r="H17">
            <v>1.1339999999999999</v>
          </cell>
          <cell r="I17">
            <v>1.994</v>
          </cell>
          <cell r="J17">
            <v>2.375</v>
          </cell>
          <cell r="K17">
            <v>0.78200000000000003</v>
          </cell>
          <cell r="L17">
            <v>1.0900000000000001</v>
          </cell>
          <cell r="M17">
            <v>1.016</v>
          </cell>
          <cell r="N17">
            <v>1.56</v>
          </cell>
          <cell r="O17">
            <v>2.5430000000000001</v>
          </cell>
          <cell r="P17">
            <v>3.0957930000000005</v>
          </cell>
          <cell r="Q17">
            <v>3.7418343030000005</v>
          </cell>
          <cell r="R17">
            <v>4.5037445385130006</v>
          </cell>
          <cell r="S17">
            <v>5.3197504007474237</v>
          </cell>
          <cell r="T17">
            <v>6.1936926792004909</v>
          </cell>
          <cell r="U17">
            <v>7.1296848594237261</v>
          </cell>
          <cell r="V17">
            <v>8.1321324844428116</v>
          </cell>
          <cell r="W17">
            <v>9.2057538908382526</v>
          </cell>
          <cell r="AZ17">
            <v>0.68700000000000006</v>
          </cell>
          <cell r="BA17">
            <v>0.98699999999999999</v>
          </cell>
          <cell r="BB17">
            <v>1.35</v>
          </cell>
          <cell r="BC17">
            <v>1.0900000000000001</v>
          </cell>
          <cell r="BD17">
            <v>1.0740000000000001</v>
          </cell>
          <cell r="BE17">
            <v>0.93899999999999995</v>
          </cell>
          <cell r="BF17">
            <v>0.98599999999999999</v>
          </cell>
          <cell r="BG17">
            <v>1.016</v>
          </cell>
          <cell r="BH17">
            <v>1.028</v>
          </cell>
          <cell r="BI17">
            <v>1.159</v>
          </cell>
          <cell r="BJ17">
            <v>1.2010000000000001</v>
          </cell>
          <cell r="BK17">
            <v>1.56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A1:H26"/>
  <sheetViews>
    <sheetView workbookViewId="0">
      <selection activeCell="B2" sqref="B2"/>
    </sheetView>
  </sheetViews>
  <sheetFormatPr defaultColWidth="8.90625" defaultRowHeight="13"/>
  <cols>
    <col min="1" max="1" width="12" style="152" customWidth="1"/>
    <col min="2" max="2" width="61.6328125" style="156" bestFit="1" customWidth="1"/>
    <col min="3" max="3" width="10.90625" style="152" customWidth="1"/>
    <col min="4" max="16384" width="8.90625" style="152"/>
  </cols>
  <sheetData>
    <row r="1" spans="1:8">
      <c r="A1" s="119">
        <v>1</v>
      </c>
      <c r="B1" s="142" t="str">
        <f>IF($A$1=1,"1.Грошові перекази","1.Remittances")</f>
        <v>1.Грошові перекази</v>
      </c>
      <c r="C1" s="119"/>
      <c r="D1" s="119"/>
      <c r="E1" s="119"/>
      <c r="F1" s="119"/>
      <c r="G1" s="119"/>
      <c r="H1" s="119"/>
    </row>
    <row r="2" spans="1:8">
      <c r="A2" s="119"/>
      <c r="B2" s="1" t="str">
        <f>IF($A$1=1,"1.1 Динаміка обсягів приватних грошових переказів в Україну","1.1 Remittances in Ukraine")</f>
        <v>1.1 Динаміка обсягів приватних грошових переказів в Україну</v>
      </c>
      <c r="C2" s="119"/>
      <c r="D2" s="119"/>
      <c r="E2" s="119"/>
      <c r="F2" s="119"/>
      <c r="G2" s="119"/>
      <c r="H2" s="119"/>
    </row>
    <row r="3" spans="1:8">
      <c r="A3" s="153" t="s">
        <v>0</v>
      </c>
      <c r="B3" s="2" t="str">
        <f>IF($A$1=1,"1.2 Обсяги приватних грошових переказів в Україну за основними країнами","1.2 Remittances in Ukraine by major cauntries")</f>
        <v>1.2 Обсяги приватних грошових переказів в Україну за основними країнами</v>
      </c>
      <c r="C3" s="119"/>
      <c r="D3" s="119"/>
      <c r="E3" s="119"/>
      <c r="F3" s="119"/>
      <c r="G3" s="119"/>
      <c r="H3" s="119"/>
    </row>
    <row r="4" spans="1:8">
      <c r="A4" s="154" t="s">
        <v>1</v>
      </c>
      <c r="B4" s="3" t="str">
        <f>IF($A$1=1,"1.3 Обсяги приватних грошових переказів в Україну  за офіційними каналами надходження","1.3 Remittances in Ukraine by official channel")</f>
        <v>1.3 Обсяги приватних грошових переказів в Україну  за офіційними каналами надходження</v>
      </c>
      <c r="C4" s="119"/>
      <c r="D4" s="119"/>
      <c r="E4" s="119"/>
      <c r="F4" s="119"/>
      <c r="G4" s="119"/>
      <c r="H4" s="119"/>
    </row>
    <row r="5" spans="1:8">
      <c r="A5" s="119"/>
      <c r="B5" s="155"/>
      <c r="C5" s="119"/>
      <c r="D5" s="119"/>
      <c r="E5" s="119"/>
      <c r="F5" s="119"/>
      <c r="G5" s="119"/>
      <c r="H5" s="119"/>
    </row>
    <row r="6" spans="1:8">
      <c r="A6" s="119"/>
      <c r="B6" s="155"/>
      <c r="C6" s="119"/>
      <c r="D6" s="119"/>
      <c r="E6" s="119"/>
      <c r="F6" s="119"/>
      <c r="G6" s="119"/>
      <c r="H6" s="119"/>
    </row>
    <row r="7" spans="1:8">
      <c r="A7" s="119"/>
      <c r="B7" s="155"/>
      <c r="C7" s="119"/>
      <c r="D7" s="119"/>
      <c r="E7" s="119"/>
      <c r="F7" s="119"/>
      <c r="G7" s="119"/>
      <c r="H7" s="119"/>
    </row>
    <row r="8" spans="1:8">
      <c r="A8" s="119"/>
      <c r="B8" s="155"/>
      <c r="C8" s="119"/>
      <c r="D8" s="119"/>
      <c r="E8" s="119"/>
      <c r="F8" s="119"/>
      <c r="G8" s="119"/>
      <c r="H8" s="119"/>
    </row>
    <row r="9" spans="1:8">
      <c r="A9" s="119"/>
      <c r="B9" s="155"/>
      <c r="C9" s="119"/>
      <c r="D9" s="119"/>
      <c r="E9" s="119"/>
      <c r="F9" s="119"/>
      <c r="G9" s="119"/>
      <c r="H9" s="119"/>
    </row>
    <row r="10" spans="1:8">
      <c r="A10" s="119"/>
      <c r="B10" s="155"/>
      <c r="C10" s="119"/>
      <c r="D10" s="119"/>
      <c r="E10" s="119"/>
      <c r="F10" s="119"/>
      <c r="G10" s="119"/>
      <c r="H10" s="119"/>
    </row>
    <row r="11" spans="1:8">
      <c r="A11" s="119"/>
      <c r="B11" s="155"/>
      <c r="C11" s="119"/>
      <c r="D11" s="119"/>
      <c r="E11" s="119"/>
      <c r="F11" s="119"/>
      <c r="G11" s="119"/>
      <c r="H11" s="119"/>
    </row>
    <row r="12" spans="1:8">
      <c r="A12" s="119"/>
      <c r="B12" s="155"/>
      <c r="C12" s="119"/>
      <c r="D12" s="119"/>
      <c r="E12" s="119"/>
      <c r="F12" s="119"/>
      <c r="G12" s="119"/>
      <c r="H12" s="119"/>
    </row>
    <row r="13" spans="1:8">
      <c r="A13" s="119"/>
      <c r="B13" s="155"/>
      <c r="C13" s="119"/>
      <c r="D13" s="119"/>
      <c r="E13" s="119"/>
      <c r="F13" s="119"/>
      <c r="G13" s="119"/>
      <c r="H13" s="119"/>
    </row>
    <row r="14" spans="1:8" ht="24" customHeight="1">
      <c r="A14" s="119"/>
      <c r="B14" s="155"/>
      <c r="C14" s="119"/>
      <c r="D14" s="119"/>
      <c r="E14" s="119"/>
      <c r="F14" s="119"/>
      <c r="G14" s="119"/>
      <c r="H14" s="119"/>
    </row>
    <row r="15" spans="1:8">
      <c r="A15" s="119"/>
      <c r="B15" s="155"/>
      <c r="C15" s="119"/>
      <c r="D15" s="119"/>
      <c r="E15" s="119"/>
      <c r="F15" s="119"/>
      <c r="G15" s="119"/>
      <c r="H15" s="119"/>
    </row>
    <row r="16" spans="1:8">
      <c r="A16" s="119"/>
      <c r="B16" s="155"/>
      <c r="C16" s="119"/>
      <c r="D16" s="119"/>
      <c r="E16" s="119"/>
      <c r="F16" s="119"/>
      <c r="G16" s="119"/>
      <c r="H16" s="119"/>
    </row>
    <row r="17" spans="1:8">
      <c r="A17" s="119"/>
      <c r="B17" s="118"/>
      <c r="C17" s="119"/>
      <c r="D17" s="119"/>
      <c r="E17" s="119"/>
      <c r="F17" s="119"/>
      <c r="G17" s="119"/>
      <c r="H17" s="119"/>
    </row>
    <row r="18" spans="1:8">
      <c r="A18" s="119"/>
      <c r="B18" s="118"/>
      <c r="C18" s="119"/>
      <c r="D18" s="119"/>
      <c r="E18" s="119"/>
      <c r="F18" s="119"/>
      <c r="G18" s="119"/>
      <c r="H18" s="119"/>
    </row>
    <row r="19" spans="1:8">
      <c r="A19" s="119"/>
      <c r="B19" s="118"/>
      <c r="C19" s="119"/>
      <c r="D19" s="119"/>
      <c r="E19" s="119"/>
      <c r="F19" s="119"/>
      <c r="G19" s="119"/>
      <c r="H19" s="119"/>
    </row>
    <row r="20" spans="1:8">
      <c r="A20" s="119"/>
      <c r="B20" s="118"/>
      <c r="C20" s="119"/>
      <c r="D20" s="119"/>
      <c r="E20" s="119"/>
      <c r="F20" s="119"/>
      <c r="G20" s="119"/>
      <c r="H20" s="119"/>
    </row>
    <row r="21" spans="1:8">
      <c r="A21" s="119"/>
      <c r="B21" s="118"/>
      <c r="C21" s="119"/>
      <c r="D21" s="119"/>
      <c r="E21" s="119"/>
      <c r="F21" s="119"/>
      <c r="G21" s="119"/>
      <c r="H21" s="119"/>
    </row>
    <row r="22" spans="1:8">
      <c r="A22" s="119"/>
      <c r="B22" s="118"/>
      <c r="C22" s="119"/>
      <c r="D22" s="119"/>
      <c r="E22" s="119"/>
      <c r="F22" s="119"/>
      <c r="G22" s="119"/>
      <c r="H22" s="119"/>
    </row>
    <row r="23" spans="1:8">
      <c r="A23" s="119"/>
      <c r="B23" s="118"/>
      <c r="C23" s="119"/>
      <c r="D23" s="119"/>
      <c r="E23" s="119"/>
      <c r="F23" s="119"/>
      <c r="G23" s="119"/>
      <c r="H23" s="119"/>
    </row>
    <row r="24" spans="1:8">
      <c r="A24" s="119"/>
      <c r="B24" s="118"/>
      <c r="C24" s="119"/>
      <c r="D24" s="119"/>
      <c r="E24" s="119"/>
      <c r="F24" s="119"/>
      <c r="G24" s="119"/>
      <c r="H24" s="119"/>
    </row>
    <row r="25" spans="1:8">
      <c r="A25" s="119"/>
      <c r="B25" s="118"/>
      <c r="C25" s="119"/>
      <c r="D25" s="119"/>
      <c r="E25" s="119"/>
      <c r="F25" s="119"/>
      <c r="G25" s="119"/>
      <c r="H25" s="119"/>
    </row>
    <row r="26" spans="1:8">
      <c r="A26" s="119"/>
      <c r="B26" s="118"/>
      <c r="C26" s="119"/>
      <c r="D26" s="119"/>
      <c r="E26" s="119"/>
      <c r="F26" s="119"/>
      <c r="G26" s="119"/>
      <c r="H26" s="119"/>
    </row>
  </sheetData>
  <phoneticPr fontId="0" type="noConversion"/>
  <hyperlinks>
    <hyperlink ref="B2" location="'1.1'!A1" display="1.1.Динаміка обсягів приватних грошових переказів в Україну"/>
    <hyperlink ref="B3" location="'1.2'!A1" display="1.2.Обсяги приватних грошових переказів в Україну за основними країнами"/>
    <hyperlink ref="B4" location="'1.3'!A1" display="1.3.Обсяги приватних грошових переказів в Україну за каналами надходження"/>
  </hyperlinks>
  <printOptions horizontalCentered="1"/>
  <pageMargins left="0.70866141732283472" right="0.70866141732283472" top="0.15748031496062992" bottom="0.15748031496062992" header="0.31496062992125984" footer="0.31496062992125984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2" r:id="rId4" name="List Box 8">
              <controlPr defaultSize="0" autoLine="0" autoPict="0">
                <anchor moveWithCells="1">
                  <from>
                    <xdr:col>0</xdr:col>
                    <xdr:colOff>6350</xdr:colOff>
                    <xdr:row>0</xdr:row>
                    <xdr:rowOff>25400</xdr:rowOff>
                  </from>
                  <to>
                    <xdr:col>0</xdr:col>
                    <xdr:colOff>609600</xdr:colOff>
                    <xdr:row>1</xdr:row>
                    <xdr:rowOff>127000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8"/>
  <sheetViews>
    <sheetView tabSelected="1" zoomScale="95" zoomScaleNormal="95" workbookViewId="0">
      <pane xSplit="3" ySplit="6" topLeftCell="D7" activePane="bottomRight" state="frozen"/>
      <selection activeCell="A2" sqref="A2:AG39"/>
      <selection pane="topRight" activeCell="A2" sqref="A2:AG39"/>
      <selection pane="bottomLeft" activeCell="A2" sqref="A2:AG39"/>
      <selection pane="bottomRight" activeCell="A34" sqref="A34:P34"/>
    </sheetView>
  </sheetViews>
  <sheetFormatPr defaultColWidth="8.90625" defaultRowHeight="12.5" outlineLevelRow="1" outlineLevelCol="1"/>
  <cols>
    <col min="1" max="1" width="34.36328125" style="119" customWidth="1"/>
    <col min="2" max="2" width="34" style="118" hidden="1" customWidth="1" outlineLevel="1"/>
    <col min="3" max="3" width="34.1796875" style="118" hidden="1" customWidth="1" outlineLevel="1"/>
    <col min="4" max="4" width="7.6328125" style="119" customWidth="1" collapsed="1"/>
    <col min="5" max="17" width="6.6328125" style="119" customWidth="1"/>
    <col min="18" max="16384" width="8.90625" style="119"/>
  </cols>
  <sheetData>
    <row r="1" spans="1:17" ht="13">
      <c r="A1" s="105" t="str">
        <f>IF('1'!A1=1,"до змісту","to title")</f>
        <v>до змісту</v>
      </c>
    </row>
    <row r="2" spans="1:17" ht="13">
      <c r="A2" s="5" t="str">
        <f>IF('1'!A1=1,"1.1 Динаміка обсягів приватних грошових переказів в Україну","1.1 Remmittences in Ukraine")</f>
        <v>1.1 Динаміка обсягів приватних грошових переказів в Україну</v>
      </c>
    </row>
    <row r="3" spans="1:17" s="121" customFormat="1" ht="13">
      <c r="A3" s="4" t="str">
        <f>IF('1'!A1=1,"(за методологією платіжного балансу згідно з 6-м виданням Керівництва з платіжного балансу та міжнародної інвестиційної позиції (КПБ6))","(according to the 6th edition of the Balance of Payments and International Position Manual (BPM6))")</f>
        <v>(за методологією платіжного балансу згідно з 6-м виданням Керівництва з платіжного балансу та міжнародної інвестиційної позиції (КПБ6))</v>
      </c>
      <c r="B3" s="120"/>
      <c r="C3" s="120"/>
    </row>
    <row r="4" spans="1:17">
      <c r="A4" s="278" t="str">
        <f>IF('1'!A1=1,"Млн.дол.США","USD millions")</f>
        <v>Млн.дол.США</v>
      </c>
    </row>
    <row r="5" spans="1:17" ht="12.5" customHeight="1">
      <c r="A5" s="279" t="str">
        <f>IF('1'!A1=1,B5,C5)</f>
        <v>Показники</v>
      </c>
      <c r="B5" s="284" t="s">
        <v>34</v>
      </c>
      <c r="C5" s="281" t="s">
        <v>2</v>
      </c>
      <c r="D5" s="279">
        <v>2008</v>
      </c>
      <c r="E5" s="279">
        <v>2009</v>
      </c>
      <c r="F5" s="279">
        <v>2010</v>
      </c>
      <c r="G5" s="279">
        <v>2011</v>
      </c>
      <c r="H5" s="279">
        <v>2012</v>
      </c>
      <c r="I5" s="279">
        <v>2013</v>
      </c>
      <c r="J5" s="279">
        <v>2014</v>
      </c>
      <c r="K5" s="279">
        <v>2015</v>
      </c>
      <c r="L5" s="279">
        <v>2016</v>
      </c>
      <c r="M5" s="279">
        <v>2017</v>
      </c>
      <c r="N5" s="279">
        <v>2018</v>
      </c>
      <c r="O5" s="279">
        <v>2019</v>
      </c>
      <c r="P5" s="279">
        <v>2020</v>
      </c>
      <c r="Q5" s="279">
        <v>2021</v>
      </c>
    </row>
    <row r="6" spans="1:17" ht="12.5" customHeight="1">
      <c r="A6" s="279"/>
      <c r="B6" s="284"/>
      <c r="C6" s="281"/>
      <c r="D6" s="280"/>
      <c r="E6" s="280"/>
      <c r="F6" s="280"/>
      <c r="G6" s="280"/>
      <c r="H6" s="280"/>
      <c r="I6" s="280"/>
      <c r="J6" s="280"/>
      <c r="K6" s="280"/>
      <c r="L6" s="280"/>
      <c r="M6" s="280"/>
      <c r="N6" s="280"/>
      <c r="O6" s="280"/>
      <c r="P6" s="280"/>
      <c r="Q6" s="280"/>
    </row>
    <row r="7" spans="1:17" ht="17" customHeight="1">
      <c r="A7" s="203" t="str">
        <f>IF('1'!$A$1=1,B7,C7)</f>
        <v>Приватні перекази (2.+ 3.)</v>
      </c>
      <c r="B7" s="199" t="s">
        <v>121</v>
      </c>
      <c r="C7" s="200" t="s">
        <v>122</v>
      </c>
      <c r="D7" s="201">
        <v>6177</v>
      </c>
      <c r="E7" s="202">
        <v>5370</v>
      </c>
      <c r="F7" s="202">
        <v>5862</v>
      </c>
      <c r="G7" s="202">
        <v>7019</v>
      </c>
      <c r="H7" s="202">
        <v>7526</v>
      </c>
      <c r="I7" s="202">
        <v>8537</v>
      </c>
      <c r="J7" s="202">
        <v>6489</v>
      </c>
      <c r="K7" s="202">
        <v>6959</v>
      </c>
      <c r="L7" s="202">
        <v>7535</v>
      </c>
      <c r="M7" s="202">
        <v>9264</v>
      </c>
      <c r="N7" s="202">
        <v>11111</v>
      </c>
      <c r="O7" s="202">
        <v>11921</v>
      </c>
      <c r="P7" s="268">
        <v>11980</v>
      </c>
      <c r="Q7" s="248">
        <v>14019</v>
      </c>
    </row>
    <row r="8" spans="1:17" ht="16" customHeight="1">
      <c r="A8" s="204" t="str">
        <f>IF('1'!$A$1=1,B8,C8)</f>
        <v>1. Оплата праці</v>
      </c>
      <c r="B8" s="122" t="s">
        <v>108</v>
      </c>
      <c r="C8" s="190" t="s">
        <v>119</v>
      </c>
      <c r="D8" s="14">
        <v>3629</v>
      </c>
      <c r="E8" s="15">
        <v>3426</v>
      </c>
      <c r="F8" s="15">
        <v>4046</v>
      </c>
      <c r="G8" s="144">
        <v>4825</v>
      </c>
      <c r="H8" s="144">
        <v>5542</v>
      </c>
      <c r="I8" s="144">
        <v>6782</v>
      </c>
      <c r="J8" s="189">
        <v>5183</v>
      </c>
      <c r="K8" s="189">
        <v>5631</v>
      </c>
      <c r="L8" s="189">
        <v>6731</v>
      </c>
      <c r="M8" s="189">
        <v>9137</v>
      </c>
      <c r="N8" s="189">
        <v>11494</v>
      </c>
      <c r="O8" s="189">
        <v>12774</v>
      </c>
      <c r="P8" s="224">
        <v>11738</v>
      </c>
      <c r="Q8" s="227">
        <v>13591</v>
      </c>
    </row>
    <row r="9" spans="1:17" ht="13">
      <c r="A9" s="205" t="str">
        <f>IF('1'!$A$1=1,B9,C9)</f>
        <v>у тому числі:</v>
      </c>
      <c r="B9" s="6" t="s">
        <v>35</v>
      </c>
      <c r="C9" s="191" t="s">
        <v>57</v>
      </c>
      <c r="D9" s="7"/>
      <c r="E9" s="8"/>
      <c r="F9" s="8"/>
      <c r="G9" s="8"/>
      <c r="H9" s="8"/>
      <c r="I9" s="8"/>
      <c r="J9" s="8"/>
      <c r="K9" s="9"/>
      <c r="L9" s="9"/>
      <c r="M9" s="9"/>
      <c r="N9" s="9"/>
      <c r="O9" s="9"/>
      <c r="P9" s="124"/>
      <c r="Q9" s="226"/>
    </row>
    <row r="10" spans="1:17" ht="26">
      <c r="A10" s="206" t="str">
        <f>IF('1'!$A$1=1,B10,C10)</f>
        <v xml:space="preserve">   1.а  витрати мігрантів у країні перебування</v>
      </c>
      <c r="B10" s="10" t="s">
        <v>94</v>
      </c>
      <c r="C10" s="192" t="s">
        <v>95</v>
      </c>
      <c r="D10" s="11">
        <v>573</v>
      </c>
      <c r="E10" s="9">
        <v>543</v>
      </c>
      <c r="F10" s="9">
        <v>638</v>
      </c>
      <c r="G10" s="9">
        <v>762</v>
      </c>
      <c r="H10" s="9">
        <v>876</v>
      </c>
      <c r="I10" s="9">
        <v>1072</v>
      </c>
      <c r="J10" s="9">
        <v>821</v>
      </c>
      <c r="K10" s="12">
        <v>1313</v>
      </c>
      <c r="L10" s="12">
        <v>1669</v>
      </c>
      <c r="M10" s="12">
        <v>2404</v>
      </c>
      <c r="N10" s="12">
        <v>2995</v>
      </c>
      <c r="O10" s="12">
        <v>3203</v>
      </c>
      <c r="P10" s="124">
        <v>2668</v>
      </c>
      <c r="Q10" s="226">
        <v>3195</v>
      </c>
    </row>
    <row r="11" spans="1:17" ht="13">
      <c r="A11" s="206" t="str">
        <f>IF('1'!$A$1=1,B11,C11)</f>
        <v xml:space="preserve">   1.b  податки у країні перебуваня</v>
      </c>
      <c r="B11" s="10" t="s">
        <v>96</v>
      </c>
      <c r="C11" s="192" t="s">
        <v>97</v>
      </c>
      <c r="D11" s="11">
        <v>32</v>
      </c>
      <c r="E11" s="9">
        <v>28</v>
      </c>
      <c r="F11" s="9">
        <v>35</v>
      </c>
      <c r="G11" s="9">
        <v>41</v>
      </c>
      <c r="H11" s="9">
        <v>47</v>
      </c>
      <c r="I11" s="9">
        <v>58</v>
      </c>
      <c r="J11" s="9">
        <v>44</v>
      </c>
      <c r="K11" s="12">
        <v>202</v>
      </c>
      <c r="L11" s="12">
        <v>268</v>
      </c>
      <c r="M11" s="12">
        <v>464</v>
      </c>
      <c r="N11" s="12">
        <v>588</v>
      </c>
      <c r="O11" s="12">
        <v>664</v>
      </c>
      <c r="P11" s="124">
        <v>565</v>
      </c>
      <c r="Q11" s="226">
        <v>846</v>
      </c>
    </row>
    <row r="12" spans="1:17" s="123" customFormat="1" ht="26">
      <c r="A12" s="204" t="str">
        <f>IF('1'!$A$1=1,B12,C12)</f>
        <v xml:space="preserve">2. Чиста оплата праці  (1. - 1.а - 1.b)                                           </v>
      </c>
      <c r="B12" s="13" t="s">
        <v>109</v>
      </c>
      <c r="C12" s="193" t="s">
        <v>98</v>
      </c>
      <c r="D12" s="14">
        <v>3024</v>
      </c>
      <c r="E12" s="15">
        <v>2855</v>
      </c>
      <c r="F12" s="15">
        <v>3373</v>
      </c>
      <c r="G12" s="15">
        <v>4022</v>
      </c>
      <c r="H12" s="15">
        <v>4619</v>
      </c>
      <c r="I12" s="15">
        <v>5652</v>
      </c>
      <c r="J12" s="15">
        <v>4318</v>
      </c>
      <c r="K12" s="15">
        <v>4116</v>
      </c>
      <c r="L12" s="15">
        <v>4794</v>
      </c>
      <c r="M12" s="15">
        <v>6269</v>
      </c>
      <c r="N12" s="15">
        <v>7911</v>
      </c>
      <c r="O12" s="15">
        <v>8907</v>
      </c>
      <c r="P12" s="224">
        <f>P8-P10-P11</f>
        <v>8505</v>
      </c>
      <c r="Q12" s="227">
        <v>9550</v>
      </c>
    </row>
    <row r="13" spans="1:17" s="123" customFormat="1" ht="18" customHeight="1">
      <c r="A13" s="204" t="str">
        <f>IF('1'!$A$1=1,B13,C13)</f>
        <v>3. Приватні трансферти</v>
      </c>
      <c r="B13" s="122" t="s">
        <v>99</v>
      </c>
      <c r="C13" s="194" t="s">
        <v>100</v>
      </c>
      <c r="D13" s="14">
        <v>3153</v>
      </c>
      <c r="E13" s="15">
        <v>2515</v>
      </c>
      <c r="F13" s="15">
        <v>2489</v>
      </c>
      <c r="G13" s="15">
        <v>2997</v>
      </c>
      <c r="H13" s="15">
        <v>2907</v>
      </c>
      <c r="I13" s="15">
        <v>2885</v>
      </c>
      <c r="J13" s="15">
        <v>2171</v>
      </c>
      <c r="K13" s="15">
        <v>2843</v>
      </c>
      <c r="L13" s="15">
        <v>2741</v>
      </c>
      <c r="M13" s="15">
        <v>2995</v>
      </c>
      <c r="N13" s="15">
        <v>3200</v>
      </c>
      <c r="O13" s="15">
        <v>3014</v>
      </c>
      <c r="P13" s="224">
        <v>3475</v>
      </c>
      <c r="Q13" s="227">
        <v>4469</v>
      </c>
    </row>
    <row r="14" spans="1:17" ht="13">
      <c r="A14" s="205" t="str">
        <f>IF('1'!$A$1=1,B14,C14)</f>
        <v>у тому числі:</v>
      </c>
      <c r="B14" s="6" t="s">
        <v>35</v>
      </c>
      <c r="C14" s="191" t="s">
        <v>57</v>
      </c>
      <c r="D14" s="7"/>
      <c r="E14" s="9"/>
      <c r="F14" s="9"/>
      <c r="G14" s="9"/>
      <c r="H14" s="9"/>
      <c r="I14" s="9"/>
      <c r="J14" s="12"/>
      <c r="K14" s="12"/>
      <c r="L14" s="12"/>
      <c r="M14" s="12"/>
      <c r="N14" s="12"/>
      <c r="O14" s="12"/>
      <c r="P14" s="124"/>
      <c r="Q14" s="226"/>
    </row>
    <row r="15" spans="1:17" ht="28.75" customHeight="1">
      <c r="A15" s="206" t="str">
        <f>IF('1'!$A$1=1,B15,C15)</f>
        <v xml:space="preserve"> Грошові перекази робітників, що працюють за кордоном більше року</v>
      </c>
      <c r="B15" s="16" t="s">
        <v>110</v>
      </c>
      <c r="C15" s="195" t="s">
        <v>58</v>
      </c>
      <c r="D15" s="7">
        <v>2140</v>
      </c>
      <c r="E15" s="8">
        <v>1643</v>
      </c>
      <c r="F15" s="8">
        <v>1560</v>
      </c>
      <c r="G15" s="9">
        <v>1890</v>
      </c>
      <c r="H15" s="8">
        <v>1749</v>
      </c>
      <c r="I15" s="8">
        <v>1531</v>
      </c>
      <c r="J15" s="12">
        <v>1165</v>
      </c>
      <c r="K15" s="12">
        <v>1013</v>
      </c>
      <c r="L15" s="12">
        <v>906</v>
      </c>
      <c r="M15" s="12">
        <v>996</v>
      </c>
      <c r="N15" s="12">
        <v>872</v>
      </c>
      <c r="O15" s="12">
        <v>934</v>
      </c>
      <c r="P15" s="124">
        <v>1163</v>
      </c>
      <c r="Q15" s="226">
        <v>1907</v>
      </c>
    </row>
    <row r="16" spans="1:17" ht="18" customHeight="1">
      <c r="A16" s="206" t="str">
        <f>IF('1'!$A$1=1,B16,C16)</f>
        <v xml:space="preserve">  Інші приватні  трансферти</v>
      </c>
      <c r="B16" s="16" t="s">
        <v>101</v>
      </c>
      <c r="C16" s="196" t="s">
        <v>59</v>
      </c>
      <c r="D16" s="7">
        <v>1013</v>
      </c>
      <c r="E16" s="8">
        <v>872</v>
      </c>
      <c r="F16" s="8">
        <v>929</v>
      </c>
      <c r="G16" s="9">
        <v>1107</v>
      </c>
      <c r="H16" s="8">
        <v>1158</v>
      </c>
      <c r="I16" s="8">
        <v>1354</v>
      </c>
      <c r="J16" s="12">
        <v>1006</v>
      </c>
      <c r="K16" s="12">
        <v>1830</v>
      </c>
      <c r="L16" s="12">
        <v>1835</v>
      </c>
      <c r="M16" s="12">
        <v>1999</v>
      </c>
      <c r="N16" s="12">
        <v>2328</v>
      </c>
      <c r="O16" s="12">
        <v>2080</v>
      </c>
      <c r="P16" s="124">
        <f>P13-P15</f>
        <v>2312</v>
      </c>
      <c r="Q16" s="226">
        <v>2562</v>
      </c>
    </row>
    <row r="17" spans="1:17" s="123" customFormat="1" ht="10.5" customHeight="1">
      <c r="A17" s="223"/>
      <c r="B17" s="197"/>
      <c r="C17" s="198"/>
      <c r="D17" s="232"/>
      <c r="E17" s="224"/>
      <c r="F17" s="224"/>
      <c r="G17" s="224"/>
      <c r="H17" s="224"/>
      <c r="I17" s="224"/>
      <c r="J17" s="224"/>
      <c r="K17" s="224"/>
      <c r="L17" s="224"/>
      <c r="M17" s="224"/>
      <c r="N17" s="224"/>
      <c r="O17" s="224"/>
      <c r="P17" s="224"/>
      <c r="Q17" s="227"/>
    </row>
    <row r="18" spans="1:17" ht="13">
      <c r="A18" s="18" t="str">
        <f>IF('1'!$A$1=1,B18,C18)</f>
        <v>Довідково:</v>
      </c>
      <c r="B18" s="214" t="s">
        <v>102</v>
      </c>
      <c r="C18" s="17" t="s">
        <v>103</v>
      </c>
      <c r="D18" s="19"/>
      <c r="E18" s="20"/>
      <c r="F18" s="20"/>
      <c r="G18" s="20"/>
      <c r="H18" s="20"/>
      <c r="I18" s="20"/>
      <c r="J18" s="20"/>
      <c r="K18" s="20"/>
      <c r="L18" s="20"/>
      <c r="M18" s="20"/>
      <c r="N18" s="159"/>
      <c r="O18" s="159"/>
      <c r="P18" s="271"/>
      <c r="Q18" s="225"/>
    </row>
    <row r="19" spans="1:17" ht="18.5" customHeight="1">
      <c r="A19" s="206" t="str">
        <f>IF('1'!$A$1=1,B19,C19)</f>
        <v>Офіційні канали</v>
      </c>
      <c r="B19" s="216" t="s">
        <v>123</v>
      </c>
      <c r="C19" s="231" t="s">
        <v>129</v>
      </c>
      <c r="D19" s="7">
        <f>D7-D25</f>
        <v>5372</v>
      </c>
      <c r="E19" s="8">
        <f t="shared" ref="E19:O19" si="0">E7-E25</f>
        <v>4657</v>
      </c>
      <c r="F19" s="8">
        <f t="shared" si="0"/>
        <v>5085</v>
      </c>
      <c r="G19" s="8">
        <f t="shared" si="0"/>
        <v>6056</v>
      </c>
      <c r="H19" s="8">
        <f t="shared" si="0"/>
        <v>6491</v>
      </c>
      <c r="I19" s="8">
        <f t="shared" si="0"/>
        <v>7377</v>
      </c>
      <c r="J19" s="8">
        <f t="shared" si="0"/>
        <v>5600</v>
      </c>
      <c r="K19" s="8">
        <f t="shared" si="0"/>
        <v>4336</v>
      </c>
      <c r="L19" s="8">
        <f t="shared" si="0"/>
        <v>4490</v>
      </c>
      <c r="M19" s="8">
        <f t="shared" si="0"/>
        <v>4838</v>
      </c>
      <c r="N19" s="8">
        <f t="shared" si="0"/>
        <v>5675</v>
      </c>
      <c r="O19" s="8">
        <f t="shared" si="0"/>
        <v>6040</v>
      </c>
      <c r="P19" s="8">
        <v>7409</v>
      </c>
      <c r="Q19" s="226">
        <v>8134</v>
      </c>
    </row>
    <row r="20" spans="1:17">
      <c r="A20" s="228" t="str">
        <f>IF('1'!$A$1=1,B20,C20)</f>
        <v>у тому числі:</v>
      </c>
      <c r="B20" s="217" t="s">
        <v>35</v>
      </c>
      <c r="C20" s="220" t="s">
        <v>57</v>
      </c>
      <c r="D20" s="7"/>
      <c r="E20" s="8"/>
      <c r="F20" s="8"/>
      <c r="G20" s="8"/>
      <c r="H20" s="8"/>
      <c r="I20" s="8"/>
      <c r="J20" s="8"/>
      <c r="K20" s="8"/>
      <c r="L20" s="8"/>
      <c r="M20" s="8"/>
      <c r="N20" s="215"/>
      <c r="O20" s="215"/>
      <c r="P20" s="124"/>
      <c r="Q20" s="233">
        <v>0</v>
      </c>
    </row>
    <row r="21" spans="1:17" s="246" customFormat="1" ht="12" customHeight="1">
      <c r="A21" s="228" t="str">
        <f>IF('1'!$A$1=1,B21,C21)</f>
        <v xml:space="preserve">     заробітна плата, отримана з-за кордону </v>
      </c>
      <c r="B21" s="217" t="s">
        <v>124</v>
      </c>
      <c r="C21" s="220" t="s">
        <v>130</v>
      </c>
      <c r="D21" s="242">
        <v>1128</v>
      </c>
      <c r="E21" s="243">
        <v>1256</v>
      </c>
      <c r="F21" s="243">
        <v>1321</v>
      </c>
      <c r="G21" s="243">
        <v>1524</v>
      </c>
      <c r="H21" s="243">
        <v>1772</v>
      </c>
      <c r="I21" s="243">
        <v>2102</v>
      </c>
      <c r="J21" s="243">
        <v>1680</v>
      </c>
      <c r="K21" s="243">
        <v>1471</v>
      </c>
      <c r="L21" s="243">
        <v>1608</v>
      </c>
      <c r="M21" s="243">
        <v>1849</v>
      </c>
      <c r="N21" s="244">
        <v>2345</v>
      </c>
      <c r="O21" s="244">
        <v>2948</v>
      </c>
      <c r="P21" s="269">
        <v>3757</v>
      </c>
      <c r="Q21" s="226">
        <v>4043</v>
      </c>
    </row>
    <row r="22" spans="1:17" s="246" customFormat="1" ht="17" customHeight="1">
      <c r="A22" s="228" t="str">
        <f>IF('1'!$A$1=1,B22,C22)</f>
        <v xml:space="preserve">     інші приватні перекази </v>
      </c>
      <c r="B22" s="217" t="s">
        <v>125</v>
      </c>
      <c r="C22" s="220" t="s">
        <v>131</v>
      </c>
      <c r="D22" s="242">
        <f>D19-D21</f>
        <v>4244</v>
      </c>
      <c r="E22" s="243">
        <f t="shared" ref="E22:O22" si="1">E19-E21</f>
        <v>3401</v>
      </c>
      <c r="F22" s="243">
        <f t="shared" si="1"/>
        <v>3764</v>
      </c>
      <c r="G22" s="243">
        <f t="shared" si="1"/>
        <v>4532</v>
      </c>
      <c r="H22" s="243">
        <f t="shared" si="1"/>
        <v>4719</v>
      </c>
      <c r="I22" s="243">
        <f t="shared" si="1"/>
        <v>5275</v>
      </c>
      <c r="J22" s="243">
        <f t="shared" si="1"/>
        <v>3920</v>
      </c>
      <c r="K22" s="243">
        <f t="shared" si="1"/>
        <v>2865</v>
      </c>
      <c r="L22" s="243">
        <f t="shared" si="1"/>
        <v>2882</v>
      </c>
      <c r="M22" s="243">
        <f t="shared" si="1"/>
        <v>2989</v>
      </c>
      <c r="N22" s="243">
        <f t="shared" si="1"/>
        <v>3330</v>
      </c>
      <c r="O22" s="243">
        <f t="shared" si="1"/>
        <v>3092</v>
      </c>
      <c r="P22" s="243">
        <v>3652</v>
      </c>
      <c r="Q22" s="245">
        <v>4091</v>
      </c>
    </row>
    <row r="23" spans="1:17" s="237" customFormat="1" ht="15" customHeight="1">
      <c r="A23" s="229" t="str">
        <f>IF('1'!$A$1=1,B23,C23)</f>
        <v xml:space="preserve">      - через коррахунки банків </v>
      </c>
      <c r="B23" s="219" t="s">
        <v>127</v>
      </c>
      <c r="C23" s="221" t="s">
        <v>132</v>
      </c>
      <c r="D23" s="234">
        <f>D22-D24</f>
        <v>2147</v>
      </c>
      <c r="E23" s="235">
        <f>E22-E24</f>
        <v>1576</v>
      </c>
      <c r="F23" s="235">
        <f t="shared" ref="F23:O23" si="2">F22-F24</f>
        <v>1638</v>
      </c>
      <c r="G23" s="235">
        <f t="shared" si="2"/>
        <v>1728</v>
      </c>
      <c r="H23" s="235">
        <f t="shared" si="2"/>
        <v>1506</v>
      </c>
      <c r="I23" s="235">
        <f t="shared" si="2"/>
        <v>1191</v>
      </c>
      <c r="J23" s="235">
        <f t="shared" si="2"/>
        <v>730</v>
      </c>
      <c r="K23" s="235">
        <f t="shared" si="2"/>
        <v>534</v>
      </c>
      <c r="L23" s="235">
        <f t="shared" si="2"/>
        <v>537</v>
      </c>
      <c r="M23" s="235">
        <f t="shared" si="2"/>
        <v>742</v>
      </c>
      <c r="N23" s="235">
        <f t="shared" si="2"/>
        <v>1075</v>
      </c>
      <c r="O23" s="235">
        <f t="shared" si="2"/>
        <v>864</v>
      </c>
      <c r="P23" s="235">
        <v>958</v>
      </c>
      <c r="Q23" s="247">
        <v>934</v>
      </c>
    </row>
    <row r="24" spans="1:17" s="237" customFormat="1" ht="12">
      <c r="A24" s="229" t="str">
        <f>IF('1'!$A$1=1,B24,C24)</f>
        <v xml:space="preserve">      - через  міжнародні платіжні системи</v>
      </c>
      <c r="B24" s="219" t="s">
        <v>128</v>
      </c>
      <c r="C24" s="221" t="s">
        <v>133</v>
      </c>
      <c r="D24" s="238">
        <v>2097</v>
      </c>
      <c r="E24" s="239">
        <v>1825</v>
      </c>
      <c r="F24" s="239">
        <v>2126</v>
      </c>
      <c r="G24" s="239">
        <v>2804</v>
      </c>
      <c r="H24" s="235">
        <v>3213</v>
      </c>
      <c r="I24" s="235">
        <v>4084</v>
      </c>
      <c r="J24" s="240">
        <v>3190</v>
      </c>
      <c r="K24" s="240">
        <v>2331</v>
      </c>
      <c r="L24" s="240">
        <v>2345</v>
      </c>
      <c r="M24" s="240">
        <v>2247</v>
      </c>
      <c r="N24" s="240">
        <v>2255</v>
      </c>
      <c r="O24" s="240">
        <v>2228</v>
      </c>
      <c r="P24" s="270">
        <v>2694</v>
      </c>
      <c r="Q24" s="236">
        <v>3157</v>
      </c>
    </row>
    <row r="25" spans="1:17" ht="16.25" customHeight="1">
      <c r="A25" s="230" t="str">
        <f>IF('1'!$A$1=1,B25,C25)</f>
        <v>Неформальні канали</v>
      </c>
      <c r="B25" s="218" t="s">
        <v>126</v>
      </c>
      <c r="C25" s="222" t="s">
        <v>134</v>
      </c>
      <c r="D25" s="7">
        <v>805</v>
      </c>
      <c r="E25" s="8">
        <v>713</v>
      </c>
      <c r="F25" s="8">
        <v>777</v>
      </c>
      <c r="G25" s="9">
        <v>963</v>
      </c>
      <c r="H25" s="8">
        <v>1035</v>
      </c>
      <c r="I25" s="8">
        <v>1160</v>
      </c>
      <c r="J25" s="12">
        <v>889</v>
      </c>
      <c r="K25" s="12">
        <v>2623</v>
      </c>
      <c r="L25" s="12">
        <v>3045</v>
      </c>
      <c r="M25" s="12">
        <v>4426</v>
      </c>
      <c r="N25" s="12">
        <v>5436</v>
      </c>
      <c r="O25" s="12">
        <v>5881</v>
      </c>
      <c r="P25" s="215">
        <f>P7-P19</f>
        <v>4571</v>
      </c>
      <c r="Q25" s="241">
        <v>5885</v>
      </c>
    </row>
    <row r="26" spans="1:17" s="121" customFormat="1" ht="29" customHeight="1">
      <c r="A26" s="21" t="str">
        <f>IF('1'!$A$1=1,B26,C26)</f>
        <v>Обсяги грошових переказів у % до ВВП</v>
      </c>
      <c r="B26" s="22" t="s">
        <v>117</v>
      </c>
      <c r="C26" s="23" t="s">
        <v>118</v>
      </c>
      <c r="D26" s="157">
        <v>3.4</v>
      </c>
      <c r="E26" s="158">
        <v>4.5999999999999996</v>
      </c>
      <c r="F26" s="158">
        <v>4.0999999999999996</v>
      </c>
      <c r="G26" s="158">
        <v>4.0999999999999996</v>
      </c>
      <c r="H26" s="158">
        <v>4.0999999999999996</v>
      </c>
      <c r="I26" s="158">
        <v>4.5</v>
      </c>
      <c r="J26" s="158">
        <v>4.8</v>
      </c>
      <c r="K26" s="158">
        <v>7.6</v>
      </c>
      <c r="L26" s="158">
        <v>8.1</v>
      </c>
      <c r="M26" s="158">
        <v>8.1999999999999993</v>
      </c>
      <c r="N26" s="158">
        <v>8.5</v>
      </c>
      <c r="O26" s="158">
        <v>7.7</v>
      </c>
      <c r="P26" s="158">
        <v>7.7</v>
      </c>
      <c r="Q26" s="275">
        <v>7</v>
      </c>
    </row>
    <row r="27" spans="1:17" ht="31" customHeight="1">
      <c r="A27" s="286" t="str">
        <f>IF('1'!$A$1=1,A86,A87)</f>
        <v>Примітка 1: Детальна інформація щодо методології та результатів перегляду розміщена за гіперпосиланням https://bank.gov.ua/control/uk/publish/category?cat_id=44001331.</v>
      </c>
      <c r="B27" s="286"/>
      <c r="C27" s="286"/>
      <c r="D27" s="286"/>
      <c r="E27" s="286"/>
      <c r="F27" s="286"/>
      <c r="G27" s="286"/>
      <c r="H27" s="286"/>
      <c r="I27" s="286"/>
      <c r="J27" s="286"/>
      <c r="K27" s="286"/>
      <c r="L27" s="286"/>
      <c r="M27" s="286"/>
      <c r="N27" s="286"/>
      <c r="O27" s="286"/>
      <c r="P27" s="286"/>
    </row>
    <row r="28" spans="1:17" ht="29.4" customHeight="1">
      <c r="A28" s="286" t="str">
        <f>IF('1'!$A$1=1,A82,A83)</f>
        <v>Примітка 2: Дані наведені без урахування тимчасово окупованої території Автономної Республіки Крим, м. Севастополя та тимчасово окупованих територій у Донецькій та Луганській областях.</v>
      </c>
      <c r="B28" s="286"/>
      <c r="C28" s="286"/>
      <c r="D28" s="286"/>
      <c r="E28" s="286"/>
      <c r="F28" s="286"/>
      <c r="G28" s="286"/>
      <c r="H28" s="286"/>
      <c r="I28" s="286"/>
      <c r="J28" s="286"/>
      <c r="K28" s="286"/>
      <c r="L28" s="286"/>
      <c r="M28" s="286"/>
      <c r="N28" s="286"/>
      <c r="O28" s="286"/>
      <c r="P28" s="286"/>
    </row>
    <row r="29" spans="1:17">
      <c r="A29" s="25"/>
      <c r="B29" s="25"/>
      <c r="C29" s="25"/>
      <c r="D29" s="125"/>
      <c r="E29" s="125"/>
      <c r="F29" s="125"/>
      <c r="G29" s="125"/>
      <c r="H29" s="125"/>
      <c r="I29" s="125"/>
      <c r="J29" s="125"/>
      <c r="K29" s="125"/>
      <c r="L29" s="125"/>
      <c r="M29" s="125"/>
      <c r="N29" s="160"/>
      <c r="O29" s="160"/>
    </row>
    <row r="30" spans="1:17" ht="32" customHeight="1">
      <c r="A30" s="282" t="str">
        <f>IF('1'!$A$1=1,$A61,$A71)</f>
        <v xml:space="preserve">Приватні грошові перекази за методологією платіжного балансу - це міжнародні перекази та потоки ресурсів до домогосподарств, що надходять з інших країн та головним чином пов'язані з тимчасовою або постійною міграцією населення (КПБ6, А5.1). </v>
      </c>
      <c r="B30" s="282"/>
      <c r="C30" s="282"/>
      <c r="D30" s="282"/>
      <c r="E30" s="282"/>
      <c r="F30" s="282"/>
      <c r="G30" s="282"/>
      <c r="H30" s="282"/>
      <c r="I30" s="282"/>
      <c r="J30" s="282"/>
      <c r="K30" s="282"/>
      <c r="L30" s="282"/>
      <c r="M30" s="282"/>
      <c r="N30" s="282"/>
      <c r="O30" s="282"/>
      <c r="P30" s="282"/>
      <c r="Q30" s="282"/>
    </row>
    <row r="31" spans="1:17" ht="31.25" customHeight="1">
      <c r="A31" s="283" t="str">
        <f>IF('1'!$A$1=1,$A62,$A72)</f>
        <v xml:space="preserve">Перекази можуть здійснюватись як за офіційними каналами – через банки, міжнародні системи грошових переказів, поштові відділення, так і неофіційними – шляхом передачі наявних грошей та інших матеріальних цінностей від одного домогосподарства іншому. </v>
      </c>
      <c r="B31" s="283"/>
      <c r="C31" s="283"/>
      <c r="D31" s="283"/>
      <c r="E31" s="283"/>
      <c r="F31" s="283"/>
      <c r="G31" s="283"/>
      <c r="H31" s="283"/>
      <c r="I31" s="283"/>
      <c r="J31" s="283"/>
      <c r="K31" s="283"/>
      <c r="L31" s="283"/>
      <c r="M31" s="283"/>
      <c r="N31" s="283"/>
      <c r="O31" s="283"/>
      <c r="P31" s="283"/>
    </row>
    <row r="32" spans="1:17" ht="28.5" customHeight="1">
      <c r="A32" s="283" t="str">
        <f>IF('1'!$A$1=1,$A63,$A73)</f>
        <v xml:space="preserve">У структурі платіжного балансу з приватними грошовими переказами в значній мірі пов’язані дві статті: «оплата праці робітників» і «приватні трансферти». </v>
      </c>
      <c r="B32" s="283"/>
      <c r="C32" s="283"/>
      <c r="D32" s="283"/>
      <c r="E32" s="283"/>
      <c r="F32" s="283"/>
      <c r="G32" s="283"/>
      <c r="H32" s="283"/>
      <c r="I32" s="283"/>
      <c r="J32" s="283"/>
      <c r="K32" s="283"/>
      <c r="L32" s="283"/>
      <c r="M32" s="283"/>
      <c r="N32" s="283"/>
      <c r="O32" s="283"/>
      <c r="P32" s="283"/>
    </row>
    <row r="33" spans="1:17" ht="16.75" customHeight="1">
      <c r="A33" s="283" t="str">
        <f>IF('1'!$A$1=1,$A64,$A74)</f>
        <v>Ці стандартні компоненти відображаються у рахунку поточних операцій.</v>
      </c>
      <c r="B33" s="283"/>
      <c r="C33" s="283"/>
      <c r="D33" s="283"/>
      <c r="E33" s="283"/>
      <c r="F33" s="283"/>
      <c r="G33" s="283"/>
      <c r="H33" s="283"/>
      <c r="I33" s="283"/>
      <c r="J33" s="283"/>
      <c r="K33" s="283"/>
      <c r="L33" s="283"/>
      <c r="M33" s="283"/>
      <c r="N33" s="283"/>
      <c r="O33" s="283"/>
      <c r="P33" s="283"/>
    </row>
    <row r="34" spans="1:17" ht="30" customHeight="1">
      <c r="A34" s="282" t="str">
        <f>IF('1'!$A$1=1,$A65,$A75)</f>
        <v>Оплата праці представляє собою  доходи сезонних та інших короткострокових працівників, які працюють за кордоном менше 1 року, а також заробітну плату  українців, зайнятих у компаніях-нерезидентах</v>
      </c>
      <c r="B34" s="282"/>
      <c r="C34" s="282"/>
      <c r="D34" s="282"/>
      <c r="E34" s="282"/>
      <c r="F34" s="282"/>
      <c r="G34" s="282"/>
      <c r="H34" s="282"/>
      <c r="I34" s="282"/>
      <c r="J34" s="282"/>
      <c r="K34" s="282"/>
      <c r="L34" s="282"/>
      <c r="M34" s="282"/>
      <c r="N34" s="282"/>
      <c r="O34" s="282"/>
      <c r="P34" s="282"/>
    </row>
    <row r="35" spans="1:17" ht="29" customHeight="1">
      <c r="A35" s="283" t="str">
        <f>IF('1'!$A$1=1,$A66,$A76)</f>
        <v xml:space="preserve">Чиста оплата праці дорівнює різниці між оплатою праці, що отримана робітником від тимчасового працевлаштування за кордоном,і його витратами в країні перебування та сплаченими податками. </v>
      </c>
      <c r="B35" s="283"/>
      <c r="C35" s="283"/>
      <c r="D35" s="283"/>
      <c r="E35" s="283"/>
      <c r="F35" s="283"/>
      <c r="G35" s="283"/>
      <c r="H35" s="283"/>
      <c r="I35" s="283"/>
      <c r="J35" s="283"/>
      <c r="K35" s="283"/>
      <c r="L35" s="283"/>
      <c r="M35" s="283"/>
      <c r="N35" s="283"/>
      <c r="O35" s="283"/>
      <c r="P35" s="283"/>
    </row>
    <row r="36" spans="1:17" ht="29" customHeight="1">
      <c r="A36" s="282" t="str">
        <f>IF('1'!$A$1=1,$A67,$A77)</f>
        <v xml:space="preserve">Приватні  трансферти охоплюють операції між домашніми господарствами-резидентами та домашніми господарствами – нерезидентами. </v>
      </c>
      <c r="B36" s="282"/>
      <c r="C36" s="282"/>
      <c r="D36" s="282"/>
      <c r="E36" s="282"/>
      <c r="F36" s="282"/>
      <c r="G36" s="282"/>
      <c r="H36" s="282"/>
      <c r="I36" s="282"/>
      <c r="J36" s="282"/>
      <c r="K36" s="282"/>
      <c r="L36" s="282"/>
      <c r="M36" s="282"/>
      <c r="N36" s="282"/>
      <c r="O36" s="282"/>
      <c r="P36" s="282"/>
    </row>
    <row r="37" spans="1:17" ht="17.5" customHeight="1">
      <c r="A37" s="283" t="str">
        <f>IF('1'!$A$1=1,$A68,$A78)</f>
        <v>Вони складаються з грошових переказів робітників, які працюють більше року, та інших приватних переказів між резидентами та нерезидентами.</v>
      </c>
      <c r="B37" s="283"/>
      <c r="C37" s="283"/>
      <c r="D37" s="283"/>
      <c r="E37" s="283"/>
      <c r="F37" s="283"/>
      <c r="G37" s="283"/>
      <c r="H37" s="283"/>
      <c r="I37" s="283"/>
      <c r="J37" s="283"/>
      <c r="K37" s="283"/>
      <c r="L37" s="283"/>
      <c r="M37" s="283"/>
      <c r="N37" s="283"/>
      <c r="O37" s="283"/>
      <c r="P37" s="283"/>
      <c r="Q37" s="283"/>
    </row>
    <row r="38" spans="1:17" ht="13">
      <c r="A38" s="285"/>
      <c r="B38" s="285"/>
      <c r="C38" s="285"/>
      <c r="D38" s="124"/>
      <c r="E38" s="124"/>
      <c r="F38" s="124"/>
      <c r="G38" s="124"/>
      <c r="H38" s="124"/>
      <c r="I38" s="124"/>
      <c r="J38" s="124"/>
      <c r="K38" s="124"/>
      <c r="L38" s="124"/>
      <c r="M38" s="124"/>
    </row>
    <row r="39" spans="1:17" s="124" customFormat="1" ht="13">
      <c r="A39" s="26"/>
      <c r="B39" s="27"/>
      <c r="C39" s="27"/>
    </row>
    <row r="40" spans="1:17" s="124" customFormat="1" ht="13">
      <c r="A40" s="28"/>
      <c r="B40" s="29"/>
      <c r="C40" s="29"/>
    </row>
    <row r="41" spans="1:17" s="124" customFormat="1" ht="13">
      <c r="A41" s="28"/>
      <c r="B41" s="29"/>
      <c r="C41" s="29"/>
    </row>
    <row r="42" spans="1:17" s="124" customFormat="1" ht="13">
      <c r="A42" s="28"/>
      <c r="B42" s="29"/>
      <c r="C42" s="29"/>
    </row>
    <row r="43" spans="1:17" s="124" customFormat="1" ht="13">
      <c r="A43" s="28"/>
      <c r="B43" s="29"/>
      <c r="C43" s="29"/>
    </row>
    <row r="44" spans="1:17" s="124" customFormat="1" ht="13">
      <c r="A44" s="106"/>
      <c r="B44" s="29"/>
      <c r="C44" s="29"/>
    </row>
    <row r="45" spans="1:17" s="124" customFormat="1" ht="13">
      <c r="A45" s="106"/>
      <c r="B45" s="29"/>
      <c r="C45" s="29"/>
    </row>
    <row r="46" spans="1:17" s="124" customFormat="1" ht="13">
      <c r="A46" s="106"/>
      <c r="B46" s="29"/>
      <c r="C46" s="29"/>
    </row>
    <row r="47" spans="1:17" s="124" customFormat="1" ht="13">
      <c r="A47" s="106"/>
      <c r="B47" s="29"/>
      <c r="C47" s="29"/>
    </row>
    <row r="48" spans="1:17" s="124" customFormat="1" ht="13">
      <c r="A48" s="106"/>
      <c r="B48" s="107"/>
      <c r="C48" s="107"/>
    </row>
    <row r="49" spans="1:13" s="124" customFormat="1">
      <c r="A49" s="106"/>
      <c r="B49" s="108"/>
      <c r="C49" s="109"/>
    </row>
    <row r="50" spans="1:13" s="124" customFormat="1" ht="13">
      <c r="A50" s="110"/>
      <c r="B50" s="111"/>
      <c r="C50" s="111"/>
    </row>
    <row r="51" spans="1:13" s="124" customFormat="1" ht="13">
      <c r="A51" s="112"/>
      <c r="B51" s="113"/>
      <c r="C51" s="113"/>
    </row>
    <row r="52" spans="1:13" s="124" customFormat="1" hidden="1">
      <c r="A52" s="114"/>
      <c r="B52" s="126"/>
      <c r="C52" s="126"/>
    </row>
    <row r="53" spans="1:13" s="124" customFormat="1" hidden="1">
      <c r="B53" s="126"/>
      <c r="C53" s="126"/>
    </row>
    <row r="54" spans="1:13" s="124" customFormat="1" hidden="1">
      <c r="B54" s="126"/>
      <c r="C54" s="126"/>
    </row>
    <row r="55" spans="1:13" s="124" customFormat="1" hidden="1">
      <c r="B55" s="126"/>
      <c r="C55" s="126"/>
    </row>
    <row r="56" spans="1:13" s="124" customFormat="1" hidden="1">
      <c r="B56" s="126"/>
      <c r="C56" s="126"/>
    </row>
    <row r="57" spans="1:13" s="124" customFormat="1" hidden="1">
      <c r="B57" s="126"/>
      <c r="C57" s="126"/>
    </row>
    <row r="58" spans="1:13" s="124" customFormat="1" hidden="1">
      <c r="B58" s="126"/>
      <c r="C58" s="126"/>
    </row>
    <row r="59" spans="1:13" s="124" customFormat="1" hidden="1">
      <c r="B59" s="126"/>
      <c r="C59" s="126"/>
    </row>
    <row r="60" spans="1:13" hidden="1">
      <c r="A60" s="124"/>
      <c r="B60" s="126"/>
      <c r="C60" s="126"/>
      <c r="D60" s="124"/>
      <c r="E60" s="124"/>
      <c r="F60" s="124"/>
      <c r="G60" s="124"/>
      <c r="H60" s="124"/>
      <c r="I60" s="124"/>
      <c r="J60" s="124"/>
      <c r="K60" s="124"/>
      <c r="L60" s="124"/>
      <c r="M60" s="124"/>
    </row>
    <row r="61" spans="1:13" s="36" customFormat="1" ht="13" hidden="1" outlineLevel="1">
      <c r="A61" s="261" t="s">
        <v>136</v>
      </c>
      <c r="B61" s="71"/>
      <c r="C61" s="71"/>
      <c r="D61" s="24"/>
      <c r="E61" s="24"/>
      <c r="F61" s="24"/>
      <c r="G61" s="24"/>
      <c r="H61" s="24"/>
      <c r="I61" s="24"/>
      <c r="J61" s="24"/>
      <c r="K61" s="24"/>
      <c r="L61" s="24"/>
      <c r="M61" s="24"/>
    </row>
    <row r="62" spans="1:13" s="36" customFormat="1" hidden="1" outlineLevel="1">
      <c r="A62" s="262" t="s">
        <v>137</v>
      </c>
      <c r="B62" s="71"/>
      <c r="C62" s="71"/>
      <c r="D62" s="24"/>
      <c r="E62" s="24"/>
      <c r="F62" s="24"/>
      <c r="G62" s="24"/>
      <c r="H62" s="24"/>
      <c r="I62" s="24"/>
      <c r="J62" s="24"/>
      <c r="K62" s="24"/>
      <c r="L62" s="24"/>
      <c r="M62" s="24"/>
    </row>
    <row r="63" spans="1:13" s="36" customFormat="1" hidden="1" outlineLevel="1">
      <c r="A63" s="262" t="s">
        <v>79</v>
      </c>
      <c r="B63" s="71"/>
      <c r="C63" s="71"/>
      <c r="D63" s="24"/>
      <c r="E63" s="24"/>
      <c r="F63" s="24"/>
      <c r="G63" s="24"/>
      <c r="H63" s="24"/>
      <c r="I63" s="24"/>
      <c r="J63" s="24"/>
      <c r="K63" s="24"/>
      <c r="L63" s="24"/>
      <c r="M63" s="24"/>
    </row>
    <row r="64" spans="1:13" s="36" customFormat="1" hidden="1" outlineLevel="1">
      <c r="A64" s="262" t="s">
        <v>78</v>
      </c>
      <c r="B64" s="71"/>
      <c r="C64" s="71"/>
      <c r="D64" s="24"/>
      <c r="E64" s="24"/>
      <c r="F64" s="24"/>
      <c r="G64" s="24"/>
      <c r="H64" s="24"/>
      <c r="I64" s="24"/>
      <c r="J64" s="24"/>
      <c r="K64" s="24"/>
      <c r="L64" s="24"/>
      <c r="M64" s="24"/>
    </row>
    <row r="65" spans="1:13" s="36" customFormat="1" ht="13" hidden="1" outlineLevel="1">
      <c r="A65" s="263" t="s">
        <v>138</v>
      </c>
      <c r="B65" s="71"/>
      <c r="C65" s="71"/>
      <c r="D65" s="24"/>
      <c r="E65" s="24"/>
      <c r="F65" s="24"/>
      <c r="G65" s="24"/>
      <c r="H65" s="24"/>
      <c r="I65" s="24"/>
      <c r="J65" s="24"/>
      <c r="K65" s="24"/>
      <c r="L65" s="24"/>
      <c r="M65" s="24"/>
    </row>
    <row r="66" spans="1:13" s="36" customFormat="1" ht="13" hidden="1" outlineLevel="1">
      <c r="A66" s="264" t="s">
        <v>139</v>
      </c>
      <c r="B66" s="71"/>
      <c r="C66" s="71"/>
      <c r="D66" s="24"/>
      <c r="E66" s="24"/>
      <c r="F66" s="24"/>
      <c r="G66" s="24"/>
      <c r="H66" s="24"/>
      <c r="I66" s="24"/>
      <c r="J66" s="24"/>
      <c r="K66" s="24"/>
      <c r="L66" s="24"/>
      <c r="M66" s="24"/>
    </row>
    <row r="67" spans="1:13" s="36" customFormat="1" ht="13" hidden="1" outlineLevel="1">
      <c r="A67" s="261" t="s">
        <v>140</v>
      </c>
      <c r="B67" s="71"/>
      <c r="C67" s="71"/>
      <c r="D67" s="24"/>
      <c r="E67" s="24"/>
      <c r="F67" s="24"/>
      <c r="G67" s="24"/>
      <c r="H67" s="24"/>
      <c r="I67" s="24"/>
      <c r="J67" s="24"/>
      <c r="K67" s="24"/>
      <c r="L67" s="24"/>
      <c r="M67" s="24"/>
    </row>
    <row r="68" spans="1:13" s="36" customFormat="1" hidden="1" outlineLevel="1">
      <c r="A68" s="263" t="s">
        <v>80</v>
      </c>
      <c r="B68" s="71"/>
      <c r="C68" s="71"/>
      <c r="D68" s="24"/>
      <c r="E68" s="24"/>
      <c r="F68" s="24"/>
      <c r="G68" s="24"/>
      <c r="H68" s="24"/>
      <c r="I68" s="24"/>
      <c r="J68" s="24"/>
      <c r="K68" s="24"/>
      <c r="L68" s="24"/>
      <c r="M68" s="24"/>
    </row>
    <row r="69" spans="1:13" s="36" customFormat="1" hidden="1" outlineLevel="1">
      <c r="A69" s="24"/>
      <c r="B69" s="71"/>
      <c r="C69" s="71"/>
      <c r="D69" s="24"/>
      <c r="E69" s="24"/>
      <c r="F69" s="24"/>
      <c r="G69" s="24"/>
      <c r="H69" s="24"/>
      <c r="I69" s="24"/>
      <c r="J69" s="24"/>
      <c r="K69" s="24"/>
      <c r="L69" s="24"/>
      <c r="M69" s="24"/>
    </row>
    <row r="70" spans="1:13" s="36" customFormat="1" hidden="1" outlineLevel="1">
      <c r="A70" s="24"/>
      <c r="B70" s="71"/>
      <c r="C70" s="71"/>
      <c r="D70" s="24"/>
      <c r="E70" s="24"/>
      <c r="F70" s="24"/>
      <c r="G70" s="24"/>
      <c r="H70" s="24"/>
      <c r="I70" s="24"/>
      <c r="J70" s="24"/>
      <c r="K70" s="24"/>
      <c r="L70" s="24"/>
      <c r="M70" s="24"/>
    </row>
    <row r="71" spans="1:13" s="36" customFormat="1" ht="13" hidden="1" outlineLevel="1">
      <c r="A71" s="265" t="s">
        <v>141</v>
      </c>
      <c r="B71" s="71"/>
      <c r="C71" s="71"/>
      <c r="D71" s="24"/>
      <c r="E71" s="24"/>
      <c r="F71" s="24"/>
      <c r="G71" s="24"/>
      <c r="H71" s="24"/>
      <c r="I71" s="24"/>
      <c r="J71" s="24"/>
      <c r="K71" s="24"/>
      <c r="L71" s="24"/>
      <c r="M71" s="24"/>
    </row>
    <row r="72" spans="1:13" s="36" customFormat="1" hidden="1" outlineLevel="1">
      <c r="A72" s="266" t="s">
        <v>81</v>
      </c>
      <c r="B72" s="71"/>
      <c r="C72" s="71"/>
      <c r="D72" s="24"/>
      <c r="E72" s="24"/>
      <c r="F72" s="24"/>
      <c r="G72" s="24"/>
      <c r="H72" s="24"/>
      <c r="I72" s="24"/>
      <c r="J72" s="24"/>
      <c r="K72" s="24"/>
      <c r="L72" s="24"/>
      <c r="M72" s="24"/>
    </row>
    <row r="73" spans="1:13" s="36" customFormat="1" hidden="1" outlineLevel="1">
      <c r="A73" s="266" t="s">
        <v>82</v>
      </c>
      <c r="B73" s="71"/>
      <c r="C73" s="71"/>
      <c r="D73" s="24"/>
      <c r="E73" s="24"/>
      <c r="F73" s="24"/>
      <c r="G73" s="24"/>
      <c r="H73" s="24"/>
      <c r="I73" s="24"/>
      <c r="J73" s="24"/>
      <c r="K73" s="24"/>
      <c r="L73" s="24"/>
      <c r="M73" s="24"/>
    </row>
    <row r="74" spans="1:13" s="36" customFormat="1" hidden="1" outlineLevel="1">
      <c r="A74" s="266" t="s">
        <v>83</v>
      </c>
      <c r="B74" s="71"/>
      <c r="C74" s="71"/>
      <c r="D74" s="24"/>
      <c r="E74" s="24"/>
      <c r="F74" s="24"/>
      <c r="G74" s="24"/>
      <c r="H74" s="24"/>
      <c r="I74" s="24"/>
      <c r="J74" s="24"/>
      <c r="K74" s="24"/>
      <c r="L74" s="24"/>
      <c r="M74" s="24"/>
    </row>
    <row r="75" spans="1:13" s="36" customFormat="1" hidden="1" outlineLevel="1">
      <c r="A75" s="266" t="s">
        <v>84</v>
      </c>
      <c r="B75" s="71"/>
      <c r="C75" s="71"/>
      <c r="D75" s="24"/>
      <c r="E75" s="24"/>
      <c r="F75" s="24"/>
      <c r="G75" s="24"/>
      <c r="H75" s="24"/>
      <c r="I75" s="24"/>
      <c r="J75" s="24"/>
      <c r="K75" s="24"/>
      <c r="L75" s="24"/>
      <c r="M75" s="24"/>
    </row>
    <row r="76" spans="1:13" s="36" customFormat="1" ht="13" hidden="1" outlineLevel="1">
      <c r="A76" s="266" t="s">
        <v>142</v>
      </c>
      <c r="B76" s="71"/>
      <c r="C76" s="71"/>
      <c r="D76" s="24"/>
      <c r="E76" s="24"/>
      <c r="F76" s="24"/>
      <c r="G76" s="24"/>
      <c r="H76" s="24"/>
      <c r="I76" s="24"/>
      <c r="J76" s="24"/>
      <c r="K76" s="24"/>
      <c r="L76" s="24"/>
      <c r="M76" s="24"/>
    </row>
    <row r="77" spans="1:13" s="36" customFormat="1" ht="13" hidden="1" outlineLevel="1">
      <c r="A77" s="266" t="s">
        <v>143</v>
      </c>
      <c r="B77" s="71"/>
      <c r="C77" s="71"/>
      <c r="D77" s="24"/>
      <c r="E77" s="24"/>
      <c r="F77" s="24"/>
      <c r="G77" s="24"/>
      <c r="H77" s="24"/>
      <c r="I77" s="24"/>
      <c r="J77" s="24"/>
      <c r="K77" s="24"/>
      <c r="L77" s="24"/>
      <c r="M77" s="24"/>
    </row>
    <row r="78" spans="1:13" s="36" customFormat="1" ht="13" hidden="1" outlineLevel="1">
      <c r="A78" s="36" t="s">
        <v>144</v>
      </c>
      <c r="B78" s="34"/>
      <c r="C78" s="34"/>
    </row>
    <row r="79" spans="1:13" s="36" customFormat="1" hidden="1">
      <c r="A79" s="115"/>
      <c r="B79" s="34"/>
      <c r="C79" s="34"/>
    </row>
    <row r="80" spans="1:13" s="128" customFormat="1" hidden="1">
      <c r="A80" s="116"/>
      <c r="B80" s="127"/>
      <c r="C80" s="127"/>
    </row>
    <row r="81" spans="1:3" s="128" customFormat="1" hidden="1">
      <c r="A81" s="117" t="s">
        <v>36</v>
      </c>
      <c r="B81" s="127"/>
      <c r="C81" s="127"/>
    </row>
    <row r="82" spans="1:3" s="36" customFormat="1" hidden="1">
      <c r="A82" s="259" t="s">
        <v>147</v>
      </c>
      <c r="B82" s="34"/>
      <c r="C82" s="34"/>
    </row>
    <row r="83" spans="1:3" s="36" customFormat="1" hidden="1">
      <c r="A83" s="260" t="s">
        <v>149</v>
      </c>
      <c r="B83" s="34"/>
      <c r="C83" s="34"/>
    </row>
    <row r="84" spans="1:3" s="128" customFormat="1" hidden="1">
      <c r="B84" s="127"/>
      <c r="C84" s="127"/>
    </row>
    <row r="85" spans="1:3" s="128" customFormat="1" hidden="1">
      <c r="B85" s="127"/>
      <c r="C85" s="127"/>
    </row>
    <row r="86" spans="1:3" s="128" customFormat="1" hidden="1">
      <c r="A86" s="36" t="s">
        <v>148</v>
      </c>
      <c r="B86" s="127"/>
      <c r="C86" s="127"/>
    </row>
    <row r="87" spans="1:3" s="128" customFormat="1" hidden="1">
      <c r="A87" s="36" t="s">
        <v>135</v>
      </c>
      <c r="B87" s="127"/>
      <c r="C87" s="127"/>
    </row>
    <row r="88" spans="1:3" hidden="1"/>
  </sheetData>
  <mergeCells count="28">
    <mergeCell ref="A30:Q30"/>
    <mergeCell ref="A37:Q37"/>
    <mergeCell ref="A5:A6"/>
    <mergeCell ref="B5:B6"/>
    <mergeCell ref="A38:C38"/>
    <mergeCell ref="H5:H6"/>
    <mergeCell ref="I5:I6"/>
    <mergeCell ref="A27:P27"/>
    <mergeCell ref="A28:P28"/>
    <mergeCell ref="A31:P31"/>
    <mergeCell ref="A34:P34"/>
    <mergeCell ref="A35:P35"/>
    <mergeCell ref="A32:P32"/>
    <mergeCell ref="A36:P36"/>
    <mergeCell ref="A33:P33"/>
    <mergeCell ref="P5:P6"/>
    <mergeCell ref="C5:C6"/>
    <mergeCell ref="D5:D6"/>
    <mergeCell ref="E5:E6"/>
    <mergeCell ref="M5:M6"/>
    <mergeCell ref="G5:G6"/>
    <mergeCell ref="Q5:Q6"/>
    <mergeCell ref="O5:O6"/>
    <mergeCell ref="N5:N6"/>
    <mergeCell ref="F5:F6"/>
    <mergeCell ref="J5:J6"/>
    <mergeCell ref="K5:K6"/>
    <mergeCell ref="L5:L6"/>
  </mergeCells>
  <hyperlinks>
    <hyperlink ref="A1" location="'1'!A1" display="'1'!A1"/>
  </hyperlinks>
  <printOptions horizontalCentered="1"/>
  <pageMargins left="0.70866141732283472" right="0.70866141732283472" top="0.15748031496062992" bottom="0.15748031496062992" header="0.31496062992125984" footer="0.31496062992125984"/>
  <pageSetup paperSize="9" scale="8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8"/>
  <sheetViews>
    <sheetView workbookViewId="0">
      <pane xSplit="3" ySplit="6" topLeftCell="D7" activePane="bottomRight" state="frozen"/>
      <selection activeCell="A2" sqref="A2:AG39"/>
      <selection pane="topRight" activeCell="A2" sqref="A2:AG39"/>
      <selection pane="bottomLeft" activeCell="A2" sqref="A2:AG39"/>
      <selection pane="bottomRight" activeCell="A98" sqref="A80:XFD98"/>
    </sheetView>
  </sheetViews>
  <sheetFormatPr defaultColWidth="8.90625" defaultRowHeight="12.5" outlineLevelRow="1" outlineLevelCol="1"/>
  <cols>
    <col min="1" max="1" width="28.36328125" style="32" customWidth="1"/>
    <col min="2" max="2" width="23.1796875" style="32" hidden="1" customWidth="1" outlineLevel="1"/>
    <col min="3" max="3" width="17.54296875" style="32" hidden="1" customWidth="1" outlineLevel="1"/>
    <col min="4" max="4" width="9.54296875" style="32" customWidth="1" collapsed="1"/>
    <col min="5" max="5" width="9.81640625" style="32" customWidth="1"/>
    <col min="6" max="6" width="9.54296875" style="32" bestFit="1" customWidth="1"/>
    <col min="7" max="7" width="9.81640625" style="32" customWidth="1"/>
    <col min="8" max="8" width="10" style="32" bestFit="1" customWidth="1"/>
    <col min="9" max="9" width="9.36328125" style="32" customWidth="1"/>
    <col min="10" max="10" width="9.54296875" style="32" bestFit="1" customWidth="1"/>
    <col min="11" max="11" width="9.81640625" style="32" customWidth="1"/>
    <col min="12" max="12" width="9.54296875" style="32" bestFit="1" customWidth="1"/>
    <col min="13" max="13" width="9.36328125" style="32" customWidth="1"/>
    <col min="14" max="14" width="9.54296875" style="32" bestFit="1" customWidth="1"/>
    <col min="15" max="15" width="11.08984375" style="32" customWidth="1"/>
    <col min="16" max="16" width="9.54296875" style="32" bestFit="1" customWidth="1"/>
    <col min="17" max="17" width="9.81640625" style="32" customWidth="1"/>
    <col min="18" max="18" width="11.6328125" style="32" customWidth="1"/>
    <col min="19" max="16384" width="8.90625" style="32"/>
  </cols>
  <sheetData>
    <row r="1" spans="1:18" ht="13">
      <c r="A1" s="105" t="str">
        <f>IF('1'!A1=1,"до змісту","tu title")</f>
        <v>до змісту</v>
      </c>
      <c r="D1" s="129"/>
      <c r="E1" s="129"/>
      <c r="F1" s="129"/>
      <c r="G1" s="129"/>
      <c r="H1" s="129"/>
      <c r="I1" s="129"/>
      <c r="J1" s="130"/>
      <c r="K1" s="130"/>
      <c r="L1" s="130"/>
      <c r="M1" s="130"/>
      <c r="N1" s="130"/>
    </row>
    <row r="2" spans="1:18" ht="13">
      <c r="A2" s="141" t="str">
        <f>IF('1'!A1=1,"1.2 Обсяги приватних грошових переказів в Україну за основними країнами","1.2 Remittances in Ukraine by major countries")</f>
        <v>1.2 Обсяги приватних грошових переказів в Україну за основними країнами</v>
      </c>
      <c r="B2" s="141"/>
      <c r="C2" s="141"/>
      <c r="D2" s="141"/>
      <c r="E2" s="35"/>
      <c r="F2" s="30"/>
      <c r="G2" s="30"/>
      <c r="H2" s="30"/>
      <c r="I2" s="30"/>
      <c r="J2" s="24"/>
      <c r="K2" s="24"/>
      <c r="L2" s="24"/>
      <c r="M2" s="31"/>
      <c r="N2" s="24"/>
      <c r="O2" s="24"/>
    </row>
    <row r="3" spans="1:18" ht="13">
      <c r="A3" s="251" t="str">
        <f>IF('1'!A1=1,"за офіційними та неофіційними каналами надходження","by official and unofficial channels")</f>
        <v>за офіційними та неофіційними каналами надходження</v>
      </c>
      <c r="B3" s="34"/>
      <c r="C3" s="34"/>
      <c r="D3" s="30"/>
      <c r="E3" s="30"/>
      <c r="F3" s="30"/>
      <c r="G3" s="30"/>
      <c r="H3" s="30"/>
      <c r="I3" s="30"/>
      <c r="J3" s="24"/>
      <c r="K3" s="24"/>
      <c r="L3" s="24"/>
      <c r="M3" s="31"/>
      <c r="N3" s="24"/>
      <c r="O3" s="24"/>
    </row>
    <row r="4" spans="1:18" ht="13">
      <c r="A4" s="278" t="str">
        <f>IF('1'!A1=1,"Млн.дол.США","USD millions")</f>
        <v>Млн.дол.США</v>
      </c>
      <c r="D4" s="30"/>
      <c r="E4" s="30"/>
      <c r="F4" s="30"/>
      <c r="G4" s="30"/>
      <c r="H4" s="30"/>
      <c r="I4" s="30"/>
      <c r="J4" s="24"/>
      <c r="K4" s="24"/>
      <c r="L4" s="24"/>
      <c r="M4" s="31"/>
      <c r="N4" s="24"/>
      <c r="O4" s="24"/>
    </row>
    <row r="5" spans="1:18" ht="13">
      <c r="A5" s="37"/>
      <c r="B5" s="252"/>
      <c r="C5" s="38"/>
      <c r="D5" s="287">
        <v>2015</v>
      </c>
      <c r="E5" s="289"/>
      <c r="F5" s="287">
        <v>2016</v>
      </c>
      <c r="G5" s="289"/>
      <c r="H5" s="287">
        <v>2017</v>
      </c>
      <c r="I5" s="289"/>
      <c r="J5" s="287">
        <v>2018</v>
      </c>
      <c r="K5" s="289"/>
      <c r="L5" s="287">
        <v>2019</v>
      </c>
      <c r="M5" s="289"/>
      <c r="N5" s="287">
        <v>2020</v>
      </c>
      <c r="O5" s="289"/>
      <c r="P5" s="287">
        <v>2021</v>
      </c>
      <c r="Q5" s="288"/>
      <c r="R5" s="289"/>
    </row>
    <row r="6" spans="1:18" ht="48" customHeight="1">
      <c r="A6" s="210" t="str">
        <f>IF('1'!A1=1,B6,C6)</f>
        <v>Країни</v>
      </c>
      <c r="B6" s="253" t="s">
        <v>3</v>
      </c>
      <c r="C6" s="39" t="s">
        <v>14</v>
      </c>
      <c r="D6" s="207" t="str">
        <f>IF('1'!$A$1=1,D93,D94)</f>
        <v>млн. дол. США</v>
      </c>
      <c r="E6" s="208" t="str">
        <f>IF('1'!$A$1=1,E93,E94)</f>
        <v xml:space="preserve">у % до загального обсягу </v>
      </c>
      <c r="F6" s="207" t="str">
        <f>IF('1'!$A$1=1,D93,D94)</f>
        <v>млн. дол. США</v>
      </c>
      <c r="G6" s="208" t="str">
        <f>IF('1'!$A$1=1,E93,E94)</f>
        <v xml:space="preserve">у % до загального обсягу </v>
      </c>
      <c r="H6" s="207" t="str">
        <f>IF('1'!$A$1=1,D93,D94)</f>
        <v>млн. дол. США</v>
      </c>
      <c r="I6" s="208" t="str">
        <f>IF('1'!$A$1=1,E93,E94)</f>
        <v xml:space="preserve">у % до загального обсягу </v>
      </c>
      <c r="J6" s="207" t="str">
        <f>IF('1'!$A$1=1,D93,D94)</f>
        <v>млн. дол. США</v>
      </c>
      <c r="K6" s="208" t="str">
        <f>IF('1'!$A$1=1,E93,E94)</f>
        <v xml:space="preserve">у % до загального обсягу </v>
      </c>
      <c r="L6" s="207" t="str">
        <f>IF('1'!$A$1=1,G93,G94)</f>
        <v>млн. дол. США</v>
      </c>
      <c r="M6" s="209" t="str">
        <f>IF('1'!$A$1=1,H93,H94)</f>
        <v xml:space="preserve">у % до загального обсягу </v>
      </c>
      <c r="N6" s="207" t="str">
        <f>IF('1'!$A$1=1,D93,D94)</f>
        <v>млн. дол. США</v>
      </c>
      <c r="O6" s="209" t="str">
        <f>IF('1'!$A$1=1,$I$93,$I$94)</f>
        <v>у % до попереднього року</v>
      </c>
      <c r="P6" s="207" t="str">
        <f>IF('1'!$A$1=1,G93,G94)</f>
        <v>млн. дол. США</v>
      </c>
      <c r="Q6" s="208" t="str">
        <f>IF('1'!$A$1=1,$H$93,$H$94)</f>
        <v xml:space="preserve">у % до загального обсягу </v>
      </c>
      <c r="R6" s="209" t="str">
        <f>IF('1'!$A$1=1,$I$93,$I$94)</f>
        <v>у % до попереднього року</v>
      </c>
    </row>
    <row r="7" spans="1:18" ht="13">
      <c r="A7" s="254" t="str">
        <f>IF('1'!$A$1=1,B7,C7)</f>
        <v>Надходження</v>
      </c>
      <c r="B7" s="40" t="s">
        <v>37</v>
      </c>
      <c r="C7" s="41" t="s">
        <v>72</v>
      </c>
      <c r="D7" s="42">
        <v>6959</v>
      </c>
      <c r="E7" s="43">
        <v>100</v>
      </c>
      <c r="F7" s="44">
        <v>7535</v>
      </c>
      <c r="G7" s="45">
        <v>100</v>
      </c>
      <c r="H7" s="46">
        <v>9264</v>
      </c>
      <c r="I7" s="45">
        <v>100</v>
      </c>
      <c r="J7" s="91">
        <v>11111</v>
      </c>
      <c r="K7" s="45">
        <v>100</v>
      </c>
      <c r="L7" s="174">
        <f>'1.1'!O7</f>
        <v>11921</v>
      </c>
      <c r="M7" s="92">
        <v>100</v>
      </c>
      <c r="N7" s="91">
        <f>'1.1'!P7</f>
        <v>11980</v>
      </c>
      <c r="O7" s="92">
        <f>N7/L7*100</f>
        <v>100.49492492240584</v>
      </c>
      <c r="P7" s="274">
        <v>14019</v>
      </c>
      <c r="Q7" s="272">
        <v>100</v>
      </c>
      <c r="R7" s="175">
        <f>P7/N7*100</f>
        <v>117.02003338898163</v>
      </c>
    </row>
    <row r="8" spans="1:18" ht="13">
      <c r="A8" s="255" t="str">
        <f>IF('1'!$A$1=1,B8,C8)</f>
        <v>у тому числі:</v>
      </c>
      <c r="B8" s="47" t="s">
        <v>35</v>
      </c>
      <c r="C8" s="48" t="s">
        <v>57</v>
      </c>
      <c r="D8" s="7"/>
      <c r="E8" s="49"/>
      <c r="F8" s="50"/>
      <c r="G8" s="50"/>
      <c r="H8" s="51"/>
      <c r="I8" s="52"/>
      <c r="J8" s="93"/>
      <c r="K8" s="52"/>
      <c r="L8" s="93"/>
      <c r="M8" s="95"/>
      <c r="N8" s="93"/>
      <c r="O8" s="250"/>
      <c r="P8" s="93"/>
      <c r="Q8" s="249"/>
      <c r="R8" s="95"/>
    </row>
    <row r="9" spans="1:18" ht="13">
      <c r="A9" s="256" t="str">
        <f>IF('1'!$A$1=1,B9,C9)</f>
        <v>Польща</v>
      </c>
      <c r="B9" s="54" t="s">
        <v>5</v>
      </c>
      <c r="C9" s="55" t="s">
        <v>18</v>
      </c>
      <c r="D9" s="7">
        <v>1329</v>
      </c>
      <c r="E9" s="49">
        <f t="shared" ref="E9:E15" si="0">D9/D$7*100</f>
        <v>19.097571490156632</v>
      </c>
      <c r="F9" s="8">
        <v>1991</v>
      </c>
      <c r="G9" s="50">
        <f t="shared" ref="G9:G15" si="1">F9/F$7*100</f>
        <v>26.423357664233578</v>
      </c>
      <c r="H9" s="53">
        <v>3116</v>
      </c>
      <c r="I9" s="56">
        <f t="shared" ref="I9:I15" si="2">H9/H$7*100</f>
        <v>33.63557858376511</v>
      </c>
      <c r="J9" s="94">
        <v>3649</v>
      </c>
      <c r="K9" s="56">
        <f>J9/J$7*100</f>
        <v>32.841328413284131</v>
      </c>
      <c r="L9" s="93">
        <v>3558</v>
      </c>
      <c r="M9" s="95">
        <f>L9/L$7*100</f>
        <v>29.846489388474122</v>
      </c>
      <c r="N9" s="93">
        <v>3300</v>
      </c>
      <c r="O9" s="95">
        <f t="shared" ref="O9:O28" si="3">N9/L9*100</f>
        <v>92.748735244519395</v>
      </c>
      <c r="P9" s="51">
        <v>4647</v>
      </c>
      <c r="Q9" s="100">
        <f>P9/P$7*100</f>
        <v>33.147870746843573</v>
      </c>
      <c r="R9" s="95">
        <f t="shared" ref="R9:R32" si="4">P9/N9*100</f>
        <v>140.81818181818181</v>
      </c>
    </row>
    <row r="10" spans="1:18" ht="13">
      <c r="A10" s="256" t="str">
        <f>IF('1'!$A$1=1,B10,C10)</f>
        <v>США</v>
      </c>
      <c r="B10" s="54" t="s">
        <v>39</v>
      </c>
      <c r="C10" s="55" t="s">
        <v>61</v>
      </c>
      <c r="D10" s="7">
        <v>516</v>
      </c>
      <c r="E10" s="49">
        <f t="shared" si="0"/>
        <v>7.4148584566748097</v>
      </c>
      <c r="F10" s="8">
        <v>576</v>
      </c>
      <c r="G10" s="50">
        <f t="shared" si="1"/>
        <v>7.6443264764432657</v>
      </c>
      <c r="H10" s="53">
        <v>679</v>
      </c>
      <c r="I10" s="56">
        <f t="shared" si="2"/>
        <v>7.3294473229706387</v>
      </c>
      <c r="J10" s="94">
        <v>870</v>
      </c>
      <c r="K10" s="56">
        <f>J10/J$7*100</f>
        <v>7.8300783007830086</v>
      </c>
      <c r="L10" s="93">
        <v>984</v>
      </c>
      <c r="M10" s="95">
        <f t="shared" ref="M10:M30" si="5">L10/L$7*100</f>
        <v>8.2543410787685598</v>
      </c>
      <c r="N10" s="93">
        <v>1220</v>
      </c>
      <c r="O10" s="95">
        <f t="shared" si="3"/>
        <v>123.98373983739836</v>
      </c>
      <c r="P10" s="93">
        <v>1491</v>
      </c>
      <c r="Q10" s="100">
        <f t="shared" ref="Q10:Q32" si="6">P10/P$7*100</f>
        <v>10.635566017547614</v>
      </c>
      <c r="R10" s="95">
        <f t="shared" si="4"/>
        <v>122.21311475409836</v>
      </c>
    </row>
    <row r="11" spans="1:18" ht="13">
      <c r="A11" s="256" t="str">
        <f>IF('1'!$A$1=1,B11,C11)</f>
        <v>Сполучене Королівство</v>
      </c>
      <c r="B11" s="54" t="s">
        <v>10</v>
      </c>
      <c r="C11" s="55" t="s">
        <v>25</v>
      </c>
      <c r="D11" s="7">
        <v>245</v>
      </c>
      <c r="E11" s="49">
        <f>D11/D$7*100</f>
        <v>3.5206207788475359</v>
      </c>
      <c r="F11" s="8">
        <v>259</v>
      </c>
      <c r="G11" s="50">
        <f>F11/F$7*100</f>
        <v>3.4372926343729264</v>
      </c>
      <c r="H11" s="53">
        <v>311</v>
      </c>
      <c r="I11" s="56">
        <f>H11/H$7*100</f>
        <v>3.357081174438687</v>
      </c>
      <c r="J11" s="94">
        <v>394</v>
      </c>
      <c r="K11" s="56">
        <f>J11/J$7*100</f>
        <v>3.5460354603546032</v>
      </c>
      <c r="L11" s="93">
        <v>601</v>
      </c>
      <c r="M11" s="95">
        <f>L11/L$7*100</f>
        <v>5.0415233621340487</v>
      </c>
      <c r="N11" s="93">
        <v>1013</v>
      </c>
      <c r="O11" s="95">
        <f t="shared" si="3"/>
        <v>168.55241264559069</v>
      </c>
      <c r="P11" s="93">
        <v>988</v>
      </c>
      <c r="Q11" s="100">
        <f t="shared" si="6"/>
        <v>7.0475782866110279</v>
      </c>
      <c r="R11" s="95">
        <f t="shared" si="4"/>
        <v>97.532082922013814</v>
      </c>
    </row>
    <row r="12" spans="1:18" ht="13">
      <c r="A12" s="256" t="str">
        <f>IF('1'!$A$1=1,B12,C12)</f>
        <v>Чеська Республіка</v>
      </c>
      <c r="B12" s="54" t="s">
        <v>9</v>
      </c>
      <c r="C12" s="58" t="s">
        <v>24</v>
      </c>
      <c r="D12" s="7">
        <v>314</v>
      </c>
      <c r="E12" s="49">
        <f>D12/D$7*100</f>
        <v>4.5121425492168417</v>
      </c>
      <c r="F12" s="8">
        <v>377</v>
      </c>
      <c r="G12" s="50">
        <f>F12/F$7*100</f>
        <v>5.003317850033179</v>
      </c>
      <c r="H12" s="53">
        <v>435</v>
      </c>
      <c r="I12" s="56">
        <f>H12/H$7*100</f>
        <v>4.6955958549222796</v>
      </c>
      <c r="J12" s="94">
        <v>846</v>
      </c>
      <c r="K12" s="56">
        <f>J12/J$7*100</f>
        <v>7.6140761407614086</v>
      </c>
      <c r="L12" s="93">
        <v>1113</v>
      </c>
      <c r="M12" s="95">
        <f>L12/L$7*100</f>
        <v>9.3364650616559022</v>
      </c>
      <c r="N12" s="93">
        <v>834</v>
      </c>
      <c r="O12" s="95">
        <f t="shared" si="3"/>
        <v>74.932614555256066</v>
      </c>
      <c r="P12" s="93">
        <v>877</v>
      </c>
      <c r="Q12" s="100">
        <f t="shared" si="6"/>
        <v>6.2557957058278042</v>
      </c>
      <c r="R12" s="95">
        <f t="shared" si="4"/>
        <v>105.15587529976018</v>
      </c>
    </row>
    <row r="13" spans="1:18" ht="13">
      <c r="A13" s="256" t="str">
        <f>IF('1'!$A$1=1,B13,C13)</f>
        <v>росія</v>
      </c>
      <c r="B13" s="54" t="s">
        <v>145</v>
      </c>
      <c r="C13" s="57" t="s">
        <v>146</v>
      </c>
      <c r="D13" s="7">
        <v>1835</v>
      </c>
      <c r="E13" s="49">
        <f t="shared" si="0"/>
        <v>26.368731139531544</v>
      </c>
      <c r="F13" s="8">
        <v>1396</v>
      </c>
      <c r="G13" s="50">
        <f t="shared" si="1"/>
        <v>18.526874585268747</v>
      </c>
      <c r="H13" s="53">
        <v>1292</v>
      </c>
      <c r="I13" s="56">
        <f t="shared" si="2"/>
        <v>13.946459412780657</v>
      </c>
      <c r="J13" s="94">
        <v>1091</v>
      </c>
      <c r="K13" s="56">
        <f t="shared" ref="K13:K27" si="7">J13/J$7*100</f>
        <v>9.8190981909819097</v>
      </c>
      <c r="L13" s="93">
        <v>1266</v>
      </c>
      <c r="M13" s="95">
        <f t="shared" si="5"/>
        <v>10.61991443670833</v>
      </c>
      <c r="N13" s="93">
        <v>863</v>
      </c>
      <c r="O13" s="95">
        <f t="shared" si="3"/>
        <v>68.167456556082158</v>
      </c>
      <c r="P13" s="51">
        <v>777</v>
      </c>
      <c r="Q13" s="100">
        <f t="shared" si="6"/>
        <v>5.5424780654825598</v>
      </c>
      <c r="R13" s="95">
        <f t="shared" si="4"/>
        <v>90.034762456546929</v>
      </c>
    </row>
    <row r="14" spans="1:18" ht="13">
      <c r="A14" s="256" t="str">
        <f>IF('1'!$A$1=1,B14,C14)</f>
        <v>Німеччіна</v>
      </c>
      <c r="B14" s="54" t="s">
        <v>40</v>
      </c>
      <c r="C14" s="55" t="s">
        <v>16</v>
      </c>
      <c r="D14" s="7">
        <v>270</v>
      </c>
      <c r="E14" s="49">
        <f t="shared" si="0"/>
        <v>3.8798677970972841</v>
      </c>
      <c r="F14" s="8">
        <v>291</v>
      </c>
      <c r="G14" s="50">
        <f t="shared" si="1"/>
        <v>3.8619774386197743</v>
      </c>
      <c r="H14" s="53">
        <v>318</v>
      </c>
      <c r="I14" s="56">
        <f t="shared" si="2"/>
        <v>3.4326424870466319</v>
      </c>
      <c r="J14" s="94">
        <v>426</v>
      </c>
      <c r="K14" s="56">
        <f>J14/J$7*100</f>
        <v>3.8340383403834042</v>
      </c>
      <c r="L14" s="93">
        <v>462</v>
      </c>
      <c r="M14" s="95">
        <f t="shared" si="5"/>
        <v>3.8755137991779218</v>
      </c>
      <c r="N14" s="93">
        <v>513</v>
      </c>
      <c r="O14" s="95">
        <f t="shared" si="3"/>
        <v>111.03896103896105</v>
      </c>
      <c r="P14" s="93">
        <v>608</v>
      </c>
      <c r="Q14" s="100">
        <f t="shared" si="6"/>
        <v>4.3369712532990938</v>
      </c>
      <c r="R14" s="95">
        <f t="shared" si="4"/>
        <v>118.5185185185185</v>
      </c>
    </row>
    <row r="15" spans="1:18" ht="13">
      <c r="A15" s="256" t="str">
        <f>IF('1'!$A$1=1,B15,C15)</f>
        <v>Iталія</v>
      </c>
      <c r="B15" s="54" t="s">
        <v>42</v>
      </c>
      <c r="C15" s="58" t="s">
        <v>19</v>
      </c>
      <c r="D15" s="7">
        <v>350</v>
      </c>
      <c r="E15" s="49">
        <f t="shared" si="0"/>
        <v>5.0294582554964791</v>
      </c>
      <c r="F15" s="8">
        <v>412</v>
      </c>
      <c r="G15" s="50">
        <f t="shared" si="1"/>
        <v>5.4678168546781691</v>
      </c>
      <c r="H15" s="53">
        <v>447</v>
      </c>
      <c r="I15" s="56">
        <f t="shared" si="2"/>
        <v>4.8251295336787559</v>
      </c>
      <c r="J15" s="94">
        <v>492</v>
      </c>
      <c r="K15" s="56">
        <f t="shared" si="7"/>
        <v>4.428044280442804</v>
      </c>
      <c r="L15" s="93">
        <v>498</v>
      </c>
      <c r="M15" s="95">
        <f t="shared" si="5"/>
        <v>4.1775018874255512</v>
      </c>
      <c r="N15" s="93">
        <v>475</v>
      </c>
      <c r="O15" s="95">
        <f t="shared" si="3"/>
        <v>95.381526104417674</v>
      </c>
      <c r="P15" s="93">
        <v>490</v>
      </c>
      <c r="Q15" s="100">
        <f t="shared" si="6"/>
        <v>3.4952564376917037</v>
      </c>
      <c r="R15" s="95">
        <f t="shared" si="4"/>
        <v>103.15789473684211</v>
      </c>
    </row>
    <row r="16" spans="1:18" ht="13">
      <c r="A16" s="256" t="str">
        <f>IF('1'!$A$1=1,B16,C16)</f>
        <v>Кіпр</v>
      </c>
      <c r="B16" s="54" t="s">
        <v>41</v>
      </c>
      <c r="C16" s="55" t="s">
        <v>62</v>
      </c>
      <c r="D16" s="7">
        <v>245</v>
      </c>
      <c r="E16" s="49">
        <f t="shared" ref="E16:K30" si="8">D16/D$7*100</f>
        <v>3.5206207788475359</v>
      </c>
      <c r="F16" s="8">
        <v>249</v>
      </c>
      <c r="G16" s="50">
        <f t="shared" si="8"/>
        <v>3.3045786330457863</v>
      </c>
      <c r="H16" s="53">
        <v>285</v>
      </c>
      <c r="I16" s="56">
        <f t="shared" si="8"/>
        <v>3.0764248704663211</v>
      </c>
      <c r="J16" s="94">
        <v>341</v>
      </c>
      <c r="K16" s="56">
        <f t="shared" si="7"/>
        <v>3.0690306903069029</v>
      </c>
      <c r="L16" s="93">
        <v>391</v>
      </c>
      <c r="M16" s="95">
        <f t="shared" si="5"/>
        <v>3.2799261806895394</v>
      </c>
      <c r="N16" s="93">
        <v>414</v>
      </c>
      <c r="O16" s="95">
        <f t="shared" si="3"/>
        <v>105.88235294117648</v>
      </c>
      <c r="P16" s="93">
        <v>440</v>
      </c>
      <c r="Q16" s="100">
        <f t="shared" si="6"/>
        <v>3.1385976175190811</v>
      </c>
      <c r="R16" s="95">
        <f t="shared" si="4"/>
        <v>106.28019323671498</v>
      </c>
    </row>
    <row r="17" spans="1:18" ht="13">
      <c r="A17" s="256" t="str">
        <f>IF('1'!$A$1=1,B17,C17)</f>
        <v>Iзраїль</v>
      </c>
      <c r="B17" s="54" t="s">
        <v>43</v>
      </c>
      <c r="C17" s="55" t="s">
        <v>63</v>
      </c>
      <c r="D17" s="7">
        <v>108</v>
      </c>
      <c r="E17" s="49">
        <f>D17/D$7*100</f>
        <v>1.5519471188389136</v>
      </c>
      <c r="F17" s="8">
        <v>171</v>
      </c>
      <c r="G17" s="50">
        <f>F17/F$7*100</f>
        <v>2.2694094226940944</v>
      </c>
      <c r="H17" s="53">
        <v>280</v>
      </c>
      <c r="I17" s="56">
        <f>H17/H$7*100</f>
        <v>3.0224525043177892</v>
      </c>
      <c r="J17" s="94">
        <v>337</v>
      </c>
      <c r="K17" s="56">
        <f t="shared" si="7"/>
        <v>3.033030330303303</v>
      </c>
      <c r="L17" s="93">
        <v>351</v>
      </c>
      <c r="M17" s="95">
        <f t="shared" si="5"/>
        <v>2.9443838604143946</v>
      </c>
      <c r="N17" s="93">
        <v>361</v>
      </c>
      <c r="O17" s="95">
        <f t="shared" si="3"/>
        <v>102.84900284900284</v>
      </c>
      <c r="P17" s="93">
        <v>422</v>
      </c>
      <c r="Q17" s="100">
        <f t="shared" si="6"/>
        <v>3.0102004422569371</v>
      </c>
      <c r="R17" s="95">
        <f t="shared" si="4"/>
        <v>116.89750692520775</v>
      </c>
    </row>
    <row r="18" spans="1:18" ht="13">
      <c r="A18" s="256" t="str">
        <f>IF('1'!$A$1=1,B18,C18)</f>
        <v>Греція</v>
      </c>
      <c r="B18" s="54" t="s">
        <v>11</v>
      </c>
      <c r="C18" s="59" t="s">
        <v>26</v>
      </c>
      <c r="D18" s="7">
        <v>191</v>
      </c>
      <c r="E18" s="49">
        <f t="shared" si="8"/>
        <v>2.7446472194280789</v>
      </c>
      <c r="F18" s="8">
        <v>179</v>
      </c>
      <c r="G18" s="50">
        <f t="shared" si="8"/>
        <v>2.3755806237558059</v>
      </c>
      <c r="H18" s="53">
        <v>178</v>
      </c>
      <c r="I18" s="56">
        <f t="shared" si="8"/>
        <v>1.9214162348877375</v>
      </c>
      <c r="J18" s="94">
        <v>191</v>
      </c>
      <c r="K18" s="56">
        <f t="shared" si="7"/>
        <v>1.7190171901719016</v>
      </c>
      <c r="L18" s="93">
        <v>195</v>
      </c>
      <c r="M18" s="95">
        <f t="shared" si="5"/>
        <v>1.6357688113413305</v>
      </c>
      <c r="N18" s="93">
        <v>195</v>
      </c>
      <c r="O18" s="95">
        <f t="shared" si="3"/>
        <v>100</v>
      </c>
      <c r="P18" s="93">
        <v>207</v>
      </c>
      <c r="Q18" s="100">
        <f t="shared" si="6"/>
        <v>1.4765675155146587</v>
      </c>
      <c r="R18" s="95">
        <f t="shared" si="4"/>
        <v>106.15384615384616</v>
      </c>
    </row>
    <row r="19" spans="1:18" ht="13">
      <c r="A19" s="256" t="str">
        <f>IF('1'!$A$1=1,B19,C19)</f>
        <v>Нідерланди</v>
      </c>
      <c r="B19" s="54" t="s">
        <v>6</v>
      </c>
      <c r="C19" s="55" t="s">
        <v>21</v>
      </c>
      <c r="D19" s="7">
        <v>67</v>
      </c>
      <c r="E19" s="49">
        <f>D19/D$7*100</f>
        <v>0.96278200890932608</v>
      </c>
      <c r="F19" s="8">
        <v>71</v>
      </c>
      <c r="G19" s="50">
        <f>F19/F$7*100</f>
        <v>0.9422694094226941</v>
      </c>
      <c r="H19" s="53">
        <v>98</v>
      </c>
      <c r="I19" s="56">
        <f>H19/H$7*100</f>
        <v>1.0578583765112262</v>
      </c>
      <c r="J19" s="94">
        <v>123</v>
      </c>
      <c r="K19" s="56">
        <f>J19/J$7*100</f>
        <v>1.107011070110701</v>
      </c>
      <c r="L19" s="93">
        <v>127</v>
      </c>
      <c r="M19" s="95">
        <f t="shared" si="5"/>
        <v>1.0653468668735844</v>
      </c>
      <c r="N19" s="93">
        <v>192</v>
      </c>
      <c r="O19" s="95">
        <f t="shared" si="3"/>
        <v>151.18110236220471</v>
      </c>
      <c r="P19" s="93">
        <v>203</v>
      </c>
      <c r="Q19" s="100">
        <f t="shared" si="6"/>
        <v>1.4480348099008489</v>
      </c>
      <c r="R19" s="95">
        <f t="shared" si="4"/>
        <v>105.72916666666667</v>
      </c>
    </row>
    <row r="20" spans="1:18" ht="13">
      <c r="A20" s="256" t="str">
        <f>IF('1'!$A$1=1,B20,C20)</f>
        <v>Об'єднані Арабські Емірати</v>
      </c>
      <c r="B20" s="54" t="s">
        <v>44</v>
      </c>
      <c r="C20" s="55" t="s">
        <v>64</v>
      </c>
      <c r="D20" s="7">
        <v>82</v>
      </c>
      <c r="E20" s="49">
        <f t="shared" si="8"/>
        <v>1.1783302198591752</v>
      </c>
      <c r="F20" s="8">
        <v>93</v>
      </c>
      <c r="G20" s="50">
        <f t="shared" si="8"/>
        <v>1.2342402123424021</v>
      </c>
      <c r="H20" s="53">
        <v>120</v>
      </c>
      <c r="I20" s="56">
        <f t="shared" si="8"/>
        <v>1.2953367875647668</v>
      </c>
      <c r="J20" s="94">
        <v>153</v>
      </c>
      <c r="K20" s="56">
        <f t="shared" si="7"/>
        <v>1.3770137701377014</v>
      </c>
      <c r="L20" s="93">
        <v>135</v>
      </c>
      <c r="M20" s="95">
        <f t="shared" si="5"/>
        <v>1.1324553309286134</v>
      </c>
      <c r="N20" s="93">
        <v>145</v>
      </c>
      <c r="O20" s="95">
        <f t="shared" si="3"/>
        <v>107.40740740740742</v>
      </c>
      <c r="P20" s="93">
        <v>192</v>
      </c>
      <c r="Q20" s="100">
        <f t="shared" si="6"/>
        <v>1.3695698694628717</v>
      </c>
      <c r="R20" s="95">
        <f t="shared" si="4"/>
        <v>132.41379310344828</v>
      </c>
    </row>
    <row r="21" spans="1:18" ht="13">
      <c r="A21" s="256" t="str">
        <f>IF('1'!$A$1=1,B21,C21)</f>
        <v>Сінгапур</v>
      </c>
      <c r="B21" s="54" t="s">
        <v>45</v>
      </c>
      <c r="C21" s="58" t="s">
        <v>65</v>
      </c>
      <c r="D21" s="7">
        <v>75</v>
      </c>
      <c r="E21" s="49">
        <f t="shared" ref="E21:E27" si="9">D21/D$7*100</f>
        <v>1.0777410547492456</v>
      </c>
      <c r="F21" s="8">
        <v>73</v>
      </c>
      <c r="G21" s="50">
        <f t="shared" ref="G21:G27" si="10">F21/F$7*100</f>
        <v>0.96881220968812209</v>
      </c>
      <c r="H21" s="53">
        <v>104</v>
      </c>
      <c r="I21" s="56">
        <f t="shared" ref="I21:I27" si="11">H21/H$7*100</f>
        <v>1.1226252158894647</v>
      </c>
      <c r="J21" s="94">
        <v>129</v>
      </c>
      <c r="K21" s="56">
        <f t="shared" si="7"/>
        <v>1.1610116101161012</v>
      </c>
      <c r="L21" s="93">
        <v>120</v>
      </c>
      <c r="M21" s="95">
        <f t="shared" si="5"/>
        <v>1.0066269608254341</v>
      </c>
      <c r="N21" s="93">
        <v>131</v>
      </c>
      <c r="O21" s="95">
        <f t="shared" si="3"/>
        <v>109.16666666666666</v>
      </c>
      <c r="P21" s="93">
        <v>148</v>
      </c>
      <c r="Q21" s="100">
        <f t="shared" si="6"/>
        <v>1.0557101077109636</v>
      </c>
      <c r="R21" s="95">
        <f t="shared" si="4"/>
        <v>112.97709923664124</v>
      </c>
    </row>
    <row r="22" spans="1:18" ht="13">
      <c r="A22" s="256" t="str">
        <f>IF('1'!$A$1=1,B22,C22)</f>
        <v>Канада</v>
      </c>
      <c r="B22" s="54" t="s">
        <v>29</v>
      </c>
      <c r="C22" s="55" t="s">
        <v>31</v>
      </c>
      <c r="D22" s="7">
        <v>97</v>
      </c>
      <c r="E22" s="49">
        <f>D22/D$7*100</f>
        <v>1.3938784308090244</v>
      </c>
      <c r="F22" s="8">
        <v>73</v>
      </c>
      <c r="G22" s="50">
        <f>F22/F$7*100</f>
        <v>0.96881220968812209</v>
      </c>
      <c r="H22" s="53">
        <v>78</v>
      </c>
      <c r="I22" s="56">
        <f>H22/H$7*100</f>
        <v>0.84196891191709844</v>
      </c>
      <c r="J22" s="94">
        <v>97</v>
      </c>
      <c r="K22" s="56">
        <f>J22/J$7*100</f>
        <v>0.87300873008730084</v>
      </c>
      <c r="L22" s="93">
        <v>95</v>
      </c>
      <c r="M22" s="95">
        <f t="shared" si="5"/>
        <v>0.79691301065346865</v>
      </c>
      <c r="N22" s="93">
        <v>111</v>
      </c>
      <c r="O22" s="95">
        <f t="shared" si="3"/>
        <v>116.8421052631579</v>
      </c>
      <c r="P22" s="93">
        <v>113</v>
      </c>
      <c r="Q22" s="100">
        <f t="shared" si="6"/>
        <v>0.80604893359012764</v>
      </c>
      <c r="R22" s="95">
        <f t="shared" si="4"/>
        <v>101.8018018018018</v>
      </c>
    </row>
    <row r="23" spans="1:18" ht="13">
      <c r="A23" s="256" t="str">
        <f>IF('1'!$A$1=1,B23,C23)</f>
        <v>Iспанія</v>
      </c>
      <c r="B23" s="54" t="s">
        <v>46</v>
      </c>
      <c r="C23" s="58" t="s">
        <v>20</v>
      </c>
      <c r="D23" s="7">
        <v>61</v>
      </c>
      <c r="E23" s="49">
        <f>D23/D$7*100</f>
        <v>0.87656272452938644</v>
      </c>
      <c r="F23" s="8">
        <v>66</v>
      </c>
      <c r="G23" s="50">
        <f>F23/F$7*100</f>
        <v>0.87591240875912413</v>
      </c>
      <c r="H23" s="53">
        <v>76</v>
      </c>
      <c r="I23" s="56">
        <f>H23/H$7*100</f>
        <v>0.82037996545768577</v>
      </c>
      <c r="J23" s="94">
        <v>88</v>
      </c>
      <c r="K23" s="56">
        <f>J23/J$7*100</f>
        <v>0.79200792007920084</v>
      </c>
      <c r="L23" s="93">
        <v>86</v>
      </c>
      <c r="M23" s="95">
        <f t="shared" si="5"/>
        <v>0.72141598859156109</v>
      </c>
      <c r="N23" s="93">
        <v>96</v>
      </c>
      <c r="O23" s="95">
        <f t="shared" si="3"/>
        <v>111.62790697674419</v>
      </c>
      <c r="P23" s="93">
        <v>102</v>
      </c>
      <c r="Q23" s="100">
        <f t="shared" si="6"/>
        <v>0.72758399315215072</v>
      </c>
      <c r="R23" s="95">
        <f t="shared" si="4"/>
        <v>106.25</v>
      </c>
    </row>
    <row r="24" spans="1:18" ht="13">
      <c r="A24" s="256" t="str">
        <f>IF('1'!$A$1=1,B24,C24)</f>
        <v>Туреччина</v>
      </c>
      <c r="B24" s="54" t="s">
        <v>4</v>
      </c>
      <c r="C24" s="55" t="s">
        <v>17</v>
      </c>
      <c r="D24" s="7">
        <v>44</v>
      </c>
      <c r="E24" s="49">
        <f>D24/D$7*100</f>
        <v>0.63227475211955741</v>
      </c>
      <c r="F24" s="8">
        <v>57</v>
      </c>
      <c r="G24" s="50">
        <f>F24/F$7*100</f>
        <v>0.75646980756469806</v>
      </c>
      <c r="H24" s="53">
        <v>85</v>
      </c>
      <c r="I24" s="56">
        <f>H24/H$7*100</f>
        <v>0.91753022452504329</v>
      </c>
      <c r="J24" s="94">
        <v>106</v>
      </c>
      <c r="K24" s="56">
        <f>J24/J$7*100</f>
        <v>0.95400954009540095</v>
      </c>
      <c r="L24" s="93">
        <v>79</v>
      </c>
      <c r="M24" s="95">
        <f>L24/L$7*100</f>
        <v>0.66269608254341072</v>
      </c>
      <c r="N24" s="93">
        <v>83</v>
      </c>
      <c r="O24" s="95">
        <f t="shared" si="3"/>
        <v>105.0632911392405</v>
      </c>
      <c r="P24" s="93">
        <v>97</v>
      </c>
      <c r="Q24" s="100">
        <f t="shared" si="6"/>
        <v>0.69191811113488844</v>
      </c>
      <c r="R24" s="95">
        <f t="shared" si="4"/>
        <v>116.86746987951808</v>
      </c>
    </row>
    <row r="25" spans="1:18" ht="13">
      <c r="A25" s="256" t="str">
        <f>IF('1'!$A$1=1,B25,C25)</f>
        <v>Швейцарія</v>
      </c>
      <c r="B25" s="54" t="s">
        <v>13</v>
      </c>
      <c r="C25" s="58" t="s">
        <v>28</v>
      </c>
      <c r="D25" s="7">
        <v>62</v>
      </c>
      <c r="E25" s="49">
        <f>D25/D$7*100</f>
        <v>0.89093260525937634</v>
      </c>
      <c r="F25" s="8">
        <v>63</v>
      </c>
      <c r="G25" s="50">
        <f>F25/F$7*100</f>
        <v>0.83609820836098214</v>
      </c>
      <c r="H25" s="53">
        <v>76</v>
      </c>
      <c r="I25" s="56">
        <f>H25/H$7*100</f>
        <v>0.82037996545768577</v>
      </c>
      <c r="J25" s="94">
        <v>89</v>
      </c>
      <c r="K25" s="56">
        <f>J25/J$7*100</f>
        <v>0.8010080100801007</v>
      </c>
      <c r="L25" s="93">
        <v>88</v>
      </c>
      <c r="M25" s="95">
        <f t="shared" si="5"/>
        <v>0.73819310460531828</v>
      </c>
      <c r="N25" s="93">
        <v>86</v>
      </c>
      <c r="O25" s="95">
        <f t="shared" si="3"/>
        <v>97.727272727272734</v>
      </c>
      <c r="P25" s="93">
        <v>88</v>
      </c>
      <c r="Q25" s="100">
        <f t="shared" si="6"/>
        <v>0.62771952350381632</v>
      </c>
      <c r="R25" s="95">
        <f t="shared" si="4"/>
        <v>102.32558139534885</v>
      </c>
    </row>
    <row r="26" spans="1:18" ht="13">
      <c r="A26" s="256" t="str">
        <f>IF('1'!$A$1=1,B26,C26)</f>
        <v>Португалія</v>
      </c>
      <c r="B26" s="54" t="s">
        <v>49</v>
      </c>
      <c r="C26" s="58" t="s">
        <v>68</v>
      </c>
      <c r="D26" s="7">
        <v>43</v>
      </c>
      <c r="E26" s="49">
        <f t="shared" si="9"/>
        <v>0.61790487138956751</v>
      </c>
      <c r="F26" s="8">
        <v>48</v>
      </c>
      <c r="G26" s="50">
        <f t="shared" si="10"/>
        <v>0.6370272063702721</v>
      </c>
      <c r="H26" s="53">
        <v>52</v>
      </c>
      <c r="I26" s="56">
        <f t="shared" si="11"/>
        <v>0.56131260794473237</v>
      </c>
      <c r="J26" s="94">
        <v>57</v>
      </c>
      <c r="K26" s="56">
        <f t="shared" si="7"/>
        <v>0.51300513005130055</v>
      </c>
      <c r="L26" s="93">
        <v>60</v>
      </c>
      <c r="M26" s="95">
        <f t="shared" si="5"/>
        <v>0.50331348041271706</v>
      </c>
      <c r="N26" s="93">
        <v>67</v>
      </c>
      <c r="O26" s="95">
        <f t="shared" si="3"/>
        <v>111.66666666666667</v>
      </c>
      <c r="P26" s="93">
        <v>72</v>
      </c>
      <c r="Q26" s="100">
        <f t="shared" si="6"/>
        <v>0.5135887010485769</v>
      </c>
      <c r="R26" s="95">
        <f t="shared" si="4"/>
        <v>107.46268656716418</v>
      </c>
    </row>
    <row r="27" spans="1:18" ht="13">
      <c r="A27" s="256" t="str">
        <f>IF('1'!$A$1=1,B27,C27)</f>
        <v>Норвегія</v>
      </c>
      <c r="B27" s="54" t="s">
        <v>30</v>
      </c>
      <c r="C27" s="55" t="s">
        <v>32</v>
      </c>
      <c r="D27" s="7">
        <v>38</v>
      </c>
      <c r="E27" s="49">
        <f t="shared" si="9"/>
        <v>0.54605546773961777</v>
      </c>
      <c r="F27" s="8">
        <v>42</v>
      </c>
      <c r="G27" s="50">
        <f t="shared" si="10"/>
        <v>0.55739880557398813</v>
      </c>
      <c r="H27" s="53">
        <v>52</v>
      </c>
      <c r="I27" s="56">
        <f t="shared" si="11"/>
        <v>0.56131260794473237</v>
      </c>
      <c r="J27" s="94">
        <v>55</v>
      </c>
      <c r="K27" s="56">
        <f t="shared" si="7"/>
        <v>0.49500495004950046</v>
      </c>
      <c r="L27" s="93">
        <v>60</v>
      </c>
      <c r="M27" s="95">
        <f t="shared" si="5"/>
        <v>0.50331348041271706</v>
      </c>
      <c r="N27" s="93">
        <v>48</v>
      </c>
      <c r="O27" s="95">
        <f t="shared" si="3"/>
        <v>80</v>
      </c>
      <c r="P27" s="93">
        <v>53</v>
      </c>
      <c r="Q27" s="100">
        <f t="shared" si="6"/>
        <v>0.37805834938298022</v>
      </c>
      <c r="R27" s="95">
        <f t="shared" si="4"/>
        <v>110.41666666666667</v>
      </c>
    </row>
    <row r="28" spans="1:18" ht="13">
      <c r="A28" s="256" t="str">
        <f>IF('1'!$A$1=1,B28,C28)</f>
        <v>Віргінські острови (Брит.)</v>
      </c>
      <c r="B28" s="54" t="s">
        <v>114</v>
      </c>
      <c r="C28" s="58" t="s">
        <v>115</v>
      </c>
      <c r="D28" s="7">
        <v>35</v>
      </c>
      <c r="E28" s="49">
        <f>D28/D$7*100</f>
        <v>0.50294582554964795</v>
      </c>
      <c r="F28" s="8">
        <v>38</v>
      </c>
      <c r="G28" s="50">
        <f>F28/F$7*100</f>
        <v>0.50431320504313204</v>
      </c>
      <c r="H28" s="53">
        <v>55</v>
      </c>
      <c r="I28" s="56">
        <f>H28/H$7*100</f>
        <v>0.59369602763385143</v>
      </c>
      <c r="J28" s="94">
        <v>157</v>
      </c>
      <c r="K28" s="56">
        <f>J28/J$7*100</f>
        <v>1.4130141301413015</v>
      </c>
      <c r="L28" s="93">
        <v>182</v>
      </c>
      <c r="M28" s="95">
        <f>L28/L$7*100</f>
        <v>1.5267175572519083</v>
      </c>
      <c r="N28" s="93">
        <v>187</v>
      </c>
      <c r="O28" s="95">
        <f t="shared" si="3"/>
        <v>102.74725274725273</v>
      </c>
      <c r="P28" s="93">
        <v>43</v>
      </c>
      <c r="Q28" s="100">
        <f t="shared" si="6"/>
        <v>0.30672658534845565</v>
      </c>
      <c r="R28" s="95">
        <f t="shared" si="4"/>
        <v>22.994652406417114</v>
      </c>
    </row>
    <row r="29" spans="1:18" ht="13">
      <c r="A29" s="256"/>
      <c r="B29" s="54"/>
      <c r="C29" s="58"/>
      <c r="D29" s="7"/>
      <c r="E29" s="49"/>
      <c r="F29" s="8"/>
      <c r="G29" s="50"/>
      <c r="H29" s="53"/>
      <c r="I29" s="56"/>
      <c r="J29" s="93"/>
      <c r="K29" s="56"/>
      <c r="L29" s="93"/>
      <c r="M29" s="95"/>
      <c r="N29" s="93"/>
      <c r="O29" s="250"/>
      <c r="P29" s="93"/>
      <c r="Q29" s="100"/>
      <c r="R29" s="95"/>
    </row>
    <row r="30" spans="1:18" s="140" customFormat="1" ht="13">
      <c r="A30" s="256" t="str">
        <f>IF('1'!$A$1=1,B30,C30)</f>
        <v>Інші країни</v>
      </c>
      <c r="B30" s="54" t="s">
        <v>104</v>
      </c>
      <c r="C30" s="58" t="s">
        <v>111</v>
      </c>
      <c r="D30" s="7">
        <v>952</v>
      </c>
      <c r="E30" s="49">
        <f t="shared" si="8"/>
        <v>13.680126454950422</v>
      </c>
      <c r="F30" s="8">
        <v>1010</v>
      </c>
      <c r="G30" s="50">
        <f t="shared" si="8"/>
        <v>13.404114134041142</v>
      </c>
      <c r="H30" s="53">
        <f>H7-H9-H13-H10-H12-H15-H11-H14-H16-H17-H18-H28-H20-H21-H19-H24-H22-H25-H23-H26-H27</f>
        <v>1127</v>
      </c>
      <c r="I30" s="56">
        <f t="shared" si="8"/>
        <v>12.165371329879102</v>
      </c>
      <c r="J30" s="94">
        <f>J7-J9-J13-J10-J15-J12-J14-J11-J16-J17-J18-J20-J21-J19-J24-J23-J22-J25-J28-J27-J26</f>
        <v>1420</v>
      </c>
      <c r="K30" s="56">
        <f t="shared" si="8"/>
        <v>12.780127801278013</v>
      </c>
      <c r="L30" s="94">
        <f>L7-L9-L13-L10-L15-L12-L14-L11-L16-L17-L18-L20-L21-L19-L24-L23-L22-L25-L28-L27-L26</f>
        <v>1470</v>
      </c>
      <c r="M30" s="95">
        <f t="shared" si="5"/>
        <v>12.331180270111568</v>
      </c>
      <c r="N30" s="97">
        <f>N7-N9-N10-N11-N13-N12-N14-N15-N16-N17-N18-N19-N28-N20-N21-N22-N23-N25-N24-N26-N27</f>
        <v>1646</v>
      </c>
      <c r="O30" s="98">
        <f>N30/L30*100</f>
        <v>111.97278911564625</v>
      </c>
      <c r="P30" s="97">
        <f>P7-P9-P10-P11-P13-P12-P14-P15-P16-P17-P18-P19-P28-P20-P21-P22-P23-P25-P24-P26-P27</f>
        <v>1961</v>
      </c>
      <c r="Q30" s="103">
        <f t="shared" si="6"/>
        <v>13.988158927170268</v>
      </c>
      <c r="R30" s="98">
        <f t="shared" si="4"/>
        <v>119.13730255164035</v>
      </c>
    </row>
    <row r="31" spans="1:18" s="140" customFormat="1" ht="13">
      <c r="A31" s="257" t="str">
        <f>IF('1'!$A$1=1,B31,C31)</f>
        <v>Довідково:</v>
      </c>
      <c r="B31" s="61" t="s">
        <v>102</v>
      </c>
      <c r="C31" s="62" t="s">
        <v>112</v>
      </c>
      <c r="D31" s="63"/>
      <c r="E31" s="64"/>
      <c r="F31" s="63"/>
      <c r="G31" s="64"/>
      <c r="H31" s="60"/>
      <c r="I31" s="211"/>
      <c r="J31" s="96"/>
      <c r="K31" s="163"/>
      <c r="L31" s="96"/>
      <c r="M31" s="175"/>
      <c r="N31" s="96"/>
      <c r="O31" s="175"/>
      <c r="P31" s="273"/>
      <c r="Q31" s="183"/>
      <c r="R31" s="175"/>
    </row>
    <row r="32" spans="1:18" s="140" customFormat="1" ht="13">
      <c r="A32" s="258" t="str">
        <f>IF('1'!$A$1=1,B32,C32)</f>
        <v>Країни ЄС</v>
      </c>
      <c r="B32" s="66" t="s">
        <v>105</v>
      </c>
      <c r="C32" s="67" t="s">
        <v>113</v>
      </c>
      <c r="D32" s="68">
        <v>3152</v>
      </c>
      <c r="E32" s="69">
        <v>45.293864060928293</v>
      </c>
      <c r="F32" s="68">
        <v>3995</v>
      </c>
      <c r="G32" s="69">
        <v>53.019243530192441</v>
      </c>
      <c r="H32" s="65">
        <v>5386</v>
      </c>
      <c r="I32" s="164">
        <v>58.139032815198618</v>
      </c>
      <c r="J32" s="97">
        <v>6756</v>
      </c>
      <c r="K32" s="164">
        <v>60.804608046080467</v>
      </c>
      <c r="L32" s="276">
        <v>7127</v>
      </c>
      <c r="M32" s="98">
        <v>59.785252915023911</v>
      </c>
      <c r="N32" s="97">
        <v>6822</v>
      </c>
      <c r="O32" s="98">
        <v>95.720499508909782</v>
      </c>
      <c r="P32" s="277">
        <v>8602</v>
      </c>
      <c r="Q32" s="103">
        <f t="shared" si="6"/>
        <v>61.359583422498041</v>
      </c>
      <c r="R32" s="98">
        <f t="shared" si="4"/>
        <v>126.09205511580181</v>
      </c>
    </row>
    <row r="33" spans="1:18" ht="31.5" customHeight="1">
      <c r="A33" s="286" t="str">
        <f>IF('1'!A1=1,A90,A91)</f>
        <v>Примітка 1: дані  розрахованo на підставі банківської звітності  про фінансові операції з нерезидентами України та про перекази, що здійсненo з використанням міжнародних систем переказу коштів, та  враховують обсяги коштів, які надійшли в Україну неформальними каналами.</v>
      </c>
      <c r="B33" s="286"/>
      <c r="C33" s="286"/>
      <c r="D33" s="286"/>
      <c r="E33" s="286"/>
      <c r="F33" s="286"/>
      <c r="G33" s="286"/>
      <c r="H33" s="286"/>
      <c r="I33" s="286"/>
      <c r="J33" s="286"/>
      <c r="K33" s="286"/>
      <c r="L33" s="286"/>
      <c r="M33" s="286"/>
      <c r="N33" s="286"/>
      <c r="O33" s="286"/>
      <c r="P33" s="286"/>
      <c r="Q33" s="286"/>
      <c r="R33" s="286"/>
    </row>
    <row r="34" spans="1:18" ht="21.5" customHeight="1">
      <c r="A34" s="286" t="str">
        <f>IF('1'!A1=1,A40,A41)</f>
        <v>Примітка 2: дані за країнами ЄС з 2015 року  наведено без врахування Великої Британії.</v>
      </c>
      <c r="B34" s="286"/>
      <c r="C34" s="286"/>
      <c r="D34" s="286"/>
      <c r="E34" s="286"/>
      <c r="F34" s="286"/>
      <c r="G34" s="286"/>
      <c r="H34" s="286"/>
      <c r="I34" s="286"/>
      <c r="J34" s="90"/>
      <c r="K34" s="90"/>
      <c r="L34" s="90"/>
      <c r="M34" s="90"/>
      <c r="N34" s="90"/>
    </row>
    <row r="35" spans="1:18">
      <c r="A35" s="286"/>
      <c r="B35" s="286"/>
      <c r="C35" s="286"/>
      <c r="D35" s="286"/>
      <c r="E35" s="286"/>
      <c r="F35" s="286"/>
      <c r="G35" s="286"/>
      <c r="H35" s="286"/>
      <c r="I35" s="90"/>
      <c r="J35" s="90"/>
      <c r="K35" s="90"/>
      <c r="L35" s="90"/>
      <c r="M35" s="90"/>
      <c r="N35" s="90"/>
    </row>
    <row r="36" spans="1:18">
      <c r="A36" s="90"/>
      <c r="B36" s="90"/>
      <c r="C36" s="90"/>
      <c r="D36" s="90"/>
      <c r="E36" s="90"/>
      <c r="F36" s="90"/>
      <c r="G36" s="90"/>
      <c r="H36" s="90"/>
      <c r="I36" s="90"/>
      <c r="J36" s="90"/>
      <c r="K36" s="90"/>
      <c r="L36" s="90"/>
      <c r="M36" s="90"/>
      <c r="N36" s="90"/>
    </row>
    <row r="37" spans="1:18">
      <c r="A37" s="90"/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0"/>
    </row>
    <row r="38" spans="1:18">
      <c r="A38" s="90"/>
      <c r="B38" s="90"/>
      <c r="C38" s="90"/>
      <c r="D38" s="90"/>
      <c r="E38" s="90"/>
      <c r="F38" s="90"/>
      <c r="G38" s="90"/>
      <c r="H38" s="90"/>
      <c r="I38" s="90"/>
      <c r="J38" s="90"/>
      <c r="K38" s="90"/>
      <c r="L38" s="90"/>
      <c r="M38" s="90"/>
      <c r="N38" s="90"/>
    </row>
    <row r="39" spans="1:18">
      <c r="A39" s="90"/>
      <c r="B39" s="90"/>
      <c r="C39" s="90"/>
      <c r="D39" s="90"/>
      <c r="E39" s="90"/>
      <c r="F39" s="90"/>
      <c r="G39" s="90"/>
      <c r="H39" s="90"/>
      <c r="I39" s="90"/>
      <c r="J39" s="90"/>
      <c r="K39" s="90"/>
      <c r="L39" s="90"/>
      <c r="M39" s="90"/>
      <c r="N39" s="90"/>
    </row>
    <row r="40" spans="1:18" hidden="1">
      <c r="A40" s="267" t="s">
        <v>150</v>
      </c>
      <c r="B40" s="90"/>
      <c r="C40" s="90"/>
      <c r="D40" s="90"/>
      <c r="E40" s="90"/>
      <c r="F40" s="90"/>
      <c r="G40" s="90"/>
      <c r="H40" s="90"/>
      <c r="I40" s="90"/>
      <c r="J40" s="90"/>
      <c r="K40" s="90"/>
      <c r="L40" s="90"/>
      <c r="M40" s="90"/>
      <c r="N40" s="90"/>
    </row>
    <row r="41" spans="1:18" hidden="1">
      <c r="A41" s="267" t="s">
        <v>151</v>
      </c>
      <c r="B41" s="90"/>
      <c r="C41" s="90"/>
      <c r="D41" s="90"/>
      <c r="E41" s="90"/>
      <c r="F41" s="90"/>
      <c r="G41" s="90"/>
      <c r="H41" s="90"/>
      <c r="I41" s="90"/>
      <c r="J41" s="90"/>
      <c r="K41" s="90"/>
      <c r="L41" s="90"/>
      <c r="M41" s="90"/>
      <c r="N41" s="90"/>
    </row>
    <row r="42" spans="1:18">
      <c r="A42" s="90"/>
      <c r="B42" s="90"/>
      <c r="C42" s="90"/>
      <c r="D42" s="90"/>
      <c r="E42" s="90"/>
      <c r="F42" s="90"/>
      <c r="G42" s="90"/>
      <c r="H42" s="90"/>
      <c r="I42" s="90"/>
      <c r="J42" s="90"/>
      <c r="K42" s="90"/>
      <c r="L42" s="90"/>
      <c r="M42" s="90"/>
      <c r="N42" s="90"/>
    </row>
    <row r="43" spans="1:18">
      <c r="A43" s="90"/>
      <c r="B43" s="90"/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</row>
    <row r="44" spans="1:18">
      <c r="A44" s="90"/>
      <c r="B44" s="90"/>
      <c r="C44" s="90"/>
      <c r="D44" s="90"/>
      <c r="E44" s="90"/>
      <c r="F44" s="90"/>
      <c r="G44" s="90"/>
      <c r="H44" s="90"/>
      <c r="I44" s="90"/>
      <c r="J44" s="90"/>
      <c r="K44" s="90"/>
      <c r="L44" s="90"/>
      <c r="M44" s="90"/>
      <c r="N44" s="90"/>
    </row>
    <row r="45" spans="1:18">
      <c r="A45" s="90"/>
      <c r="B45" s="90"/>
      <c r="C45" s="90"/>
      <c r="D45" s="90"/>
      <c r="E45" s="90"/>
      <c r="F45" s="90"/>
      <c r="G45" s="90"/>
      <c r="H45" s="90"/>
      <c r="I45" s="90"/>
      <c r="J45" s="90"/>
      <c r="K45" s="90"/>
      <c r="L45" s="90"/>
      <c r="M45" s="90"/>
      <c r="N45" s="90"/>
    </row>
    <row r="46" spans="1:18">
      <c r="A46" s="90"/>
      <c r="B46" s="90"/>
      <c r="C46" s="90"/>
      <c r="D46" s="90"/>
      <c r="E46" s="90"/>
      <c r="F46" s="90"/>
      <c r="G46" s="90"/>
      <c r="H46" s="90"/>
      <c r="I46" s="90"/>
      <c r="J46" s="90"/>
      <c r="K46" s="90"/>
      <c r="L46" s="90"/>
      <c r="M46" s="90"/>
      <c r="N46" s="90"/>
    </row>
    <row r="47" spans="1:18">
      <c r="A47" s="90"/>
      <c r="B47" s="90"/>
      <c r="C47" s="90"/>
      <c r="D47" s="90"/>
      <c r="E47" s="90"/>
      <c r="F47" s="90"/>
      <c r="G47" s="90"/>
      <c r="H47" s="90"/>
      <c r="I47" s="90"/>
      <c r="J47" s="90"/>
      <c r="K47" s="90"/>
      <c r="L47" s="90"/>
      <c r="M47" s="90"/>
      <c r="N47" s="90"/>
    </row>
    <row r="48" spans="1:18">
      <c r="A48" s="90"/>
      <c r="B48" s="90"/>
      <c r="C48" s="90"/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90"/>
    </row>
    <row r="49" spans="1:14">
      <c r="A49" s="90"/>
      <c r="B49" s="90"/>
      <c r="C49" s="90"/>
      <c r="D49" s="90"/>
      <c r="E49" s="90"/>
      <c r="F49" s="90"/>
      <c r="G49" s="90"/>
      <c r="H49" s="90"/>
      <c r="I49" s="90"/>
      <c r="J49" s="90"/>
      <c r="K49" s="90"/>
      <c r="L49" s="90"/>
      <c r="M49" s="90"/>
      <c r="N49" s="90"/>
    </row>
    <row r="50" spans="1:14">
      <c r="A50" s="90"/>
      <c r="B50" s="90"/>
      <c r="C50" s="90"/>
      <c r="D50" s="90"/>
      <c r="E50" s="90"/>
      <c r="F50" s="90"/>
      <c r="G50" s="90"/>
      <c r="H50" s="90"/>
      <c r="I50" s="90"/>
      <c r="J50" s="90"/>
      <c r="K50" s="90"/>
      <c r="L50" s="90"/>
      <c r="M50" s="90"/>
      <c r="N50" s="90"/>
    </row>
    <row r="51" spans="1:14">
      <c r="A51" s="90"/>
      <c r="B51" s="90"/>
      <c r="C51" s="90"/>
      <c r="D51" s="90"/>
      <c r="E51" s="90"/>
      <c r="F51" s="90"/>
      <c r="G51" s="90"/>
      <c r="H51" s="90"/>
      <c r="I51" s="90"/>
      <c r="J51" s="90"/>
      <c r="K51" s="90"/>
      <c r="L51" s="90"/>
      <c r="M51" s="90"/>
      <c r="N51" s="90"/>
    </row>
    <row r="52" spans="1:14">
      <c r="A52" s="90"/>
      <c r="B52" s="90"/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0"/>
    </row>
    <row r="53" spans="1:14">
      <c r="A53" s="90"/>
      <c r="B53" s="90"/>
      <c r="C53" s="90"/>
      <c r="D53" s="90"/>
      <c r="E53" s="90"/>
      <c r="F53" s="90"/>
      <c r="G53" s="90"/>
      <c r="H53" s="90"/>
      <c r="I53" s="90"/>
      <c r="J53" s="90"/>
      <c r="K53" s="90"/>
      <c r="L53" s="90"/>
      <c r="M53" s="90"/>
      <c r="N53" s="90"/>
    </row>
    <row r="54" spans="1:14">
      <c r="A54" s="90"/>
      <c r="B54" s="90"/>
      <c r="C54" s="90"/>
      <c r="D54" s="90"/>
      <c r="E54" s="90"/>
      <c r="F54" s="90"/>
      <c r="G54" s="90"/>
      <c r="H54" s="90"/>
      <c r="I54" s="90"/>
      <c r="J54" s="90"/>
      <c r="K54" s="90"/>
      <c r="L54" s="90"/>
      <c r="M54" s="90"/>
      <c r="N54" s="90"/>
    </row>
    <row r="55" spans="1:14">
      <c r="A55" s="90"/>
      <c r="B55" s="90"/>
      <c r="C55" s="90"/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</row>
    <row r="56" spans="1:14">
      <c r="A56" s="90"/>
      <c r="B56" s="90"/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</row>
    <row r="57" spans="1:14">
      <c r="A57" s="90"/>
      <c r="B57" s="90"/>
      <c r="C57" s="90"/>
      <c r="D57" s="90"/>
      <c r="E57" s="90"/>
      <c r="F57" s="90"/>
      <c r="G57" s="90"/>
      <c r="H57" s="90"/>
      <c r="I57" s="90"/>
      <c r="J57" s="90"/>
      <c r="K57" s="90"/>
      <c r="L57" s="90"/>
      <c r="M57" s="90"/>
      <c r="N57" s="90"/>
    </row>
    <row r="58" spans="1:14">
      <c r="A58" s="90"/>
      <c r="B58" s="90"/>
      <c r="C58" s="90"/>
      <c r="D58" s="90"/>
      <c r="E58" s="90"/>
      <c r="F58" s="90"/>
      <c r="G58" s="90"/>
      <c r="H58" s="90"/>
      <c r="I58" s="90"/>
      <c r="J58" s="90"/>
      <c r="K58" s="90"/>
      <c r="L58" s="90"/>
      <c r="M58" s="90"/>
      <c r="N58" s="90"/>
    </row>
    <row r="59" spans="1:14">
      <c r="A59" s="90"/>
      <c r="B59" s="90"/>
      <c r="C59" s="90"/>
      <c r="D59" s="90"/>
      <c r="E59" s="90"/>
      <c r="F59" s="90"/>
      <c r="G59" s="90"/>
      <c r="H59" s="90"/>
      <c r="I59" s="90"/>
      <c r="J59" s="90"/>
      <c r="K59" s="90"/>
      <c r="L59" s="90"/>
      <c r="M59" s="90"/>
      <c r="N59" s="90"/>
    </row>
    <row r="60" spans="1:14">
      <c r="A60" s="90"/>
      <c r="B60" s="90"/>
      <c r="C60" s="90"/>
      <c r="D60" s="90"/>
      <c r="E60" s="90"/>
      <c r="F60" s="90"/>
      <c r="G60" s="90"/>
      <c r="H60" s="90"/>
      <c r="I60" s="90"/>
      <c r="J60" s="90"/>
      <c r="K60" s="90"/>
      <c r="L60" s="90"/>
      <c r="M60" s="90"/>
      <c r="N60" s="90"/>
    </row>
    <row r="61" spans="1:14">
      <c r="A61" s="90"/>
      <c r="B61" s="90"/>
      <c r="C61" s="90"/>
      <c r="D61" s="90"/>
      <c r="E61" s="90"/>
      <c r="F61" s="90"/>
      <c r="G61" s="90"/>
      <c r="H61" s="90"/>
      <c r="I61" s="90"/>
      <c r="J61" s="90"/>
      <c r="K61" s="90"/>
      <c r="L61" s="90"/>
      <c r="M61" s="90"/>
      <c r="N61" s="90"/>
    </row>
    <row r="62" spans="1:14">
      <c r="A62" s="90"/>
      <c r="B62" s="90"/>
      <c r="C62" s="90"/>
      <c r="D62" s="90"/>
      <c r="E62" s="90"/>
      <c r="F62" s="90"/>
      <c r="G62" s="90"/>
      <c r="H62" s="90"/>
      <c r="I62" s="90"/>
      <c r="J62" s="90"/>
      <c r="K62" s="90"/>
      <c r="L62" s="90"/>
      <c r="M62" s="90"/>
      <c r="N62" s="90"/>
    </row>
    <row r="63" spans="1:14">
      <c r="A63" s="90"/>
      <c r="B63" s="90"/>
      <c r="C63" s="90"/>
      <c r="D63" s="90"/>
      <c r="E63" s="90"/>
      <c r="F63" s="90"/>
      <c r="G63" s="90"/>
      <c r="H63" s="90"/>
      <c r="I63" s="90"/>
      <c r="J63" s="90"/>
      <c r="K63" s="90"/>
      <c r="L63" s="90"/>
      <c r="M63" s="90"/>
      <c r="N63" s="90"/>
    </row>
    <row r="64" spans="1:14">
      <c r="A64" s="90"/>
      <c r="B64" s="90"/>
      <c r="C64" s="90"/>
      <c r="D64" s="90"/>
      <c r="E64" s="90"/>
      <c r="F64" s="90"/>
      <c r="G64" s="90"/>
      <c r="H64" s="90"/>
      <c r="I64" s="90"/>
      <c r="J64" s="90"/>
      <c r="K64" s="90"/>
      <c r="L64" s="90"/>
      <c r="M64" s="90"/>
      <c r="N64" s="90"/>
    </row>
    <row r="65" spans="1:14">
      <c r="A65" s="90"/>
      <c r="B65" s="90"/>
      <c r="C65" s="90"/>
      <c r="D65" s="90"/>
      <c r="E65" s="90"/>
      <c r="F65" s="90"/>
      <c r="G65" s="90"/>
      <c r="H65" s="90"/>
      <c r="I65" s="90"/>
      <c r="J65" s="90"/>
      <c r="K65" s="90"/>
      <c r="L65" s="90"/>
      <c r="M65" s="90"/>
      <c r="N65" s="90"/>
    </row>
    <row r="66" spans="1:14">
      <c r="A66" s="90"/>
      <c r="B66" s="90"/>
      <c r="C66" s="90"/>
      <c r="D66" s="90"/>
      <c r="E66" s="90"/>
      <c r="F66" s="90"/>
      <c r="G66" s="90"/>
      <c r="H66" s="90"/>
      <c r="I66" s="90"/>
      <c r="J66" s="90"/>
      <c r="K66" s="90"/>
      <c r="L66" s="90"/>
      <c r="M66" s="90"/>
      <c r="N66" s="90"/>
    </row>
    <row r="67" spans="1:14">
      <c r="A67" s="90"/>
      <c r="B67" s="90"/>
      <c r="C67" s="90"/>
      <c r="D67" s="90"/>
      <c r="E67" s="90"/>
      <c r="F67" s="90"/>
      <c r="G67" s="90"/>
      <c r="H67" s="90"/>
      <c r="I67" s="90"/>
      <c r="J67" s="90"/>
      <c r="K67" s="90"/>
      <c r="L67" s="90"/>
      <c r="M67" s="90"/>
      <c r="N67" s="90"/>
    </row>
    <row r="68" spans="1:14">
      <c r="A68" s="90"/>
      <c r="B68" s="90"/>
      <c r="C68" s="90"/>
      <c r="D68" s="90"/>
      <c r="E68" s="90"/>
      <c r="F68" s="90"/>
      <c r="G68" s="90"/>
      <c r="H68" s="90"/>
      <c r="I68" s="90"/>
      <c r="J68" s="90"/>
      <c r="K68" s="90"/>
      <c r="L68" s="90"/>
      <c r="M68" s="90"/>
      <c r="N68" s="90"/>
    </row>
    <row r="69" spans="1:14">
      <c r="A69" s="90"/>
      <c r="B69" s="90"/>
      <c r="C69" s="90"/>
      <c r="D69" s="90"/>
      <c r="E69" s="90"/>
      <c r="F69" s="90"/>
      <c r="G69" s="90"/>
      <c r="H69" s="90"/>
      <c r="I69" s="90"/>
      <c r="J69" s="90"/>
      <c r="K69" s="90"/>
      <c r="L69" s="90"/>
      <c r="M69" s="90"/>
      <c r="N69" s="90"/>
    </row>
    <row r="70" spans="1:14">
      <c r="A70" s="90"/>
      <c r="B70" s="90"/>
      <c r="C70" s="90"/>
      <c r="D70" s="90"/>
      <c r="E70" s="90"/>
      <c r="F70" s="90"/>
      <c r="G70" s="90"/>
      <c r="H70" s="90"/>
      <c r="I70" s="90"/>
      <c r="J70" s="90"/>
      <c r="K70" s="90"/>
      <c r="L70" s="90"/>
      <c r="M70" s="90"/>
      <c r="N70" s="90"/>
    </row>
    <row r="71" spans="1:14">
      <c r="A71" s="90"/>
      <c r="B71" s="90"/>
      <c r="C71" s="90"/>
      <c r="D71" s="90"/>
      <c r="E71" s="90"/>
      <c r="F71" s="90"/>
      <c r="G71" s="90"/>
      <c r="H71" s="90"/>
      <c r="I71" s="90"/>
      <c r="J71" s="90"/>
      <c r="K71" s="90"/>
      <c r="L71" s="90"/>
      <c r="M71" s="90"/>
      <c r="N71" s="90"/>
    </row>
    <row r="72" spans="1:14">
      <c r="A72" s="90"/>
      <c r="B72" s="90"/>
      <c r="C72" s="90"/>
      <c r="D72" s="90"/>
      <c r="E72" s="90"/>
      <c r="F72" s="90"/>
      <c r="G72" s="90"/>
      <c r="H72" s="90"/>
      <c r="I72" s="90"/>
      <c r="J72" s="90"/>
      <c r="K72" s="90"/>
      <c r="L72" s="90"/>
      <c r="M72" s="90"/>
      <c r="N72" s="90"/>
    </row>
    <row r="73" spans="1:14">
      <c r="A73" s="90"/>
      <c r="B73" s="90"/>
      <c r="C73" s="90"/>
      <c r="D73" s="90"/>
      <c r="E73" s="90"/>
      <c r="F73" s="90"/>
      <c r="G73" s="90"/>
      <c r="H73" s="90"/>
      <c r="I73" s="90"/>
      <c r="J73" s="90"/>
      <c r="K73" s="90"/>
      <c r="L73" s="90"/>
      <c r="M73" s="90"/>
      <c r="N73" s="90"/>
    </row>
    <row r="74" spans="1:14">
      <c r="A74" s="90"/>
      <c r="B74" s="90"/>
      <c r="C74" s="90"/>
      <c r="D74" s="90"/>
      <c r="E74" s="90"/>
      <c r="F74" s="90"/>
      <c r="G74" s="90"/>
      <c r="H74" s="90"/>
      <c r="I74" s="90"/>
      <c r="J74" s="90"/>
      <c r="K74" s="90"/>
      <c r="L74" s="90"/>
      <c r="M74" s="90"/>
      <c r="N74" s="90"/>
    </row>
    <row r="75" spans="1:14">
      <c r="A75" s="90"/>
      <c r="B75" s="90"/>
      <c r="C75" s="90"/>
      <c r="D75" s="90"/>
      <c r="E75" s="90"/>
      <c r="F75" s="90"/>
      <c r="G75" s="90"/>
      <c r="H75" s="90"/>
      <c r="I75" s="90"/>
      <c r="J75" s="90"/>
      <c r="K75" s="90"/>
      <c r="L75" s="90"/>
      <c r="M75" s="90"/>
      <c r="N75" s="90"/>
    </row>
    <row r="76" spans="1:14">
      <c r="A76" s="90"/>
      <c r="B76" s="90"/>
      <c r="C76" s="90"/>
      <c r="D76" s="90"/>
      <c r="E76" s="90"/>
      <c r="F76" s="90"/>
      <c r="G76" s="90"/>
      <c r="H76" s="90"/>
      <c r="I76" s="90"/>
      <c r="J76" s="90"/>
      <c r="K76" s="90"/>
      <c r="L76" s="90"/>
      <c r="M76" s="90"/>
      <c r="N76" s="90"/>
    </row>
    <row r="77" spans="1:14">
      <c r="A77" s="90"/>
      <c r="B77" s="90"/>
      <c r="C77" s="90"/>
      <c r="D77" s="90"/>
      <c r="E77" s="90"/>
      <c r="F77" s="90"/>
      <c r="G77" s="90"/>
      <c r="H77" s="90"/>
      <c r="I77" s="90"/>
      <c r="J77" s="90"/>
      <c r="K77" s="90"/>
      <c r="L77" s="90"/>
      <c r="M77" s="90"/>
      <c r="N77" s="90"/>
    </row>
    <row r="78" spans="1:14">
      <c r="A78" s="90"/>
      <c r="B78" s="90"/>
      <c r="C78" s="90"/>
      <c r="D78" s="90"/>
      <c r="E78" s="90"/>
      <c r="F78" s="90"/>
      <c r="G78" s="90"/>
      <c r="H78" s="90"/>
      <c r="I78" s="90"/>
      <c r="J78" s="90"/>
      <c r="K78" s="90"/>
      <c r="L78" s="90"/>
      <c r="M78" s="90"/>
      <c r="N78" s="90"/>
    </row>
    <row r="79" spans="1:14">
      <c r="A79" s="90"/>
      <c r="B79" s="90"/>
      <c r="C79" s="90"/>
      <c r="D79" s="90"/>
      <c r="E79" s="90"/>
      <c r="F79" s="90"/>
      <c r="G79" s="90"/>
      <c r="H79" s="90"/>
      <c r="I79" s="90"/>
      <c r="J79" s="90"/>
      <c r="K79" s="90"/>
      <c r="L79" s="90"/>
      <c r="M79" s="90"/>
      <c r="N79" s="90"/>
    </row>
    <row r="80" spans="1:14" hidden="1">
      <c r="A80" s="90"/>
      <c r="B80" s="90"/>
      <c r="C80" s="90"/>
      <c r="D80" s="90"/>
      <c r="E80" s="90"/>
      <c r="F80" s="90"/>
      <c r="G80" s="90"/>
      <c r="H80" s="90"/>
      <c r="I80" s="90"/>
      <c r="J80" s="90"/>
      <c r="K80" s="90"/>
      <c r="L80" s="90"/>
      <c r="M80" s="90"/>
      <c r="N80" s="90"/>
    </row>
    <row r="81" spans="1:15" hidden="1">
      <c r="A81" s="90"/>
      <c r="B81" s="90"/>
      <c r="C81" s="90"/>
      <c r="D81" s="90"/>
      <c r="E81" s="90"/>
      <c r="F81" s="90"/>
      <c r="G81" s="90"/>
      <c r="H81" s="90"/>
      <c r="I81" s="90"/>
      <c r="J81" s="90"/>
      <c r="K81" s="90"/>
      <c r="L81" s="90"/>
      <c r="M81" s="90"/>
      <c r="N81" s="90"/>
    </row>
    <row r="82" spans="1:15" hidden="1">
      <c r="A82" s="90"/>
      <c r="B82" s="90"/>
      <c r="C82" s="90"/>
      <c r="D82" s="90"/>
      <c r="E82" s="90"/>
      <c r="F82" s="90"/>
      <c r="G82" s="90"/>
      <c r="H82" s="90"/>
      <c r="I82" s="90"/>
      <c r="J82" s="90"/>
      <c r="K82" s="90"/>
      <c r="L82" s="90"/>
      <c r="M82" s="90"/>
      <c r="N82" s="90"/>
    </row>
    <row r="83" spans="1:15" hidden="1">
      <c r="A83" s="90"/>
      <c r="B83" s="90"/>
      <c r="C83" s="90"/>
      <c r="D83" s="90"/>
      <c r="E83" s="90"/>
      <c r="F83" s="90"/>
      <c r="G83" s="90"/>
      <c r="H83" s="90"/>
      <c r="I83" s="90"/>
      <c r="J83" s="90"/>
      <c r="K83" s="90"/>
      <c r="L83" s="90"/>
      <c r="M83" s="90"/>
      <c r="N83" s="90"/>
    </row>
    <row r="84" spans="1:15" hidden="1">
      <c r="A84" s="90"/>
      <c r="B84" s="90"/>
      <c r="C84" s="90"/>
      <c r="D84" s="90"/>
      <c r="E84" s="90"/>
      <c r="F84" s="90"/>
      <c r="G84" s="90"/>
      <c r="H84" s="90"/>
      <c r="I84" s="90"/>
      <c r="J84" s="90"/>
      <c r="K84" s="90"/>
      <c r="L84" s="90"/>
      <c r="M84" s="90"/>
      <c r="N84" s="90"/>
    </row>
    <row r="85" spans="1:15" hidden="1">
      <c r="A85" s="90"/>
      <c r="B85" s="90"/>
      <c r="C85" s="90"/>
      <c r="D85" s="90"/>
      <c r="E85" s="90"/>
      <c r="F85" s="90"/>
      <c r="G85" s="90"/>
      <c r="H85" s="90"/>
      <c r="I85" s="90"/>
      <c r="J85" s="90"/>
      <c r="K85" s="90"/>
      <c r="L85" s="90"/>
      <c r="M85" s="90"/>
      <c r="N85" s="90"/>
    </row>
    <row r="86" spans="1:15" hidden="1">
      <c r="A86" s="90"/>
      <c r="B86" s="90"/>
      <c r="C86" s="90"/>
      <c r="D86" s="90"/>
      <c r="E86" s="90"/>
      <c r="F86" s="90"/>
      <c r="G86" s="90"/>
      <c r="H86" s="90"/>
      <c r="I86" s="90"/>
      <c r="J86" s="90"/>
      <c r="K86" s="90"/>
      <c r="L86" s="90"/>
      <c r="M86" s="90"/>
      <c r="N86" s="90"/>
    </row>
    <row r="87" spans="1:15" hidden="1">
      <c r="A87" s="90"/>
      <c r="B87" s="90"/>
      <c r="C87" s="90"/>
      <c r="D87" s="90"/>
      <c r="E87" s="90"/>
      <c r="F87" s="90"/>
      <c r="G87" s="90"/>
      <c r="H87" s="90"/>
      <c r="I87" s="90"/>
      <c r="J87" s="90"/>
      <c r="K87" s="90"/>
      <c r="L87" s="90"/>
      <c r="M87" s="90"/>
      <c r="N87" s="90"/>
    </row>
    <row r="88" spans="1:15" hidden="1">
      <c r="A88" s="90"/>
      <c r="B88" s="90"/>
      <c r="C88" s="90"/>
      <c r="D88" s="90"/>
      <c r="E88" s="90"/>
      <c r="F88" s="90"/>
      <c r="G88" s="90"/>
      <c r="H88" s="90"/>
      <c r="I88" s="90"/>
      <c r="J88" s="90"/>
      <c r="K88" s="90"/>
      <c r="L88" s="90"/>
      <c r="M88" s="90"/>
      <c r="N88" s="90"/>
    </row>
    <row r="89" spans="1:15" hidden="1">
      <c r="A89" s="90"/>
      <c r="B89" s="90"/>
      <c r="C89" s="90"/>
      <c r="D89" s="90"/>
      <c r="E89" s="90"/>
      <c r="F89" s="90"/>
      <c r="G89" s="90"/>
      <c r="H89" s="90"/>
      <c r="I89" s="90"/>
      <c r="J89" s="90"/>
      <c r="K89" s="90"/>
      <c r="L89" s="90"/>
      <c r="M89" s="90"/>
      <c r="N89" s="90"/>
    </row>
    <row r="90" spans="1:15" s="36" customFormat="1" hidden="1" outlineLevel="1">
      <c r="A90" s="290" t="s">
        <v>153</v>
      </c>
      <c r="B90" s="290"/>
      <c r="C90" s="290"/>
      <c r="D90" s="290"/>
      <c r="E90" s="290"/>
      <c r="F90" s="290"/>
      <c r="G90" s="290"/>
      <c r="H90" s="290"/>
      <c r="I90" s="290"/>
      <c r="J90" s="290"/>
      <c r="K90" s="290"/>
      <c r="L90" s="290"/>
      <c r="M90" s="290"/>
      <c r="N90" s="290"/>
      <c r="O90" s="290"/>
    </row>
    <row r="91" spans="1:15" s="36" customFormat="1" ht="14.5" hidden="1" outlineLevel="1">
      <c r="A91" s="291" t="s">
        <v>152</v>
      </c>
      <c r="B91" s="291"/>
      <c r="C91" s="291"/>
      <c r="D91" s="291"/>
      <c r="E91" s="291"/>
      <c r="F91" s="291"/>
      <c r="G91" s="291"/>
      <c r="H91" s="291"/>
      <c r="I91" s="291"/>
      <c r="J91" s="291"/>
      <c r="K91" s="291"/>
      <c r="L91" s="291"/>
      <c r="M91" s="291"/>
      <c r="N91" s="291"/>
      <c r="O91" s="291"/>
    </row>
    <row r="92" spans="1:15" s="36" customFormat="1" ht="14.5" hidden="1" outlineLevel="1">
      <c r="A92" s="131"/>
      <c r="B92" s="131"/>
      <c r="C92" s="131"/>
      <c r="D92" s="131"/>
      <c r="E92" s="131"/>
      <c r="F92" s="131"/>
      <c r="G92" s="131"/>
      <c r="H92" s="131"/>
      <c r="I92" s="131"/>
      <c r="J92" s="131"/>
      <c r="K92" s="131"/>
      <c r="L92" s="131"/>
      <c r="M92" s="131"/>
    </row>
    <row r="93" spans="1:15" s="36" customFormat="1" ht="39" hidden="1">
      <c r="A93" s="132"/>
      <c r="B93" s="132"/>
      <c r="C93" s="132"/>
      <c r="D93" s="161" t="s">
        <v>85</v>
      </c>
      <c r="E93" s="139" t="s">
        <v>86</v>
      </c>
      <c r="F93" s="139"/>
      <c r="G93" s="139" t="s">
        <v>85</v>
      </c>
      <c r="H93" s="139" t="s">
        <v>86</v>
      </c>
      <c r="I93" s="162" t="s">
        <v>87</v>
      </c>
      <c r="K93" s="162" t="s">
        <v>87</v>
      </c>
    </row>
    <row r="94" spans="1:15" s="36" customFormat="1" ht="39" hidden="1">
      <c r="A94" s="132"/>
      <c r="B94" s="132"/>
      <c r="C94" s="132"/>
      <c r="D94" s="161" t="s">
        <v>74</v>
      </c>
      <c r="E94" s="139" t="s">
        <v>88</v>
      </c>
      <c r="F94" s="139"/>
      <c r="G94" s="139" t="s">
        <v>74</v>
      </c>
      <c r="H94" s="139" t="s">
        <v>88</v>
      </c>
      <c r="I94" s="162" t="s">
        <v>89</v>
      </c>
      <c r="K94" s="162" t="s">
        <v>89</v>
      </c>
    </row>
    <row r="95" spans="1:15" s="36" customFormat="1" hidden="1">
      <c r="A95" s="70"/>
      <c r="B95" s="70"/>
      <c r="C95" s="132"/>
      <c r="D95" s="128"/>
      <c r="E95" s="128"/>
      <c r="F95" s="128"/>
      <c r="G95" s="128"/>
      <c r="H95" s="128"/>
      <c r="I95" s="128"/>
    </row>
    <row r="96" spans="1:15" s="36" customFormat="1" hidden="1">
      <c r="A96" s="133"/>
      <c r="B96" s="133"/>
      <c r="C96" s="133"/>
    </row>
    <row r="97" spans="1:3" ht="13" hidden="1">
      <c r="A97" s="134"/>
      <c r="B97" s="135"/>
      <c r="C97" s="135"/>
    </row>
    <row r="98" spans="1:3" hidden="1">
      <c r="A98" s="136"/>
      <c r="B98" s="137"/>
      <c r="C98" s="138"/>
    </row>
  </sheetData>
  <mergeCells count="12">
    <mergeCell ref="P5:R5"/>
    <mergeCell ref="A90:O90"/>
    <mergeCell ref="A91:O91"/>
    <mergeCell ref="F5:G5"/>
    <mergeCell ref="D5:E5"/>
    <mergeCell ref="H5:I5"/>
    <mergeCell ref="J5:K5"/>
    <mergeCell ref="L5:M5"/>
    <mergeCell ref="N5:O5"/>
    <mergeCell ref="A35:H35"/>
    <mergeCell ref="A34:I34"/>
    <mergeCell ref="A33:R33"/>
  </mergeCells>
  <phoneticPr fontId="0" type="noConversion"/>
  <hyperlinks>
    <hyperlink ref="A1" location="'1'!A1" display="до змісту"/>
  </hyperlinks>
  <printOptions horizontalCentered="1"/>
  <pageMargins left="0.70866141732283472" right="0.70866141732283472" top="0.15748031496062992" bottom="0.15748031496062992" header="0.31496062992125984" footer="0.31496062992125984"/>
  <pageSetup paperSize="9" scale="8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146"/>
  <sheetViews>
    <sheetView workbookViewId="0">
      <pane xSplit="3" ySplit="6" topLeftCell="P7" activePane="bottomRight" state="frozen"/>
      <selection activeCell="B17" sqref="B17"/>
      <selection pane="topRight" activeCell="B17" sqref="B17"/>
      <selection pane="bottomLeft" activeCell="B17" sqref="B17"/>
      <selection pane="bottomRight" activeCell="A4" sqref="A4"/>
    </sheetView>
  </sheetViews>
  <sheetFormatPr defaultColWidth="8.90625" defaultRowHeight="12.5" outlineLevelRow="1" outlineLevelCol="1"/>
  <cols>
    <col min="1" max="1" width="32.453125" style="32" customWidth="1"/>
    <col min="2" max="2" width="47.81640625" style="32" hidden="1" customWidth="1" outlineLevel="1"/>
    <col min="3" max="3" width="23.6328125" style="32" hidden="1" customWidth="1" outlineLevel="1"/>
    <col min="4" max="4" width="8.08984375" style="32" hidden="1" customWidth="1" collapsed="1"/>
    <col min="5" max="5" width="8.6328125" style="32" hidden="1" customWidth="1"/>
    <col min="6" max="6" width="5.6328125" style="32" hidden="1" customWidth="1"/>
    <col min="7" max="7" width="5.81640625" style="32" hidden="1" customWidth="1"/>
    <col min="8" max="8" width="8.1796875" style="32" hidden="1" customWidth="1"/>
    <col min="9" max="9" width="6.453125" style="32" hidden="1" customWidth="1"/>
    <col min="10" max="10" width="5.81640625" style="32" hidden="1" customWidth="1"/>
    <col min="11" max="11" width="8.1796875" style="32" hidden="1" customWidth="1"/>
    <col min="12" max="12" width="6.453125" style="32" hidden="1" customWidth="1"/>
    <col min="13" max="13" width="5.81640625" style="32" hidden="1" customWidth="1"/>
    <col min="14" max="14" width="8.1796875" style="32" hidden="1" customWidth="1"/>
    <col min="15" max="15" width="6.453125" style="32" hidden="1" customWidth="1"/>
    <col min="16" max="30" width="6.81640625" style="32" customWidth="1"/>
    <col min="31" max="31" width="5.81640625" style="32" customWidth="1"/>
    <col min="32" max="32" width="7.81640625" style="32" customWidth="1"/>
    <col min="33" max="33" width="6.81640625" style="32" customWidth="1"/>
    <col min="34" max="34" width="5.81640625" style="32" customWidth="1"/>
    <col min="35" max="35" width="7.81640625" style="32" customWidth="1"/>
    <col min="36" max="36" width="6.36328125" style="32" bestFit="1" customWidth="1"/>
    <col min="37" max="37" width="5.54296875" style="32" customWidth="1"/>
    <col min="38" max="38" width="7.81640625" style="32" customWidth="1"/>
    <col min="39" max="40" width="5.453125" style="32" customWidth="1"/>
    <col min="41" max="41" width="7.81640625" style="32" customWidth="1"/>
    <col min="42" max="42" width="5.453125" style="32" customWidth="1"/>
    <col min="43" max="43" width="5.1796875" style="32" customWidth="1"/>
    <col min="44" max="44" width="7.81640625" style="32" customWidth="1"/>
    <col min="45" max="45" width="5.453125" style="32" customWidth="1"/>
    <col min="46" max="46" width="6" style="32" customWidth="1"/>
    <col min="47" max="47" width="7.81640625" style="32" customWidth="1"/>
    <col min="48" max="48" width="5.453125" style="32" customWidth="1"/>
    <col min="49" max="49" width="5.36328125" style="32" customWidth="1"/>
    <col min="50" max="50" width="7.81640625" style="32" customWidth="1"/>
    <col min="51" max="51" width="5.453125" style="32" customWidth="1"/>
    <col min="52" max="52" width="6.36328125" style="32" customWidth="1"/>
    <col min="53" max="53" width="7.81640625" style="32" customWidth="1"/>
    <col min="54" max="54" width="5.453125" style="32" bestFit="1" customWidth="1"/>
    <col min="55" max="55" width="5" style="32" customWidth="1"/>
    <col min="56" max="56" width="7.81640625" style="32" customWidth="1"/>
    <col min="57" max="57" width="5.453125" style="32" bestFit="1" customWidth="1"/>
    <col min="58" max="58" width="5" style="32" bestFit="1" customWidth="1"/>
    <col min="59" max="59" width="7.81640625" style="32" customWidth="1"/>
    <col min="60" max="60" width="6" style="32" bestFit="1" customWidth="1"/>
    <col min="61" max="61" width="5" style="32" bestFit="1" customWidth="1"/>
    <col min="62" max="62" width="7.81640625" style="32" customWidth="1"/>
    <col min="63" max="63" width="5.453125" style="32" bestFit="1" customWidth="1"/>
    <col min="64" max="64" width="5.81640625" style="32" customWidth="1"/>
    <col min="65" max="65" width="7.81640625" style="32" customWidth="1"/>
    <col min="66" max="66" width="5.453125" style="32" customWidth="1"/>
    <col min="67" max="67" width="5.81640625" style="32" customWidth="1"/>
    <col min="68" max="68" width="7.81640625" style="32" customWidth="1"/>
    <col min="69" max="69" width="5.453125" style="32" customWidth="1"/>
    <col min="70" max="70" width="5.81640625" style="32" bestFit="1" customWidth="1"/>
    <col min="71" max="71" width="7.81640625" style="32" customWidth="1"/>
    <col min="72" max="72" width="5.54296875" style="32" bestFit="1" customWidth="1"/>
    <col min="73" max="73" width="7.54296875" style="32" bestFit="1" customWidth="1"/>
    <col min="74" max="75" width="8.54296875" style="32" bestFit="1" customWidth="1"/>
    <col min="76" max="76" width="8.90625" style="32"/>
    <col min="77" max="79" width="5.54296875" style="32" bestFit="1" customWidth="1"/>
    <col min="80" max="16384" width="8.90625" style="32"/>
  </cols>
  <sheetData>
    <row r="1" spans="1:66" ht="13">
      <c r="A1" s="105" t="s">
        <v>60</v>
      </c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1"/>
      <c r="Y1" s="141"/>
      <c r="Z1" s="141"/>
      <c r="AA1" s="141"/>
      <c r="AB1" s="141"/>
      <c r="AC1" s="141"/>
      <c r="AD1" s="141"/>
      <c r="AE1" s="141"/>
      <c r="AF1" s="141"/>
      <c r="AG1" s="141"/>
      <c r="AH1" s="141"/>
      <c r="AI1" s="141"/>
      <c r="AJ1" s="141"/>
      <c r="AK1" s="141"/>
      <c r="AL1" s="141"/>
      <c r="AM1" s="141"/>
      <c r="AN1" s="141"/>
      <c r="AO1" s="141"/>
      <c r="AP1" s="141"/>
      <c r="AQ1" s="141"/>
      <c r="AR1" s="141"/>
      <c r="AS1" s="141"/>
      <c r="AT1" s="141"/>
      <c r="AU1" s="141"/>
      <c r="AV1" s="141"/>
      <c r="AW1" s="141"/>
      <c r="AX1" s="141"/>
      <c r="AY1" s="141"/>
      <c r="AZ1" s="141"/>
      <c r="BA1" s="141"/>
      <c r="BB1" s="141"/>
      <c r="BC1" s="130"/>
      <c r="BD1" s="130"/>
      <c r="BE1" s="130"/>
      <c r="BF1" s="142"/>
      <c r="BG1" s="142"/>
      <c r="BH1" s="142"/>
      <c r="BI1" s="142"/>
      <c r="BJ1" s="142"/>
      <c r="BK1" s="142"/>
      <c r="BL1" s="142"/>
      <c r="BM1" s="142"/>
      <c r="BN1" s="142"/>
    </row>
    <row r="2" spans="1:66" ht="13">
      <c r="A2" s="75" t="str">
        <f>IF('1'!A1=1,B2,C2)</f>
        <v xml:space="preserve">1.3.Обсяги приватних грошових переказів в Україну </v>
      </c>
      <c r="B2" s="76" t="s">
        <v>53</v>
      </c>
      <c r="C2" s="148" t="s">
        <v>73</v>
      </c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  <c r="AN2" s="72"/>
      <c r="AO2" s="72"/>
      <c r="AP2" s="72"/>
      <c r="AQ2" s="72"/>
      <c r="AR2" s="72"/>
      <c r="AS2" s="72"/>
      <c r="AT2" s="72"/>
      <c r="AU2" s="72"/>
      <c r="AV2" s="72"/>
      <c r="AW2" s="72"/>
      <c r="AX2" s="72"/>
      <c r="AY2" s="72"/>
      <c r="AZ2" s="72"/>
      <c r="BA2" s="72"/>
      <c r="BB2" s="72"/>
      <c r="BC2" s="24"/>
      <c r="BD2" s="24"/>
      <c r="BE2" s="24"/>
      <c r="BF2" s="36"/>
      <c r="BG2" s="36"/>
      <c r="BH2" s="36"/>
      <c r="BI2" s="36"/>
      <c r="BJ2" s="36"/>
      <c r="BK2" s="36"/>
      <c r="BL2" s="36"/>
      <c r="BM2" s="36"/>
      <c r="BN2" s="36"/>
    </row>
    <row r="3" spans="1:66" s="140" customFormat="1" ht="13">
      <c r="A3" s="75" t="str">
        <f>IF('1'!A1=1,B3,C3)</f>
        <v>за офіційними каналами надходження</v>
      </c>
      <c r="B3" s="73" t="s">
        <v>106</v>
      </c>
      <c r="C3" s="74" t="s">
        <v>107</v>
      </c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1"/>
      <c r="BD3" s="31"/>
      <c r="BE3" s="31"/>
      <c r="BF3" s="143"/>
      <c r="BG3" s="143"/>
      <c r="BH3" s="143"/>
      <c r="BI3" s="143"/>
      <c r="BJ3" s="143"/>
      <c r="BK3" s="143"/>
      <c r="BL3" s="143"/>
      <c r="BM3" s="143"/>
      <c r="BN3" s="143"/>
    </row>
    <row r="4" spans="1:66" ht="13">
      <c r="A4" s="72" t="str">
        <f>IF('1'!A1=1,B4,C4)</f>
        <v>Млн. дол. США</v>
      </c>
      <c r="B4" s="76" t="s">
        <v>33</v>
      </c>
      <c r="C4" s="77" t="s">
        <v>74</v>
      </c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/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/>
      <c r="AV4" s="72"/>
      <c r="AW4" s="72"/>
      <c r="AX4" s="72"/>
      <c r="AY4" s="72"/>
      <c r="AZ4" s="72"/>
      <c r="BA4" s="72"/>
      <c r="BB4" s="72"/>
      <c r="BC4" s="24"/>
      <c r="BD4" s="24"/>
      <c r="BE4" s="24"/>
      <c r="BF4" s="36"/>
      <c r="BG4" s="36"/>
      <c r="BH4" s="36"/>
      <c r="BI4" s="36"/>
      <c r="BJ4" s="36"/>
      <c r="BK4" s="36"/>
      <c r="BL4" s="36"/>
      <c r="BM4" s="36"/>
      <c r="BN4" s="36"/>
    </row>
    <row r="5" spans="1:66" ht="13">
      <c r="A5" s="78"/>
      <c r="B5" s="79"/>
      <c r="C5" s="80"/>
      <c r="D5" s="293">
        <v>2011</v>
      </c>
      <c r="E5" s="294"/>
      <c r="F5" s="294"/>
      <c r="G5" s="293">
        <v>2012</v>
      </c>
      <c r="H5" s="294"/>
      <c r="I5" s="295"/>
      <c r="J5" s="294">
        <v>2013</v>
      </c>
      <c r="K5" s="294"/>
      <c r="L5" s="294"/>
      <c r="M5" s="293">
        <v>2014</v>
      </c>
      <c r="N5" s="294"/>
      <c r="O5" s="295"/>
      <c r="P5" s="294">
        <v>2015</v>
      </c>
      <c r="Q5" s="294"/>
      <c r="R5" s="294"/>
      <c r="S5" s="293">
        <v>2016</v>
      </c>
      <c r="T5" s="294"/>
      <c r="U5" s="295"/>
      <c r="V5" s="294">
        <v>2017</v>
      </c>
      <c r="W5" s="294"/>
      <c r="X5" s="294"/>
      <c r="Y5" s="293">
        <v>2018</v>
      </c>
      <c r="Z5" s="294"/>
      <c r="AA5" s="295"/>
      <c r="AB5" s="294">
        <v>2019</v>
      </c>
      <c r="AC5" s="294"/>
      <c r="AD5" s="294"/>
      <c r="AE5" s="293">
        <v>2020</v>
      </c>
      <c r="AF5" s="294"/>
      <c r="AG5" s="295"/>
      <c r="AH5" s="294">
        <v>2021</v>
      </c>
      <c r="AI5" s="294"/>
      <c r="AJ5" s="295"/>
    </row>
    <row r="6" spans="1:66" ht="156.65" customHeight="1">
      <c r="A6" s="187" t="s">
        <v>3</v>
      </c>
      <c r="B6" s="165" t="s">
        <v>3</v>
      </c>
      <c r="C6" s="166" t="s">
        <v>14</v>
      </c>
      <c r="D6" s="167" t="str">
        <f>IF('1'!$A$1=1,D96,D97)</f>
        <v>Перекази, що здійснені через банківську систему</v>
      </c>
      <c r="E6" s="168" t="str">
        <f>IF('1'!$A$1=1,E96,E97)</f>
        <v>Перекази, що здійснені через  міжнародні системи переказу коштів</v>
      </c>
      <c r="F6" s="169" t="str">
        <f>IF('1'!$A$1=1,F96,F97)</f>
        <v>Усього</v>
      </c>
      <c r="G6" s="170" t="str">
        <f>D6</f>
        <v>Перекази, що здійснені через банківську систему</v>
      </c>
      <c r="H6" s="170" t="str">
        <f t="shared" ref="H6:I6" si="0">E6</f>
        <v>Перекази, що здійснені через  міжнародні системи переказу коштів</v>
      </c>
      <c r="I6" s="171" t="str">
        <f t="shared" si="0"/>
        <v>Усього</v>
      </c>
      <c r="J6" s="167" t="str">
        <f>G6</f>
        <v>Перекази, що здійснені через банківську систему</v>
      </c>
      <c r="K6" s="167" t="str">
        <f t="shared" ref="K6:L6" si="1">H6</f>
        <v>Перекази, що здійснені через  міжнародні системи переказу коштів</v>
      </c>
      <c r="L6" s="172" t="str">
        <f t="shared" si="1"/>
        <v>Усього</v>
      </c>
      <c r="M6" s="170" t="str">
        <f>J6</f>
        <v>Перекази, що здійснені через банківську систему</v>
      </c>
      <c r="N6" s="173" t="str">
        <f t="shared" ref="N6:O6" si="2">K6</f>
        <v>Перекази, що здійснені через  міжнародні системи переказу коштів</v>
      </c>
      <c r="O6" s="171" t="str">
        <f t="shared" si="2"/>
        <v>Усього</v>
      </c>
      <c r="P6" s="176" t="str">
        <f>M6</f>
        <v>Перекази, що здійснені через банківську систему</v>
      </c>
      <c r="Q6" s="177" t="str">
        <f t="shared" ref="Q6:R6" si="3">N6</f>
        <v>Перекази, що здійснені через  міжнародні системи переказу коштів</v>
      </c>
      <c r="R6" s="178" t="str">
        <f t="shared" si="3"/>
        <v>Усього</v>
      </c>
      <c r="S6" s="177" t="str">
        <f>P6</f>
        <v>Перекази, що здійснені через банківську систему</v>
      </c>
      <c r="T6" s="176" t="str">
        <f t="shared" ref="T6:U6" si="4">Q6</f>
        <v>Перекази, що здійснені через  міжнародні системи переказу коштів</v>
      </c>
      <c r="U6" s="179" t="str">
        <f t="shared" si="4"/>
        <v>Усього</v>
      </c>
      <c r="V6" s="176" t="str">
        <f>S6</f>
        <v>Перекази, що здійснені через банківську систему</v>
      </c>
      <c r="W6" s="176" t="str">
        <f t="shared" ref="W6" si="5">T6</f>
        <v>Перекази, що здійснені через  міжнародні системи переказу коштів</v>
      </c>
      <c r="X6" s="180" t="str">
        <f t="shared" ref="X6" si="6">U6</f>
        <v>Усього</v>
      </c>
      <c r="Y6" s="177" t="str">
        <f>V6</f>
        <v>Перекази, що здійснені через банківську систему</v>
      </c>
      <c r="Z6" s="176" t="str">
        <f t="shared" ref="Z6" si="7">W6</f>
        <v>Перекази, що здійснені через  міжнародні системи переказу коштів</v>
      </c>
      <c r="AA6" s="179" t="str">
        <f t="shared" ref="AA6" si="8">X6</f>
        <v>Усього</v>
      </c>
      <c r="AB6" s="176" t="str">
        <f>Y6</f>
        <v>Перекази, що здійснені через банківську систему</v>
      </c>
      <c r="AC6" s="176" t="str">
        <f t="shared" ref="AC6" si="9">Z6</f>
        <v>Перекази, що здійснені через  міжнародні системи переказу коштів</v>
      </c>
      <c r="AD6" s="180" t="str">
        <f t="shared" ref="AD6" si="10">AA6</f>
        <v>Усього</v>
      </c>
      <c r="AE6" s="177" t="str">
        <f>AB6</f>
        <v>Перекази, що здійснені через банківську систему</v>
      </c>
      <c r="AF6" s="176" t="str">
        <f t="shared" ref="AF6" si="11">AC6</f>
        <v>Перекази, що здійснені через  міжнародні системи переказу коштів</v>
      </c>
      <c r="AG6" s="179" t="str">
        <f t="shared" ref="AG6" si="12">AD6</f>
        <v>Усього</v>
      </c>
      <c r="AH6" s="176" t="str">
        <f>AE6</f>
        <v>Перекази, що здійснені через банківську систему</v>
      </c>
      <c r="AI6" s="176" t="str">
        <f t="shared" ref="AI6" si="13">AF6</f>
        <v>Перекази, що здійснені через  міжнародні системи переказу коштів</v>
      </c>
      <c r="AJ6" s="179" t="str">
        <f t="shared" ref="AJ6" si="14">AG6</f>
        <v>Усього</v>
      </c>
    </row>
    <row r="7" spans="1:66">
      <c r="A7" s="188" t="str">
        <f>IF('1'!$A$1=1,B7,C7)</f>
        <v>США</v>
      </c>
      <c r="B7" s="55" t="s">
        <v>39</v>
      </c>
      <c r="C7" s="55" t="s">
        <v>61</v>
      </c>
      <c r="D7" s="82">
        <v>341.36371208000003</v>
      </c>
      <c r="E7" s="52">
        <v>271.50295929700292</v>
      </c>
      <c r="F7" s="52">
        <v>612.86667137700294</v>
      </c>
      <c r="G7" s="82">
        <v>315.307363753</v>
      </c>
      <c r="H7" s="52">
        <v>289.00419541433536</v>
      </c>
      <c r="I7" s="83">
        <v>604.31155916733542</v>
      </c>
      <c r="J7" s="52">
        <v>320.21242644599999</v>
      </c>
      <c r="K7" s="52">
        <v>322.33732242107362</v>
      </c>
      <c r="L7" s="52">
        <v>642.54974886707362</v>
      </c>
      <c r="M7" s="82">
        <v>220.44267814599999</v>
      </c>
      <c r="N7" s="52">
        <v>317.17998607344629</v>
      </c>
      <c r="O7" s="52">
        <v>537.62266421944628</v>
      </c>
      <c r="P7" s="181">
        <v>204.96454082100001</v>
      </c>
      <c r="Q7" s="182">
        <v>310.01694281244158</v>
      </c>
      <c r="R7" s="182">
        <v>514.9814836334416</v>
      </c>
      <c r="S7" s="181">
        <v>234.82525149062968</v>
      </c>
      <c r="T7" s="182">
        <v>341.01884498633547</v>
      </c>
      <c r="U7" s="185">
        <v>575.84409647696509</v>
      </c>
      <c r="V7" s="182">
        <v>317.38010728670724</v>
      </c>
      <c r="W7" s="182">
        <v>361.81155293699948</v>
      </c>
      <c r="X7" s="182">
        <v>679.19166022370666</v>
      </c>
      <c r="Y7" s="186">
        <v>491.29327744441605</v>
      </c>
      <c r="Z7" s="183">
        <v>380.23620649537418</v>
      </c>
      <c r="AA7" s="184">
        <v>871.52948393978909</v>
      </c>
      <c r="AB7" s="183">
        <v>577.21472979169891</v>
      </c>
      <c r="AC7" s="183">
        <v>407.62985436982467</v>
      </c>
      <c r="AD7" s="183">
        <v>984.84458416152404</v>
      </c>
      <c r="AE7" s="186">
        <v>734.83287039958691</v>
      </c>
      <c r="AF7" s="183">
        <v>485.60901106496601</v>
      </c>
      <c r="AG7" s="184">
        <v>1220.4418814645519</v>
      </c>
      <c r="AH7" s="183">
        <v>893.4021443640579</v>
      </c>
      <c r="AI7" s="183">
        <v>598.57551817759804</v>
      </c>
      <c r="AJ7" s="184">
        <v>1491.977662541658</v>
      </c>
    </row>
    <row r="8" spans="1:66">
      <c r="A8" s="81" t="str">
        <f>IF('1'!$A$1=1,B8,C8)</f>
        <v>Сполучене Королівство</v>
      </c>
      <c r="B8" s="55" t="s">
        <v>10</v>
      </c>
      <c r="C8" s="55" t="s">
        <v>25</v>
      </c>
      <c r="D8" s="82">
        <v>176.798556959</v>
      </c>
      <c r="E8" s="52">
        <v>71.362818378214826</v>
      </c>
      <c r="F8" s="52">
        <v>248.16137533721482</v>
      </c>
      <c r="G8" s="82">
        <v>168.566792752</v>
      </c>
      <c r="H8" s="52">
        <v>73.144146832366943</v>
      </c>
      <c r="I8" s="83">
        <v>241.71093958436694</v>
      </c>
      <c r="J8" s="52">
        <v>172.928920132</v>
      </c>
      <c r="K8" s="52">
        <v>72.027416933292386</v>
      </c>
      <c r="L8" s="52">
        <v>244.95633706529239</v>
      </c>
      <c r="M8" s="82">
        <v>198.62372405899998</v>
      </c>
      <c r="N8" s="52">
        <v>63.05473577350525</v>
      </c>
      <c r="O8" s="52">
        <v>261.67845983250521</v>
      </c>
      <c r="P8" s="82">
        <v>196.16176059599999</v>
      </c>
      <c r="Q8" s="52">
        <v>48.74639219612795</v>
      </c>
      <c r="R8" s="52">
        <v>244.90815279212794</v>
      </c>
      <c r="S8" s="82">
        <v>212.90387255097858</v>
      </c>
      <c r="T8" s="52">
        <v>46.459569438010398</v>
      </c>
      <c r="U8" s="83">
        <v>259.363441988989</v>
      </c>
      <c r="V8" s="52">
        <v>261.59825334755783</v>
      </c>
      <c r="W8" s="52">
        <v>48.955219823610697</v>
      </c>
      <c r="X8" s="52">
        <v>310.55347317116855</v>
      </c>
      <c r="Y8" s="99">
        <v>356.73546462276659</v>
      </c>
      <c r="Z8" s="100">
        <v>34.55018049382096</v>
      </c>
      <c r="AA8" s="101">
        <v>391.28564511658675</v>
      </c>
      <c r="AB8" s="100">
        <v>566.79614591421205</v>
      </c>
      <c r="AC8" s="100">
        <v>33.860220190823654</v>
      </c>
      <c r="AD8" s="100">
        <v>600.65636610503498</v>
      </c>
      <c r="AE8" s="99">
        <v>971.73845351827094</v>
      </c>
      <c r="AF8" s="100">
        <v>41.687353619159637</v>
      </c>
      <c r="AG8" s="101">
        <v>1013.425807137429</v>
      </c>
      <c r="AH8" s="100">
        <v>867.82137006574806</v>
      </c>
      <c r="AI8" s="100">
        <v>119.74880516062939</v>
      </c>
      <c r="AJ8" s="101">
        <v>987.57017522637705</v>
      </c>
    </row>
    <row r="9" spans="1:66">
      <c r="A9" s="81" t="str">
        <f>IF('1'!$A$1=1,B9,C9)</f>
        <v>Німеччіна</v>
      </c>
      <c r="B9" s="55" t="s">
        <v>40</v>
      </c>
      <c r="C9" s="55" t="s">
        <v>16</v>
      </c>
      <c r="D9" s="82">
        <v>383.01954996699999</v>
      </c>
      <c r="E9" s="52">
        <v>40.0309851133092</v>
      </c>
      <c r="F9" s="52">
        <v>423.0505350803092</v>
      </c>
      <c r="G9" s="82">
        <v>359.99302626999997</v>
      </c>
      <c r="H9" s="52">
        <v>43.270368187269874</v>
      </c>
      <c r="I9" s="83">
        <v>403.26339445726984</v>
      </c>
      <c r="J9" s="52">
        <v>367.46786194999999</v>
      </c>
      <c r="K9" s="52">
        <v>50.06660562558011</v>
      </c>
      <c r="L9" s="52">
        <v>417.53446757558009</v>
      </c>
      <c r="M9" s="82">
        <v>270.47404920399998</v>
      </c>
      <c r="N9" s="52">
        <v>57.535324446191005</v>
      </c>
      <c r="O9" s="52">
        <v>328.00937365019098</v>
      </c>
      <c r="P9" s="82">
        <v>218.59971543099999</v>
      </c>
      <c r="Q9" s="52">
        <v>50.988314402470778</v>
      </c>
      <c r="R9" s="52">
        <v>269.58802983347078</v>
      </c>
      <c r="S9" s="82">
        <v>232.69497117866788</v>
      </c>
      <c r="T9" s="52">
        <v>58.342733902581742</v>
      </c>
      <c r="U9" s="83">
        <v>291.03770508124961</v>
      </c>
      <c r="V9" s="52">
        <v>250.97028771942487</v>
      </c>
      <c r="W9" s="52">
        <v>66.637801190487608</v>
      </c>
      <c r="X9" s="52">
        <v>317.60808890991245</v>
      </c>
      <c r="Y9" s="99">
        <v>283.86538250645918</v>
      </c>
      <c r="Z9" s="100">
        <v>85.947125299434006</v>
      </c>
      <c r="AA9" s="101">
        <v>369.81250780589295</v>
      </c>
      <c r="AB9" s="100">
        <v>280.96147381629919</v>
      </c>
      <c r="AC9" s="100">
        <v>105.97562940259419</v>
      </c>
      <c r="AD9" s="100">
        <v>386.85132024439571</v>
      </c>
      <c r="AE9" s="99">
        <v>299.51858698060533</v>
      </c>
      <c r="AF9" s="100">
        <v>164.412442772639</v>
      </c>
      <c r="AG9" s="101">
        <v>463.93102975324399</v>
      </c>
      <c r="AH9" s="100">
        <v>304.59206693094171</v>
      </c>
      <c r="AI9" s="100">
        <v>208.31158164888049</v>
      </c>
      <c r="AJ9" s="101">
        <v>512.90364857982206</v>
      </c>
    </row>
    <row r="10" spans="1:66">
      <c r="A10" s="81" t="str">
        <f>IF('1'!$A$1=1,B10,C10)</f>
        <v>Кіпр</v>
      </c>
      <c r="B10" s="55" t="s">
        <v>41</v>
      </c>
      <c r="C10" s="58" t="s">
        <v>62</v>
      </c>
      <c r="D10" s="82">
        <v>321.99138306100002</v>
      </c>
      <c r="E10" s="52">
        <v>9.0637694522964498</v>
      </c>
      <c r="F10" s="52">
        <v>331.05515251329649</v>
      </c>
      <c r="G10" s="82">
        <v>339.239945052</v>
      </c>
      <c r="H10" s="52">
        <v>7.1312715991338003</v>
      </c>
      <c r="I10" s="83">
        <v>346.37121665113381</v>
      </c>
      <c r="J10" s="52">
        <v>318.28374394899998</v>
      </c>
      <c r="K10" s="52">
        <v>7.1032678542649297</v>
      </c>
      <c r="L10" s="52">
        <v>325.3870118032649</v>
      </c>
      <c r="M10" s="82">
        <v>258.110343726</v>
      </c>
      <c r="N10" s="52">
        <v>5.9393249113317799</v>
      </c>
      <c r="O10" s="52">
        <v>264.04966863733176</v>
      </c>
      <c r="P10" s="82">
        <v>239.454873644</v>
      </c>
      <c r="Q10" s="52">
        <v>4.9421055225587498</v>
      </c>
      <c r="R10" s="52">
        <v>244.39697916655876</v>
      </c>
      <c r="S10" s="82">
        <v>243.18641790231061</v>
      </c>
      <c r="T10" s="52">
        <v>6.1703024184639403</v>
      </c>
      <c r="U10" s="83">
        <v>249.35672032077457</v>
      </c>
      <c r="V10" s="52">
        <v>277.6192675946906</v>
      </c>
      <c r="W10" s="52">
        <v>7.2540337632051894</v>
      </c>
      <c r="X10" s="52">
        <v>284.8733013578958</v>
      </c>
      <c r="Y10" s="99">
        <v>333.10257423947638</v>
      </c>
      <c r="Z10" s="100">
        <v>8.2497148865458598</v>
      </c>
      <c r="AA10" s="101">
        <v>341.35228912602213</v>
      </c>
      <c r="AB10" s="100">
        <v>382.8459637631255</v>
      </c>
      <c r="AC10" s="100">
        <v>7.8073691939232504</v>
      </c>
      <c r="AD10" s="100">
        <v>390.65333295704852</v>
      </c>
      <c r="AE10" s="99">
        <v>405.43350237163799</v>
      </c>
      <c r="AF10" s="100">
        <v>8.6022120189403601</v>
      </c>
      <c r="AG10" s="101">
        <v>414.03571439057862</v>
      </c>
      <c r="AH10" s="100">
        <v>431.72280360540185</v>
      </c>
      <c r="AI10" s="100">
        <v>8.9533202247382295</v>
      </c>
      <c r="AJ10" s="101">
        <v>440.67612383014034</v>
      </c>
    </row>
    <row r="11" spans="1:66">
      <c r="A11" s="81" t="str">
        <f>IF('1'!$A$1=1,B11,C11)</f>
        <v>Iзраїль</v>
      </c>
      <c r="B11" s="55" t="s">
        <v>43</v>
      </c>
      <c r="C11" s="55" t="s">
        <v>63</v>
      </c>
      <c r="D11" s="82">
        <v>22.648390505000002</v>
      </c>
      <c r="E11" s="52">
        <v>55.460890040689598</v>
      </c>
      <c r="F11" s="52">
        <v>78.1092805456896</v>
      </c>
      <c r="G11" s="82">
        <v>21.648784384999999</v>
      </c>
      <c r="H11" s="52">
        <v>66.443778262251328</v>
      </c>
      <c r="I11" s="83">
        <v>88.092562647251327</v>
      </c>
      <c r="J11" s="52">
        <v>19.700772677000003</v>
      </c>
      <c r="K11" s="52">
        <v>82.212212613420775</v>
      </c>
      <c r="L11" s="52">
        <v>101.91298529042078</v>
      </c>
      <c r="M11" s="82">
        <v>12.174162000000001</v>
      </c>
      <c r="N11" s="52">
        <v>87.267593275124725</v>
      </c>
      <c r="O11" s="52">
        <v>99.44175527512472</v>
      </c>
      <c r="P11" s="82">
        <v>7.7183928599999998</v>
      </c>
      <c r="Q11" s="52">
        <v>99.042778423373292</v>
      </c>
      <c r="R11" s="52">
        <v>106.76117128337329</v>
      </c>
      <c r="S11" s="82">
        <v>11.115013087932484</v>
      </c>
      <c r="T11" s="52">
        <v>159.8635659183945</v>
      </c>
      <c r="U11" s="83">
        <v>170.97857900632698</v>
      </c>
      <c r="V11" s="52">
        <v>17.00407158189671</v>
      </c>
      <c r="W11" s="52">
        <v>262.61722291901549</v>
      </c>
      <c r="X11" s="52">
        <v>279.6212945009122</v>
      </c>
      <c r="Y11" s="99">
        <v>27.107161933859409</v>
      </c>
      <c r="Z11" s="100">
        <v>310.12947213628451</v>
      </c>
      <c r="AA11" s="101">
        <v>337.23663407014391</v>
      </c>
      <c r="AB11" s="100">
        <v>26.568947914259969</v>
      </c>
      <c r="AC11" s="100">
        <v>323.35874059470291</v>
      </c>
      <c r="AD11" s="100">
        <v>349.92768850896277</v>
      </c>
      <c r="AE11" s="99">
        <v>32.171408000578893</v>
      </c>
      <c r="AF11" s="100">
        <v>328.79570441083382</v>
      </c>
      <c r="AG11" s="101">
        <v>360.96711241141293</v>
      </c>
      <c r="AH11" s="100">
        <v>44.287826486144596</v>
      </c>
      <c r="AI11" s="100">
        <v>377.65014284865066</v>
      </c>
      <c r="AJ11" s="101">
        <v>421.93796933479541</v>
      </c>
    </row>
    <row r="12" spans="1:66">
      <c r="A12" s="81" t="str">
        <f>IF('1'!$A$1=1,B12,C12)</f>
        <v>Iталія</v>
      </c>
      <c r="B12" s="55" t="s">
        <v>42</v>
      </c>
      <c r="C12" s="55" t="s">
        <v>19</v>
      </c>
      <c r="D12" s="82">
        <v>104.87126174599999</v>
      </c>
      <c r="E12" s="52">
        <v>220.2959781841258</v>
      </c>
      <c r="F12" s="52">
        <v>325.16723993012579</v>
      </c>
      <c r="G12" s="82">
        <v>96.185480246999987</v>
      </c>
      <c r="H12" s="52">
        <v>198.13407941432305</v>
      </c>
      <c r="I12" s="83">
        <v>294.31955966132307</v>
      </c>
      <c r="J12" s="52">
        <v>88.933312630999993</v>
      </c>
      <c r="K12" s="52">
        <v>215.80969583803622</v>
      </c>
      <c r="L12" s="52">
        <v>304.74300846903623</v>
      </c>
      <c r="M12" s="82">
        <v>51.448012493</v>
      </c>
      <c r="N12" s="52">
        <v>191.01663695720976</v>
      </c>
      <c r="O12" s="52">
        <v>242.46464945020975</v>
      </c>
      <c r="P12" s="82">
        <v>33.479807215999998</v>
      </c>
      <c r="Q12" s="52">
        <v>137.08477220088224</v>
      </c>
      <c r="R12" s="52">
        <v>170.56457941688222</v>
      </c>
      <c r="S12" s="82">
        <v>41.192408645626742</v>
      </c>
      <c r="T12" s="52">
        <v>160.46888267731867</v>
      </c>
      <c r="U12" s="83">
        <v>201.66129132294537</v>
      </c>
      <c r="V12" s="52">
        <v>47.151878123360504</v>
      </c>
      <c r="W12" s="52">
        <v>172.58398091604698</v>
      </c>
      <c r="X12" s="52">
        <v>219.73585903940747</v>
      </c>
      <c r="Y12" s="99">
        <v>49.883755172650297</v>
      </c>
      <c r="Z12" s="100">
        <v>191.62371692098179</v>
      </c>
      <c r="AA12" s="101">
        <v>241.507472093632</v>
      </c>
      <c r="AB12" s="100">
        <v>38.905511248109732</v>
      </c>
      <c r="AC12" s="100">
        <v>201.38847122797372</v>
      </c>
      <c r="AD12" s="100">
        <v>240.29398247608339</v>
      </c>
      <c r="AE12" s="99">
        <v>43.774894523065804</v>
      </c>
      <c r="AF12" s="100">
        <v>354.30250312050214</v>
      </c>
      <c r="AG12" s="101">
        <v>398.07739764356825</v>
      </c>
      <c r="AH12" s="100">
        <v>45.880003828083403</v>
      </c>
      <c r="AI12" s="100">
        <v>347.77361081580113</v>
      </c>
      <c r="AJ12" s="101">
        <v>393.65361464388508</v>
      </c>
    </row>
    <row r="13" spans="1:66">
      <c r="A13" s="81" t="str">
        <f>IF('1'!$A$1=1,B13,C13)</f>
        <v>Польща</v>
      </c>
      <c r="B13" s="55" t="s">
        <v>5</v>
      </c>
      <c r="C13" s="55" t="s">
        <v>18</v>
      </c>
      <c r="D13" s="82">
        <v>15.826733393000001</v>
      </c>
      <c r="E13" s="52">
        <v>19.301842793901248</v>
      </c>
      <c r="F13" s="52">
        <v>35.128576186901249</v>
      </c>
      <c r="G13" s="82">
        <v>17.360528235</v>
      </c>
      <c r="H13" s="52">
        <v>22.559705192785927</v>
      </c>
      <c r="I13" s="83">
        <v>39.920233427785931</v>
      </c>
      <c r="J13" s="52">
        <v>19.349027339999999</v>
      </c>
      <c r="K13" s="52">
        <v>21.112658837704949</v>
      </c>
      <c r="L13" s="52">
        <v>40.461686177704948</v>
      </c>
      <c r="M13" s="82">
        <v>15.82757883</v>
      </c>
      <c r="N13" s="52">
        <v>23.34702021369506</v>
      </c>
      <c r="O13" s="52">
        <v>39.174599043695061</v>
      </c>
      <c r="P13" s="82">
        <v>17.839133400000001</v>
      </c>
      <c r="Q13" s="52">
        <v>37.229697376306341</v>
      </c>
      <c r="R13" s="52">
        <v>55.068830776306342</v>
      </c>
      <c r="S13" s="82">
        <v>33.641446146679215</v>
      </c>
      <c r="T13" s="52">
        <v>62.982559956603282</v>
      </c>
      <c r="U13" s="83">
        <v>96.624006103282497</v>
      </c>
      <c r="V13" s="52">
        <v>56.39808980236073</v>
      </c>
      <c r="W13" s="52">
        <v>103.7164488683851</v>
      </c>
      <c r="X13" s="52">
        <v>160.11453867074584</v>
      </c>
      <c r="Y13" s="99">
        <v>71.802657436328701</v>
      </c>
      <c r="Z13" s="100">
        <v>160.9040033983668</v>
      </c>
      <c r="AA13" s="101">
        <v>232.70666083469538</v>
      </c>
      <c r="AB13" s="100">
        <v>79.122216408101906</v>
      </c>
      <c r="AC13" s="100">
        <v>151.31299483922871</v>
      </c>
      <c r="AD13" s="100">
        <v>230.45022267290818</v>
      </c>
      <c r="AE13" s="99">
        <v>117.7805007713249</v>
      </c>
      <c r="AF13" s="100">
        <v>155.76009682918658</v>
      </c>
      <c r="AG13" s="101">
        <v>273.54059760051172</v>
      </c>
      <c r="AH13" s="100">
        <v>168.0007398375738</v>
      </c>
      <c r="AI13" s="100">
        <v>194.3397996373406</v>
      </c>
      <c r="AJ13" s="101">
        <v>362.34053947491384</v>
      </c>
    </row>
    <row r="14" spans="1:66" ht="14.4" customHeight="1">
      <c r="A14" s="81" t="str">
        <f>IF('1'!$A$1=1,B14,C14)</f>
        <v>Росія</v>
      </c>
      <c r="B14" s="55" t="s">
        <v>38</v>
      </c>
      <c r="C14" s="55" t="s">
        <v>15</v>
      </c>
      <c r="D14" s="82">
        <v>314.59641278399999</v>
      </c>
      <c r="E14" s="52">
        <v>1673.0200068214479</v>
      </c>
      <c r="F14" s="52">
        <v>1987.6164196054478</v>
      </c>
      <c r="G14" s="82">
        <v>289.89892297599999</v>
      </c>
      <c r="H14" s="52">
        <v>2060.3850490523719</v>
      </c>
      <c r="I14" s="83">
        <v>2350.2839720283719</v>
      </c>
      <c r="J14" s="52">
        <v>214.74398923499999</v>
      </c>
      <c r="K14" s="52">
        <v>2489.0469988752343</v>
      </c>
      <c r="L14" s="52">
        <v>2703.7909881102341</v>
      </c>
      <c r="M14" s="82">
        <v>90.139652153</v>
      </c>
      <c r="N14" s="52">
        <v>1925.0294217597921</v>
      </c>
      <c r="O14" s="52">
        <v>2015.1690739127921</v>
      </c>
      <c r="P14" s="82">
        <v>32.460071073999998</v>
      </c>
      <c r="Q14" s="52">
        <v>1125.7131145553644</v>
      </c>
      <c r="R14" s="52">
        <v>1158.1731856293645</v>
      </c>
      <c r="S14" s="82">
        <v>34.799297139083926</v>
      </c>
      <c r="T14" s="52">
        <v>811.82152477648697</v>
      </c>
      <c r="U14" s="83">
        <v>846.6208219155709</v>
      </c>
      <c r="V14" s="52">
        <v>57.993323335108713</v>
      </c>
      <c r="W14" s="52">
        <v>444.81112602494545</v>
      </c>
      <c r="X14" s="52">
        <v>502.80444936005415</v>
      </c>
      <c r="Y14" s="99">
        <v>70.482511572947601</v>
      </c>
      <c r="Z14" s="100">
        <v>174.46593829971863</v>
      </c>
      <c r="AA14" s="101">
        <v>244.94844987266623</v>
      </c>
      <c r="AB14" s="100">
        <v>39.235353895992006</v>
      </c>
      <c r="AC14" s="100">
        <v>161.6143312381277</v>
      </c>
      <c r="AD14" s="100">
        <v>200.8496851341198</v>
      </c>
      <c r="AE14" s="99">
        <v>49.130373913007553</v>
      </c>
      <c r="AF14" s="100">
        <v>195.79227193166787</v>
      </c>
      <c r="AG14" s="101">
        <v>244.92264584467549</v>
      </c>
      <c r="AH14" s="100">
        <v>61.309972464490698</v>
      </c>
      <c r="AI14" s="100">
        <v>205.75230481415741</v>
      </c>
      <c r="AJ14" s="101">
        <v>267.06227727864803</v>
      </c>
    </row>
    <row r="15" spans="1:66">
      <c r="A15" s="81" t="str">
        <f>IF('1'!$A$1=1,B15,C15)</f>
        <v>Греція</v>
      </c>
      <c r="B15" s="55" t="s">
        <v>11</v>
      </c>
      <c r="C15" s="55" t="s">
        <v>26</v>
      </c>
      <c r="D15" s="82">
        <v>301.63012798100004</v>
      </c>
      <c r="E15" s="52">
        <v>39.789650959371187</v>
      </c>
      <c r="F15" s="52">
        <v>341.4197789403712</v>
      </c>
      <c r="G15" s="82">
        <v>303.22984480499997</v>
      </c>
      <c r="H15" s="52">
        <v>34.397403158821298</v>
      </c>
      <c r="I15" s="83">
        <v>337.62724796382128</v>
      </c>
      <c r="J15" s="52">
        <v>301.91037031799999</v>
      </c>
      <c r="K15" s="52">
        <v>33.072393544962623</v>
      </c>
      <c r="L15" s="52">
        <v>334.9827638629626</v>
      </c>
      <c r="M15" s="82">
        <v>240.12609228100001</v>
      </c>
      <c r="N15" s="52">
        <v>27.368020592378151</v>
      </c>
      <c r="O15" s="52">
        <v>267.49411287337819</v>
      </c>
      <c r="P15" s="82">
        <v>178.285577733</v>
      </c>
      <c r="Q15" s="52">
        <v>13.054203377627029</v>
      </c>
      <c r="R15" s="52">
        <v>191.33978111062703</v>
      </c>
      <c r="S15" s="82">
        <v>162.8808571742999</v>
      </c>
      <c r="T15" s="52">
        <v>16.369204669152747</v>
      </c>
      <c r="U15" s="83">
        <v>179.25006184345264</v>
      </c>
      <c r="V15" s="52">
        <v>159.89802321848779</v>
      </c>
      <c r="W15" s="52">
        <v>18.325192323028162</v>
      </c>
      <c r="X15" s="52">
        <v>178.22321554151594</v>
      </c>
      <c r="Y15" s="99">
        <v>168.6323678244695</v>
      </c>
      <c r="Z15" s="100">
        <v>21.766395025979598</v>
      </c>
      <c r="AA15" s="101">
        <v>190.39876285044897</v>
      </c>
      <c r="AB15" s="100">
        <v>171.5918541160363</v>
      </c>
      <c r="AC15" s="100">
        <v>23.572716898880365</v>
      </c>
      <c r="AD15" s="100">
        <v>195.1645710149167</v>
      </c>
      <c r="AE15" s="99">
        <v>167.84617170450949</v>
      </c>
      <c r="AF15" s="100">
        <v>27.538868537473842</v>
      </c>
      <c r="AG15" s="101">
        <v>195.38504024198332</v>
      </c>
      <c r="AH15" s="100">
        <v>174.90273936373521</v>
      </c>
      <c r="AI15" s="100">
        <v>33.073119780408263</v>
      </c>
      <c r="AJ15" s="101">
        <v>207.97585914414361</v>
      </c>
    </row>
    <row r="16" spans="1:66">
      <c r="A16" s="81" t="str">
        <f>IF('1'!$A$1=1,B16,C16)</f>
        <v>Нідерланди</v>
      </c>
      <c r="B16" s="55" t="s">
        <v>6</v>
      </c>
      <c r="C16" s="58" t="s">
        <v>21</v>
      </c>
      <c r="D16" s="82">
        <v>88.96033163300001</v>
      </c>
      <c r="E16" s="52">
        <v>6.6944987718596005</v>
      </c>
      <c r="F16" s="52">
        <v>95.654830404859609</v>
      </c>
      <c r="G16" s="82">
        <v>85.438897888</v>
      </c>
      <c r="H16" s="52">
        <v>6.7098342159678594</v>
      </c>
      <c r="I16" s="83">
        <v>92.148732103967859</v>
      </c>
      <c r="J16" s="52">
        <v>94.231653448999992</v>
      </c>
      <c r="K16" s="52">
        <v>6.7928833916786697</v>
      </c>
      <c r="L16" s="52">
        <v>101.02453684067866</v>
      </c>
      <c r="M16" s="82">
        <v>76.952858746000004</v>
      </c>
      <c r="N16" s="52">
        <v>6.5264113887942301</v>
      </c>
      <c r="O16" s="52">
        <v>83.479270134794234</v>
      </c>
      <c r="P16" s="82">
        <v>61.749216955999998</v>
      </c>
      <c r="Q16" s="52">
        <v>5.2811565789169599</v>
      </c>
      <c r="R16" s="52">
        <v>67.030373534916961</v>
      </c>
      <c r="S16" s="82">
        <v>65.231751219242994</v>
      </c>
      <c r="T16" s="52">
        <v>5.8612820490030533</v>
      </c>
      <c r="U16" s="83">
        <v>71.093033268246046</v>
      </c>
      <c r="V16" s="52">
        <v>91.552198588592574</v>
      </c>
      <c r="W16" s="52">
        <v>6.5639219949768099</v>
      </c>
      <c r="X16" s="52">
        <v>98.116120583569398</v>
      </c>
      <c r="Y16" s="99">
        <v>115.23205217604502</v>
      </c>
      <c r="Z16" s="100">
        <v>9.0718568067685297</v>
      </c>
      <c r="AA16" s="101">
        <v>124.3039089828134</v>
      </c>
      <c r="AB16" s="100">
        <v>116.7696108588718</v>
      </c>
      <c r="AC16" s="100">
        <v>10.65149276428826</v>
      </c>
      <c r="AD16" s="100">
        <v>127.42110362316021</v>
      </c>
      <c r="AE16" s="99">
        <v>171.3304697233728</v>
      </c>
      <c r="AF16" s="100">
        <v>14.203564534882142</v>
      </c>
      <c r="AG16" s="101">
        <v>185.53403425825491</v>
      </c>
      <c r="AH16" s="100">
        <v>181.65427292954089</v>
      </c>
      <c r="AI16" s="100">
        <v>20.162328652740452</v>
      </c>
      <c r="AJ16" s="101">
        <v>201.81660158228138</v>
      </c>
    </row>
    <row r="17" spans="1:36">
      <c r="A17" s="81" t="str">
        <f>IF('1'!$A$1=1,B17,C17)</f>
        <v>Об'єднані Арабські Емірати</v>
      </c>
      <c r="B17" s="55" t="s">
        <v>44</v>
      </c>
      <c r="C17" s="58" t="s">
        <v>64</v>
      </c>
      <c r="D17" s="82">
        <v>90.192973684999998</v>
      </c>
      <c r="E17" s="52">
        <v>18.19074260553063</v>
      </c>
      <c r="F17" s="52">
        <v>108.38371629053063</v>
      </c>
      <c r="G17" s="82">
        <v>99.768727869000003</v>
      </c>
      <c r="H17" s="52">
        <v>20.34767130314567</v>
      </c>
      <c r="I17" s="83">
        <v>120.11639917214568</v>
      </c>
      <c r="J17" s="52">
        <v>106.939868006</v>
      </c>
      <c r="K17" s="52">
        <v>24.195275653498481</v>
      </c>
      <c r="L17" s="52">
        <v>131.13514365949848</v>
      </c>
      <c r="M17" s="82">
        <v>74.894754459000012</v>
      </c>
      <c r="N17" s="52">
        <v>23.727352536186672</v>
      </c>
      <c r="O17" s="52">
        <v>98.622106995186684</v>
      </c>
      <c r="P17" s="82">
        <v>56.952226677999995</v>
      </c>
      <c r="Q17" s="52">
        <v>25.3267695768102</v>
      </c>
      <c r="R17" s="52">
        <v>82.278996254810195</v>
      </c>
      <c r="S17" s="82">
        <v>62.130584445137856</v>
      </c>
      <c r="T17" s="52">
        <v>30.426717232339335</v>
      </c>
      <c r="U17" s="83">
        <v>92.557301677477199</v>
      </c>
      <c r="V17" s="52">
        <v>72.870102635446742</v>
      </c>
      <c r="W17" s="52">
        <v>46.731769407806979</v>
      </c>
      <c r="X17" s="52">
        <v>119.60187204325372</v>
      </c>
      <c r="Y17" s="99">
        <v>95.024302524035704</v>
      </c>
      <c r="Z17" s="100">
        <v>57.829931329327493</v>
      </c>
      <c r="AA17" s="101">
        <v>152.85423385336298</v>
      </c>
      <c r="AB17" s="100">
        <v>100.8713620612313</v>
      </c>
      <c r="AC17" s="100">
        <v>34.120496223296506</v>
      </c>
      <c r="AD17" s="100">
        <v>134.99185828452781</v>
      </c>
      <c r="AE17" s="99">
        <v>110.14902464418209</v>
      </c>
      <c r="AF17" s="100">
        <v>35.35157094418733</v>
      </c>
      <c r="AG17" s="101">
        <v>145.50059558836949</v>
      </c>
      <c r="AH17" s="100">
        <v>150.34996694847089</v>
      </c>
      <c r="AI17" s="100">
        <v>40.218618593722752</v>
      </c>
      <c r="AJ17" s="101">
        <v>190.5685855421936</v>
      </c>
    </row>
    <row r="18" spans="1:36">
      <c r="A18" s="81" t="str">
        <f>IF('1'!$A$1=1,B18,C18)</f>
        <v>Чеська Республіка</v>
      </c>
      <c r="B18" s="55" t="s">
        <v>9</v>
      </c>
      <c r="C18" s="58" t="s">
        <v>24</v>
      </c>
      <c r="D18" s="82">
        <v>7.0733727979999994</v>
      </c>
      <c r="E18" s="52">
        <v>27.019175402287747</v>
      </c>
      <c r="F18" s="52">
        <v>34.092548200287744</v>
      </c>
      <c r="G18" s="82">
        <v>7.9291950549999992</v>
      </c>
      <c r="H18" s="52">
        <v>23.573808503269397</v>
      </c>
      <c r="I18" s="83">
        <v>31.503003558269398</v>
      </c>
      <c r="J18" s="52">
        <v>8.1470124780000006</v>
      </c>
      <c r="K18" s="52">
        <v>27.568124338803131</v>
      </c>
      <c r="L18" s="52">
        <v>35.715136816803131</v>
      </c>
      <c r="M18" s="82">
        <v>5.707983585</v>
      </c>
      <c r="N18" s="52">
        <v>26.887380594262812</v>
      </c>
      <c r="O18" s="52">
        <v>32.595364179262809</v>
      </c>
      <c r="P18" s="82">
        <v>4.9629017900000001</v>
      </c>
      <c r="Q18" s="52">
        <v>21.604188295669061</v>
      </c>
      <c r="R18" s="52">
        <v>26.567090085669061</v>
      </c>
      <c r="S18" s="82">
        <v>6.0470399291668011</v>
      </c>
      <c r="T18" s="52">
        <v>25.775237305779825</v>
      </c>
      <c r="U18" s="83">
        <v>31.822277234946625</v>
      </c>
      <c r="V18" s="52">
        <v>7.8919536569194371</v>
      </c>
      <c r="W18" s="52">
        <v>30.383547995953219</v>
      </c>
      <c r="X18" s="52">
        <v>38.275501652872656</v>
      </c>
      <c r="Y18" s="99">
        <v>12.92593049884684</v>
      </c>
      <c r="Z18" s="100">
        <v>58.088150103421704</v>
      </c>
      <c r="AA18" s="101">
        <v>71.014080602268393</v>
      </c>
      <c r="AB18" s="100">
        <v>11.00380822697864</v>
      </c>
      <c r="AC18" s="100">
        <v>77.685550842044705</v>
      </c>
      <c r="AD18" s="100">
        <v>88.689359069023396</v>
      </c>
      <c r="AE18" s="99">
        <v>43.74727711121983</v>
      </c>
      <c r="AF18" s="100">
        <v>106.73735743294461</v>
      </c>
      <c r="AG18" s="101">
        <v>150.48463454416452</v>
      </c>
      <c r="AH18" s="100">
        <v>44.634745812675604</v>
      </c>
      <c r="AI18" s="100">
        <v>113.9398172879342</v>
      </c>
      <c r="AJ18" s="101">
        <v>158.57456310060979</v>
      </c>
    </row>
    <row r="19" spans="1:36">
      <c r="A19" s="81" t="str">
        <f>IF('1'!$A$1=1,B19,C19)</f>
        <v>Сінгапур</v>
      </c>
      <c r="B19" s="55" t="s">
        <v>45</v>
      </c>
      <c r="C19" s="55" t="s">
        <v>65</v>
      </c>
      <c r="D19" s="82">
        <v>59.045891542</v>
      </c>
      <c r="E19" s="52">
        <v>1.1030453876250801</v>
      </c>
      <c r="F19" s="52">
        <v>60.14893692962508</v>
      </c>
      <c r="G19" s="82">
        <v>81.290410182999992</v>
      </c>
      <c r="H19" s="52">
        <v>1.1467639473345399</v>
      </c>
      <c r="I19" s="83">
        <v>82.437174130334526</v>
      </c>
      <c r="J19" s="52">
        <v>101.48603525</v>
      </c>
      <c r="K19" s="52">
        <v>1.25245084224748</v>
      </c>
      <c r="L19" s="52">
        <v>102.73848609224748</v>
      </c>
      <c r="M19" s="82">
        <v>93.779816338999993</v>
      </c>
      <c r="N19" s="52">
        <v>1.1231011061237299</v>
      </c>
      <c r="O19" s="52">
        <v>94.90291744512372</v>
      </c>
      <c r="P19" s="82">
        <v>74.090521882000004</v>
      </c>
      <c r="Q19" s="52">
        <v>0.74286520480164997</v>
      </c>
      <c r="R19" s="52">
        <v>74.83338708680165</v>
      </c>
      <c r="S19" s="82">
        <v>71.887001833737258</v>
      </c>
      <c r="T19" s="52">
        <v>0.95760871668761305</v>
      </c>
      <c r="U19" s="83">
        <v>72.844610550424875</v>
      </c>
      <c r="V19" s="52">
        <v>103.13198209399717</v>
      </c>
      <c r="W19" s="52">
        <v>0.93010961465575293</v>
      </c>
      <c r="X19" s="52">
        <v>104.06209170865293</v>
      </c>
      <c r="Y19" s="99">
        <v>128.20292491136871</v>
      </c>
      <c r="Z19" s="100">
        <v>0.97076289593454401</v>
      </c>
      <c r="AA19" s="101">
        <v>129.17368780730322</v>
      </c>
      <c r="AB19" s="100">
        <v>119.00419999978689</v>
      </c>
      <c r="AC19" s="100">
        <v>1.288811127399456</v>
      </c>
      <c r="AD19" s="100">
        <v>120.29301112718639</v>
      </c>
      <c r="AE19" s="99">
        <v>130.61201985809171</v>
      </c>
      <c r="AF19" s="100">
        <v>0.89907996699690496</v>
      </c>
      <c r="AG19" s="101">
        <v>131.51109982508879</v>
      </c>
      <c r="AH19" s="100">
        <v>146.9186124939246</v>
      </c>
      <c r="AI19" s="100">
        <v>0.70044695305537596</v>
      </c>
      <c r="AJ19" s="101">
        <v>147.61905944698</v>
      </c>
    </row>
    <row r="20" spans="1:36">
      <c r="A20" s="81" t="str">
        <f>IF('1'!$A$1=1,B20,C20)</f>
        <v>Ліберія</v>
      </c>
      <c r="B20" s="58" t="s">
        <v>91</v>
      </c>
      <c r="C20" s="58" t="s">
        <v>92</v>
      </c>
      <c r="D20" s="82">
        <v>10.236422563004901</v>
      </c>
      <c r="E20" s="52">
        <v>0.41700100715986599</v>
      </c>
      <c r="F20" s="52">
        <v>10.6534235701647</v>
      </c>
      <c r="G20" s="82">
        <v>10.167494606573801</v>
      </c>
      <c r="H20" s="52">
        <v>0.56975079488048996</v>
      </c>
      <c r="I20" s="83">
        <v>10.737245401454301</v>
      </c>
      <c r="J20" s="52">
        <v>15.092305806265299</v>
      </c>
      <c r="K20" s="52">
        <v>0.30342868302550602</v>
      </c>
      <c r="L20" s="52">
        <v>15.395734489290801</v>
      </c>
      <c r="M20" s="82">
        <v>20.870010702968301</v>
      </c>
      <c r="N20" s="52">
        <v>0.214210837051072</v>
      </c>
      <c r="O20" s="52">
        <v>21.084221540019399</v>
      </c>
      <c r="P20" s="82">
        <v>19.311009672611799</v>
      </c>
      <c r="Q20" s="52">
        <v>0.235111935651417</v>
      </c>
      <c r="R20" s="52">
        <v>19.546121608263199</v>
      </c>
      <c r="S20" s="82">
        <v>25.687897459846916</v>
      </c>
      <c r="T20" s="52">
        <v>0.29562658846125278</v>
      </c>
      <c r="U20" s="83">
        <v>25.983524048308169</v>
      </c>
      <c r="V20" s="52">
        <v>47.513360195983758</v>
      </c>
      <c r="W20" s="52">
        <v>0.35832194002030637</v>
      </c>
      <c r="X20" s="52">
        <v>47.871682136004061</v>
      </c>
      <c r="Y20" s="99">
        <v>68.896793846277902</v>
      </c>
      <c r="Z20" s="100">
        <v>0.523490382443348</v>
      </c>
      <c r="AA20" s="101">
        <v>69.420284228721087</v>
      </c>
      <c r="AB20" s="100">
        <v>77.016747602645907</v>
      </c>
      <c r="AC20" s="100">
        <v>0.63984186125330589</v>
      </c>
      <c r="AD20" s="100">
        <v>77.656589463898996</v>
      </c>
      <c r="AE20" s="99">
        <v>110.25387565676951</v>
      </c>
      <c r="AF20" s="100">
        <v>0.54455192531899999</v>
      </c>
      <c r="AG20" s="101">
        <v>110.79842758208841</v>
      </c>
      <c r="AH20" s="100">
        <v>122.01127058515081</v>
      </c>
      <c r="AI20" s="100">
        <v>0.55235321763577305</v>
      </c>
      <c r="AJ20" s="101">
        <v>122.56362380278649</v>
      </c>
    </row>
    <row r="21" spans="1:36">
      <c r="A21" s="81" t="str">
        <f>IF('1'!$A$1=1,B21,C21)</f>
        <v>Канада</v>
      </c>
      <c r="B21" s="55" t="s">
        <v>29</v>
      </c>
      <c r="C21" s="55" t="s">
        <v>31</v>
      </c>
      <c r="D21" s="82">
        <v>55.005469282999996</v>
      </c>
      <c r="E21" s="52">
        <v>58.630788245054511</v>
      </c>
      <c r="F21" s="52">
        <v>113.6362575280545</v>
      </c>
      <c r="G21" s="82">
        <v>74.585752463999995</v>
      </c>
      <c r="H21" s="52">
        <v>53.204086022904953</v>
      </c>
      <c r="I21" s="83">
        <v>127.78983848690496</v>
      </c>
      <c r="J21" s="52">
        <v>73.020052874000001</v>
      </c>
      <c r="K21" s="52">
        <v>42.617223306218747</v>
      </c>
      <c r="L21" s="52">
        <v>115.63727618021875</v>
      </c>
      <c r="M21" s="82">
        <v>56.020658744999999</v>
      </c>
      <c r="N21" s="52">
        <v>36.218939516704424</v>
      </c>
      <c r="O21" s="52">
        <v>92.23959826170443</v>
      </c>
      <c r="P21" s="82">
        <v>52.747678276000002</v>
      </c>
      <c r="Q21" s="52">
        <v>44.027592742438046</v>
      </c>
      <c r="R21" s="52">
        <v>96.775271018438048</v>
      </c>
      <c r="S21" s="82">
        <v>42.805120671820212</v>
      </c>
      <c r="T21" s="52">
        <v>29.714379993229095</v>
      </c>
      <c r="U21" s="83">
        <v>72.519500665049307</v>
      </c>
      <c r="V21" s="52">
        <v>46.316313095985102</v>
      </c>
      <c r="W21" s="52">
        <v>31.602818329678769</v>
      </c>
      <c r="X21" s="52">
        <v>77.919131425663863</v>
      </c>
      <c r="Y21" s="99">
        <v>57.308784739656303</v>
      </c>
      <c r="Z21" s="100">
        <v>39.425524555921527</v>
      </c>
      <c r="AA21" s="101">
        <v>96.7343092955781</v>
      </c>
      <c r="AB21" s="100">
        <v>53.841732932652597</v>
      </c>
      <c r="AC21" s="100">
        <v>41.598442213158471</v>
      </c>
      <c r="AD21" s="100">
        <v>95.440175145810997</v>
      </c>
      <c r="AE21" s="99">
        <v>61.002962301733298</v>
      </c>
      <c r="AF21" s="100">
        <v>51.141373525512101</v>
      </c>
      <c r="AG21" s="101">
        <v>112.14433582724541</v>
      </c>
      <c r="AH21" s="100">
        <v>56.568278963387996</v>
      </c>
      <c r="AI21" s="100">
        <v>57.3923046856439</v>
      </c>
      <c r="AJ21" s="101">
        <v>113.9605836490318</v>
      </c>
    </row>
    <row r="22" spans="1:36">
      <c r="A22" s="81" t="str">
        <f>IF('1'!$A$1=1,B22,C22)</f>
        <v>Ірландія</v>
      </c>
      <c r="B22" s="55" t="s">
        <v>48</v>
      </c>
      <c r="C22" s="58" t="s">
        <v>67</v>
      </c>
      <c r="D22" s="82">
        <v>8.4443309960000015</v>
      </c>
      <c r="E22" s="52">
        <v>4.9970388966521</v>
      </c>
      <c r="F22" s="52">
        <v>13.441369892652101</v>
      </c>
      <c r="G22" s="82">
        <v>14.073165268</v>
      </c>
      <c r="H22" s="52">
        <v>4.0668070809112393</v>
      </c>
      <c r="I22" s="83">
        <v>18.13997234891124</v>
      </c>
      <c r="J22" s="52">
        <v>17.517881369000001</v>
      </c>
      <c r="K22" s="52">
        <v>4.0775725375874998</v>
      </c>
      <c r="L22" s="52">
        <v>21.595453906587501</v>
      </c>
      <c r="M22" s="82">
        <v>28.593563600000003</v>
      </c>
      <c r="N22" s="52">
        <v>3.7054354677459398</v>
      </c>
      <c r="O22" s="52">
        <v>32.298999067745946</v>
      </c>
      <c r="P22" s="82">
        <v>30.357768591000003</v>
      </c>
      <c r="Q22" s="52">
        <v>2.8663304575566695</v>
      </c>
      <c r="R22" s="52">
        <v>33.224099048556674</v>
      </c>
      <c r="S22" s="82">
        <v>35.129599680996421</v>
      </c>
      <c r="T22" s="52">
        <v>3.3238235111093166</v>
      </c>
      <c r="U22" s="83">
        <v>38.453423192105745</v>
      </c>
      <c r="V22" s="52">
        <v>48.160544622672496</v>
      </c>
      <c r="W22" s="52">
        <v>3.6707411627921771</v>
      </c>
      <c r="X22" s="52">
        <v>51.831285785464672</v>
      </c>
      <c r="Y22" s="99">
        <v>71.419688794470304</v>
      </c>
      <c r="Z22" s="100">
        <v>3.7502846155604148</v>
      </c>
      <c r="AA22" s="101">
        <v>75.169973410030707</v>
      </c>
      <c r="AB22" s="100">
        <v>79.445299700121495</v>
      </c>
      <c r="AC22" s="100">
        <v>4.0401805393732388</v>
      </c>
      <c r="AD22" s="100">
        <v>83.485480239494791</v>
      </c>
      <c r="AE22" s="99">
        <v>97.2459117093548</v>
      </c>
      <c r="AF22" s="100">
        <v>4.7651683916677037</v>
      </c>
      <c r="AG22" s="101">
        <v>102.0110801010226</v>
      </c>
      <c r="AH22" s="100">
        <v>106.3809919758842</v>
      </c>
      <c r="AI22" s="100">
        <v>6.6793682965698302</v>
      </c>
      <c r="AJ22" s="101">
        <v>113.06036027245401</v>
      </c>
    </row>
    <row r="23" spans="1:36">
      <c r="A23" s="81" t="str">
        <f>IF('1'!$A$1=1,B23,C23)</f>
        <v>Маршаллові острови</v>
      </c>
      <c r="B23" s="55" t="s">
        <v>47</v>
      </c>
      <c r="C23" s="84" t="s">
        <v>66</v>
      </c>
      <c r="D23" s="82">
        <v>4.8</v>
      </c>
      <c r="E23" s="52">
        <v>0</v>
      </c>
      <c r="F23" s="52">
        <v>4.8</v>
      </c>
      <c r="G23" s="82">
        <v>10</v>
      </c>
      <c r="H23" s="52">
        <v>0</v>
      </c>
      <c r="I23" s="83">
        <v>10</v>
      </c>
      <c r="J23" s="52">
        <v>11.9</v>
      </c>
      <c r="K23" s="52">
        <v>0</v>
      </c>
      <c r="L23" s="52">
        <v>11.9</v>
      </c>
      <c r="M23" s="82">
        <v>21.074999999999999</v>
      </c>
      <c r="N23" s="52">
        <v>0</v>
      </c>
      <c r="O23" s="52">
        <v>21.074999999999999</v>
      </c>
      <c r="P23" s="82">
        <v>32.4</v>
      </c>
      <c r="Q23" s="52">
        <v>0</v>
      </c>
      <c r="R23" s="52">
        <v>32.4</v>
      </c>
      <c r="S23" s="82">
        <v>41.074855578843078</v>
      </c>
      <c r="T23" s="52">
        <v>1.5E-3</v>
      </c>
      <c r="U23" s="83">
        <v>41.076355578843078</v>
      </c>
      <c r="V23" s="52">
        <v>46.99527317561359</v>
      </c>
      <c r="W23" s="52">
        <v>2.1133777467978199E-4</v>
      </c>
      <c r="X23" s="52">
        <v>46.995484513388263</v>
      </c>
      <c r="Y23" s="99">
        <v>61.894782397504102</v>
      </c>
      <c r="Z23" s="100">
        <v>0</v>
      </c>
      <c r="AA23" s="101">
        <v>61.894782397504102</v>
      </c>
      <c r="AB23" s="100">
        <v>70.746030905471912</v>
      </c>
      <c r="AC23" s="100">
        <v>5.0000000000000001E-4</v>
      </c>
      <c r="AD23" s="100">
        <v>70.7465309054719</v>
      </c>
      <c r="AE23" s="99">
        <v>78.476323119073399</v>
      </c>
      <c r="AF23" s="100">
        <v>2.5000000000000001E-4</v>
      </c>
      <c r="AG23" s="101">
        <v>78.476573119073393</v>
      </c>
      <c r="AH23" s="100">
        <v>109.23450335735281</v>
      </c>
      <c r="AI23" s="100">
        <v>0</v>
      </c>
      <c r="AJ23" s="101">
        <v>109.23450335735281</v>
      </c>
    </row>
    <row r="24" spans="1:36">
      <c r="A24" s="81" t="str">
        <f>IF('1'!$A$1=1,B24,C24)</f>
        <v>Iспанія</v>
      </c>
      <c r="B24" s="55" t="s">
        <v>46</v>
      </c>
      <c r="C24" s="55" t="s">
        <v>20</v>
      </c>
      <c r="D24" s="82">
        <v>27.282516095000002</v>
      </c>
      <c r="E24" s="52">
        <v>112.51225078764884</v>
      </c>
      <c r="F24" s="52">
        <v>139.79476688264884</v>
      </c>
      <c r="G24" s="82">
        <v>21.070292561999999</v>
      </c>
      <c r="H24" s="52">
        <v>96.446041540925066</v>
      </c>
      <c r="I24" s="83">
        <v>117.51633410292507</v>
      </c>
      <c r="J24" s="52">
        <v>16.752986360000001</v>
      </c>
      <c r="K24" s="52">
        <v>87.713042262526088</v>
      </c>
      <c r="L24" s="52">
        <v>104.4660286225261</v>
      </c>
      <c r="M24" s="82">
        <v>10.841024217000001</v>
      </c>
      <c r="N24" s="52">
        <v>71.649203309415</v>
      </c>
      <c r="O24" s="52">
        <v>82.490227526414998</v>
      </c>
      <c r="P24" s="82">
        <v>7.226184431000001</v>
      </c>
      <c r="Q24" s="52">
        <v>53.554116496864587</v>
      </c>
      <c r="R24" s="52">
        <v>60.780300927864587</v>
      </c>
      <c r="S24" s="82">
        <v>7.7103388373489246</v>
      </c>
      <c r="T24" s="52">
        <v>57.833277852325836</v>
      </c>
      <c r="U24" s="83">
        <v>65.543616689674764</v>
      </c>
      <c r="V24" s="52">
        <v>14.47134826661113</v>
      </c>
      <c r="W24" s="52">
        <v>61.436725898577699</v>
      </c>
      <c r="X24" s="52">
        <v>75.908074165188822</v>
      </c>
      <c r="Y24" s="99">
        <v>19.721781455734849</v>
      </c>
      <c r="Z24" s="100">
        <v>67.741173907259792</v>
      </c>
      <c r="AA24" s="101">
        <v>87.462955362994606</v>
      </c>
      <c r="AB24" s="100">
        <v>15.563262853422071</v>
      </c>
      <c r="AC24" s="100">
        <v>70.578887485021397</v>
      </c>
      <c r="AD24" s="100">
        <v>86.1421503384434</v>
      </c>
      <c r="AE24" s="99">
        <v>18.000860224436742</v>
      </c>
      <c r="AF24" s="100">
        <v>78.854411501078403</v>
      </c>
      <c r="AG24" s="101">
        <v>96.855271725515195</v>
      </c>
      <c r="AH24" s="100">
        <v>20.276095951043082</v>
      </c>
      <c r="AI24" s="100">
        <v>81.762853366027898</v>
      </c>
      <c r="AJ24" s="101">
        <v>102.0389493170709</v>
      </c>
    </row>
    <row r="25" spans="1:36">
      <c r="A25" s="81" t="str">
        <f>IF('1'!$A$1=1,B25,C25)</f>
        <v>Туреччина</v>
      </c>
      <c r="B25" s="58" t="s">
        <v>4</v>
      </c>
      <c r="C25" s="55" t="s">
        <v>17</v>
      </c>
      <c r="D25" s="82">
        <v>20.178690504000002</v>
      </c>
      <c r="E25" s="52">
        <v>42.008158195782954</v>
      </c>
      <c r="F25" s="52">
        <v>62.186848699782956</v>
      </c>
      <c r="G25" s="82">
        <v>15.540629360000001</v>
      </c>
      <c r="H25" s="52">
        <v>40.644523684137909</v>
      </c>
      <c r="I25" s="83">
        <v>56.185153044137905</v>
      </c>
      <c r="J25" s="52">
        <v>16.831606919000002</v>
      </c>
      <c r="K25" s="52">
        <v>43.164238997823318</v>
      </c>
      <c r="L25" s="52">
        <v>59.99584591682332</v>
      </c>
      <c r="M25" s="82">
        <v>8.2777558840000012</v>
      </c>
      <c r="N25" s="52">
        <v>39.135449127416507</v>
      </c>
      <c r="O25" s="52">
        <v>47.413205011416508</v>
      </c>
      <c r="P25" s="82">
        <v>9.1298081350000011</v>
      </c>
      <c r="Q25" s="52">
        <v>34.825265454609585</v>
      </c>
      <c r="R25" s="52">
        <v>43.955073589609583</v>
      </c>
      <c r="S25" s="82">
        <v>9.989928085457791</v>
      </c>
      <c r="T25" s="52">
        <v>47.077205459530518</v>
      </c>
      <c r="U25" s="83">
        <v>57.067133544988309</v>
      </c>
      <c r="V25" s="52">
        <v>15.06854215212924</v>
      </c>
      <c r="W25" s="52">
        <v>70.255884412111499</v>
      </c>
      <c r="X25" s="52">
        <v>85.324426564240738</v>
      </c>
      <c r="Y25" s="99">
        <v>26.38112979952993</v>
      </c>
      <c r="Z25" s="100">
        <v>79.824552288994695</v>
      </c>
      <c r="AA25" s="101">
        <v>106.20568208852461</v>
      </c>
      <c r="AB25" s="100">
        <v>25.533073075773892</v>
      </c>
      <c r="AC25" s="100">
        <v>54.089478015604101</v>
      </c>
      <c r="AD25" s="100">
        <v>79.622551091378</v>
      </c>
      <c r="AE25" s="99">
        <v>29.833470322255771</v>
      </c>
      <c r="AF25" s="100">
        <v>53.912733024054305</v>
      </c>
      <c r="AG25" s="101">
        <v>83.746203346310097</v>
      </c>
      <c r="AH25" s="100">
        <v>31.420456049345773</v>
      </c>
      <c r="AI25" s="100">
        <v>65.011690121870402</v>
      </c>
      <c r="AJ25" s="101">
        <v>96.432146171216203</v>
      </c>
    </row>
    <row r="26" spans="1:36">
      <c r="A26" s="81" t="str">
        <f>IF('1'!$A$1=1,B26,C26)</f>
        <v>Швейцарія</v>
      </c>
      <c r="B26" s="58" t="s">
        <v>13</v>
      </c>
      <c r="C26" s="58" t="s">
        <v>28</v>
      </c>
      <c r="D26" s="82">
        <v>124.09013763600001</v>
      </c>
      <c r="E26" s="52">
        <v>10.27308145056163</v>
      </c>
      <c r="F26" s="52">
        <v>134.36321908656163</v>
      </c>
      <c r="G26" s="82">
        <v>108.96719687000001</v>
      </c>
      <c r="H26" s="52">
        <v>10.373651413731579</v>
      </c>
      <c r="I26" s="83">
        <v>119.34084828373159</v>
      </c>
      <c r="J26" s="52">
        <v>109.681678253</v>
      </c>
      <c r="K26" s="52">
        <v>10.381321522393579</v>
      </c>
      <c r="L26" s="52">
        <v>120.06299977539358</v>
      </c>
      <c r="M26" s="82">
        <v>87.995961918999996</v>
      </c>
      <c r="N26" s="52">
        <v>10.14351759279217</v>
      </c>
      <c r="O26" s="52">
        <v>98.13947951179216</v>
      </c>
      <c r="P26" s="82">
        <v>54.389650934000002</v>
      </c>
      <c r="Q26" s="52">
        <v>8.0417769889363502</v>
      </c>
      <c r="R26" s="52">
        <v>62.431427922936351</v>
      </c>
      <c r="S26" s="82">
        <v>55.29295290638408</v>
      </c>
      <c r="T26" s="52">
        <v>8.0628881510584556</v>
      </c>
      <c r="U26" s="83">
        <v>63.355841057442532</v>
      </c>
      <c r="V26" s="52">
        <v>68.551711246832411</v>
      </c>
      <c r="W26" s="52">
        <v>7.5651017490621406</v>
      </c>
      <c r="X26" s="52">
        <v>76.116812995894549</v>
      </c>
      <c r="Y26" s="99">
        <v>81.392965170360895</v>
      </c>
      <c r="Z26" s="100">
        <v>7.5017742064409001</v>
      </c>
      <c r="AA26" s="101">
        <v>88.894739376801795</v>
      </c>
      <c r="AB26" s="100">
        <v>79.374368005034796</v>
      </c>
      <c r="AC26" s="100">
        <v>7.5340931575920305</v>
      </c>
      <c r="AD26" s="100">
        <v>86.908461162626793</v>
      </c>
      <c r="AE26" s="99">
        <v>77.057715020951804</v>
      </c>
      <c r="AF26" s="100">
        <v>9.8164333542232391</v>
      </c>
      <c r="AG26" s="101">
        <v>86.874148375174997</v>
      </c>
      <c r="AH26" s="100">
        <v>77.084720228488294</v>
      </c>
      <c r="AI26" s="100">
        <v>11.105435431701149</v>
      </c>
      <c r="AJ26" s="101">
        <v>88.190155660189504</v>
      </c>
    </row>
    <row r="27" spans="1:36">
      <c r="A27" s="81" t="str">
        <f>IF('1'!$A$1=1,B27,C27)</f>
        <v>Бельгія</v>
      </c>
      <c r="B27" s="58" t="s">
        <v>12</v>
      </c>
      <c r="C27" s="58" t="s">
        <v>27</v>
      </c>
      <c r="D27" s="82">
        <v>42.818311620000003</v>
      </c>
      <c r="E27" s="52">
        <v>5.04738211035568</v>
      </c>
      <c r="F27" s="52">
        <v>47.86569373035568</v>
      </c>
      <c r="G27" s="82">
        <v>45.896204753999996</v>
      </c>
      <c r="H27" s="52">
        <v>5.4278894908045396</v>
      </c>
      <c r="I27" s="83">
        <v>51.324094244804535</v>
      </c>
      <c r="J27" s="52">
        <v>50.308283289999999</v>
      </c>
      <c r="K27" s="52">
        <v>5.8840966053463504</v>
      </c>
      <c r="L27" s="52">
        <v>56.192379895346349</v>
      </c>
      <c r="M27" s="82">
        <v>37.176126764999999</v>
      </c>
      <c r="N27" s="52">
        <v>6.1625777482296691</v>
      </c>
      <c r="O27" s="52">
        <v>43.338704513229672</v>
      </c>
      <c r="P27" s="82">
        <v>33.114423006999999</v>
      </c>
      <c r="Q27" s="52">
        <v>5.1280578742497802</v>
      </c>
      <c r="R27" s="52">
        <v>38.242480881249776</v>
      </c>
      <c r="S27" s="82">
        <v>31.306583421675541</v>
      </c>
      <c r="T27" s="52">
        <v>5.9471459708590686</v>
      </c>
      <c r="U27" s="83">
        <v>37.253729392534609</v>
      </c>
      <c r="V27" s="52">
        <v>38.310077912168879</v>
      </c>
      <c r="W27" s="52">
        <v>7.1534113241880206</v>
      </c>
      <c r="X27" s="52">
        <v>45.463489236356892</v>
      </c>
      <c r="Y27" s="99">
        <v>41.48913387382364</v>
      </c>
      <c r="Z27" s="100">
        <v>9.702410992490961</v>
      </c>
      <c r="AA27" s="101">
        <v>51.191544866314501</v>
      </c>
      <c r="AB27" s="100">
        <v>47.137461880083372</v>
      </c>
      <c r="AC27" s="100">
        <v>12.32318011021343</v>
      </c>
      <c r="AD27" s="100">
        <v>59.460641990296793</v>
      </c>
      <c r="AE27" s="99">
        <v>54.628001901148906</v>
      </c>
      <c r="AF27" s="100">
        <v>21.219908085655138</v>
      </c>
      <c r="AG27" s="101">
        <v>75.847909986804197</v>
      </c>
      <c r="AH27" s="100">
        <v>57.769456425068903</v>
      </c>
      <c r="AI27" s="100">
        <v>29.992495226209151</v>
      </c>
      <c r="AJ27" s="101">
        <v>87.761951651277911</v>
      </c>
    </row>
    <row r="28" spans="1:36">
      <c r="A28" s="81" t="str">
        <f>IF('1'!$A$1=1,B28,C28)</f>
        <v>Франція</v>
      </c>
      <c r="B28" s="55" t="s">
        <v>7</v>
      </c>
      <c r="C28" s="59" t="s">
        <v>22</v>
      </c>
      <c r="D28" s="82">
        <v>41.436370543000002</v>
      </c>
      <c r="E28" s="52">
        <v>17.325866645726244</v>
      </c>
      <c r="F28" s="52">
        <v>58.762237188726246</v>
      </c>
      <c r="G28" s="82">
        <v>43.555142269000001</v>
      </c>
      <c r="H28" s="52">
        <v>17.911175554046551</v>
      </c>
      <c r="I28" s="83">
        <v>61.466317823046552</v>
      </c>
      <c r="J28" s="52">
        <v>47.346055882000002</v>
      </c>
      <c r="K28" s="52">
        <v>20.15452249838512</v>
      </c>
      <c r="L28" s="52">
        <v>67.500578380385122</v>
      </c>
      <c r="M28" s="82">
        <v>42.491856365000004</v>
      </c>
      <c r="N28" s="52">
        <v>20.767186756948689</v>
      </c>
      <c r="O28" s="52">
        <v>63.259043121948693</v>
      </c>
      <c r="P28" s="82">
        <v>33.012871134999997</v>
      </c>
      <c r="Q28" s="52">
        <v>17.11449250338703</v>
      </c>
      <c r="R28" s="52">
        <v>50.127363638387024</v>
      </c>
      <c r="S28" s="82">
        <v>26.15998521145163</v>
      </c>
      <c r="T28" s="52">
        <v>21.894169681286932</v>
      </c>
      <c r="U28" s="83">
        <v>48.054154892738559</v>
      </c>
      <c r="V28" s="52">
        <v>19.431534640497045</v>
      </c>
      <c r="W28" s="52">
        <v>26.323925826523691</v>
      </c>
      <c r="X28" s="52">
        <v>45.755460467020733</v>
      </c>
      <c r="Y28" s="99">
        <v>21.890811253509508</v>
      </c>
      <c r="Z28" s="100">
        <v>34.539836458150489</v>
      </c>
      <c r="AA28" s="101">
        <v>56.430647711660001</v>
      </c>
      <c r="AB28" s="100">
        <v>24.60679685599646</v>
      </c>
      <c r="AC28" s="100">
        <v>40.143191168712143</v>
      </c>
      <c r="AD28" s="100">
        <v>64.7499880247086</v>
      </c>
      <c r="AE28" s="99">
        <v>23.215685340221491</v>
      </c>
      <c r="AF28" s="100">
        <v>50.615639959065135</v>
      </c>
      <c r="AG28" s="101">
        <v>73.831325299286704</v>
      </c>
      <c r="AH28" s="100">
        <v>20.474727434268019</v>
      </c>
      <c r="AI28" s="100">
        <v>64.894435298134795</v>
      </c>
      <c r="AJ28" s="101">
        <v>85.369162732402799</v>
      </c>
    </row>
    <row r="29" spans="1:36">
      <c r="A29" s="81" t="str">
        <f>IF('1'!$A$1=1,B29,C29)</f>
        <v>Гонконг</v>
      </c>
      <c r="B29" s="58" t="s">
        <v>50</v>
      </c>
      <c r="C29" s="58" t="s">
        <v>69</v>
      </c>
      <c r="D29" s="82">
        <v>48.122326561999998</v>
      </c>
      <c r="E29" s="52">
        <v>1.07391872894402</v>
      </c>
      <c r="F29" s="52">
        <v>49.19624529094402</v>
      </c>
      <c r="G29" s="82">
        <v>59.197524692999998</v>
      </c>
      <c r="H29" s="52">
        <v>1.4412779330307199</v>
      </c>
      <c r="I29" s="83">
        <v>60.638802626030717</v>
      </c>
      <c r="J29" s="52">
        <v>54.730408833000006</v>
      </c>
      <c r="K29" s="52">
        <v>1.21920232831082</v>
      </c>
      <c r="L29" s="52">
        <v>55.949611161310827</v>
      </c>
      <c r="M29" s="82">
        <v>38.172212369</v>
      </c>
      <c r="N29" s="52">
        <v>1.2585578961360502</v>
      </c>
      <c r="O29" s="52">
        <v>39.430770265136047</v>
      </c>
      <c r="P29" s="82">
        <v>28.487240739000001</v>
      </c>
      <c r="Q29" s="52">
        <v>1.49558508739841</v>
      </c>
      <c r="R29" s="52">
        <v>29.982825826398411</v>
      </c>
      <c r="S29" s="82">
        <v>30.144026532032633</v>
      </c>
      <c r="T29" s="52">
        <v>1.6200788771725074</v>
      </c>
      <c r="U29" s="83">
        <v>31.76410540920514</v>
      </c>
      <c r="V29" s="52">
        <v>43.608437082966276</v>
      </c>
      <c r="W29" s="52">
        <v>2.18832868022881</v>
      </c>
      <c r="X29" s="52">
        <v>45.796765763195083</v>
      </c>
      <c r="Y29" s="99">
        <v>49.439413939842403</v>
      </c>
      <c r="Z29" s="100">
        <v>1.911692067578646</v>
      </c>
      <c r="AA29" s="101">
        <v>51.351106007420995</v>
      </c>
      <c r="AB29" s="100">
        <v>56.014974221238298</v>
      </c>
      <c r="AC29" s="100">
        <v>1.6646306987659218</v>
      </c>
      <c r="AD29" s="100">
        <v>57.679604920004394</v>
      </c>
      <c r="AE29" s="99">
        <v>61.191208597913295</v>
      </c>
      <c r="AF29" s="100">
        <v>1.2801713045699981</v>
      </c>
      <c r="AG29" s="101">
        <v>62.471379902483193</v>
      </c>
      <c r="AH29" s="100">
        <v>75.141909572579294</v>
      </c>
      <c r="AI29" s="100">
        <v>0.98535559479159696</v>
      </c>
      <c r="AJ29" s="101">
        <v>76.127265167370894</v>
      </c>
    </row>
    <row r="30" spans="1:36">
      <c r="A30" s="81" t="str">
        <f>IF('1'!$A$1=1,B30,C30)</f>
        <v>Португалія</v>
      </c>
      <c r="B30" s="55" t="s">
        <v>49</v>
      </c>
      <c r="C30" s="58" t="s">
        <v>68</v>
      </c>
      <c r="D30" s="82">
        <v>7.9208020880000003</v>
      </c>
      <c r="E30" s="52">
        <v>69.873821811623912</v>
      </c>
      <c r="F30" s="52">
        <v>77.794623899623915</v>
      </c>
      <c r="G30" s="82">
        <v>5.8611178150000001</v>
      </c>
      <c r="H30" s="52">
        <v>54.365496803357495</v>
      </c>
      <c r="I30" s="83">
        <v>60.226614618357495</v>
      </c>
      <c r="J30" s="52">
        <v>4.4224556019999994</v>
      </c>
      <c r="K30" s="52">
        <v>49.758423139060511</v>
      </c>
      <c r="L30" s="52">
        <v>54.180878741060511</v>
      </c>
      <c r="M30" s="82">
        <v>4.077716347</v>
      </c>
      <c r="N30" s="52">
        <v>40.110459208117021</v>
      </c>
      <c r="O30" s="52">
        <v>44.18817555511702</v>
      </c>
      <c r="P30" s="82">
        <v>4.017314002</v>
      </c>
      <c r="Q30" s="52">
        <v>30.956116217821631</v>
      </c>
      <c r="R30" s="52">
        <v>34.97343021982163</v>
      </c>
      <c r="S30" s="82">
        <v>5.2386829508566963</v>
      </c>
      <c r="T30" s="52">
        <v>33.541926748244308</v>
      </c>
      <c r="U30" s="83">
        <v>38.780609699100992</v>
      </c>
      <c r="V30" s="52">
        <v>6.354072741654619</v>
      </c>
      <c r="W30" s="52">
        <v>36.085494708004695</v>
      </c>
      <c r="X30" s="52">
        <v>42.439567449659307</v>
      </c>
      <c r="Y30" s="99">
        <v>9.0963149753706904</v>
      </c>
      <c r="Z30" s="100">
        <v>38.606568565481503</v>
      </c>
      <c r="AA30" s="101">
        <v>47.702883540852298</v>
      </c>
      <c r="AB30" s="100">
        <v>11.247733689016391</v>
      </c>
      <c r="AC30" s="100">
        <v>39.193636659362809</v>
      </c>
      <c r="AD30" s="100">
        <v>50.441370348379195</v>
      </c>
      <c r="AE30" s="99">
        <v>13.003932291002391</v>
      </c>
      <c r="AF30" s="100">
        <v>42.586151329682735</v>
      </c>
      <c r="AG30" s="101">
        <v>55.5900836206851</v>
      </c>
      <c r="AH30" s="100">
        <v>12.23960703631313</v>
      </c>
      <c r="AI30" s="100">
        <v>47.268452410532802</v>
      </c>
      <c r="AJ30" s="101">
        <v>59.508059446845799</v>
      </c>
    </row>
    <row r="31" spans="1:36">
      <c r="A31" s="81" t="str">
        <f>IF('1'!$A$1=1,B31,C31)</f>
        <v>Норвегія</v>
      </c>
      <c r="B31" s="58" t="s">
        <v>30</v>
      </c>
      <c r="C31" s="58" t="s">
        <v>32</v>
      </c>
      <c r="D31" s="82">
        <v>51.197239895999999</v>
      </c>
      <c r="E31" s="52">
        <v>4.2948638137870505</v>
      </c>
      <c r="F31" s="52">
        <v>55.492103709787052</v>
      </c>
      <c r="G31" s="82">
        <v>58.730344418000001</v>
      </c>
      <c r="H31" s="52">
        <v>5.44323611179348</v>
      </c>
      <c r="I31" s="83">
        <v>64.173580529793483</v>
      </c>
      <c r="J31" s="52">
        <v>62.140367265999998</v>
      </c>
      <c r="K31" s="52">
        <v>5.7384365347208002</v>
      </c>
      <c r="L31" s="52">
        <v>67.878803800720803</v>
      </c>
      <c r="M31" s="82">
        <v>34.941636348000003</v>
      </c>
      <c r="N31" s="52">
        <v>5.65933026892748</v>
      </c>
      <c r="O31" s="52">
        <v>40.600966616927479</v>
      </c>
      <c r="P31" s="82">
        <v>33.795025459000001</v>
      </c>
      <c r="Q31" s="52">
        <v>4.2932947514708202</v>
      </c>
      <c r="R31" s="52">
        <v>38.088320210470819</v>
      </c>
      <c r="S31" s="82">
        <v>37.666428625581567</v>
      </c>
      <c r="T31" s="52">
        <v>4.4690666953630771</v>
      </c>
      <c r="U31" s="83">
        <v>42.135495320944642</v>
      </c>
      <c r="V31" s="52">
        <v>47.533189386373813</v>
      </c>
      <c r="W31" s="52">
        <v>4.4988014347594403</v>
      </c>
      <c r="X31" s="52">
        <v>52.031990821133256</v>
      </c>
      <c r="Y31" s="99">
        <v>50.544729693647398</v>
      </c>
      <c r="Z31" s="100">
        <v>5.1118183201972398</v>
      </c>
      <c r="AA31" s="101">
        <v>55.656548013844606</v>
      </c>
      <c r="AB31" s="100">
        <v>54.104604786291304</v>
      </c>
      <c r="AC31" s="100">
        <v>5.3034338370327596</v>
      </c>
      <c r="AD31" s="100">
        <v>59.408038623324003</v>
      </c>
      <c r="AE31" s="99">
        <v>43.39778168976229</v>
      </c>
      <c r="AF31" s="100">
        <v>5.1405920289109002</v>
      </c>
      <c r="AG31" s="101">
        <v>48.5383737186731</v>
      </c>
      <c r="AH31" s="100">
        <v>47.188504220388396</v>
      </c>
      <c r="AI31" s="100">
        <v>6.2751589288266203</v>
      </c>
      <c r="AJ31" s="101">
        <v>53.463663149214995</v>
      </c>
    </row>
    <row r="32" spans="1:36">
      <c r="A32" s="81" t="str">
        <f>IF('1'!$A$1=1,B32,C32)</f>
        <v>Панама</v>
      </c>
      <c r="B32" s="58" t="s">
        <v>52</v>
      </c>
      <c r="C32" s="58" t="s">
        <v>71</v>
      </c>
      <c r="D32" s="82">
        <v>31.162326279999998</v>
      </c>
      <c r="E32" s="52">
        <v>0.38439854990240996</v>
      </c>
      <c r="F32" s="52">
        <v>31.546724829902409</v>
      </c>
      <c r="G32" s="82">
        <v>44.359028597000005</v>
      </c>
      <c r="H32" s="52">
        <v>0.39829927901391005</v>
      </c>
      <c r="I32" s="83">
        <v>44.757327876013917</v>
      </c>
      <c r="J32" s="52">
        <v>63.464813067000009</v>
      </c>
      <c r="K32" s="52">
        <v>0.41144275169013</v>
      </c>
      <c r="L32" s="52">
        <v>63.87625581869014</v>
      </c>
      <c r="M32" s="82">
        <v>47.857431876000007</v>
      </c>
      <c r="N32" s="52">
        <v>0.44084395674001003</v>
      </c>
      <c r="O32" s="52">
        <v>48.298275832740018</v>
      </c>
      <c r="P32" s="82">
        <v>34.579418476000001</v>
      </c>
      <c r="Q32" s="52">
        <v>0.36917030683627994</v>
      </c>
      <c r="R32" s="52">
        <v>34.948588782836282</v>
      </c>
      <c r="S32" s="82">
        <v>38.784985124604475</v>
      </c>
      <c r="T32" s="52">
        <v>0.43064240483795702</v>
      </c>
      <c r="U32" s="83">
        <v>39.215627529442429</v>
      </c>
      <c r="V32" s="52">
        <v>42.629982146288405</v>
      </c>
      <c r="W32" s="52">
        <v>0.26692210318366616</v>
      </c>
      <c r="X32" s="52">
        <v>42.896904249472072</v>
      </c>
      <c r="Y32" s="99">
        <v>45.404468889040594</v>
      </c>
      <c r="Z32" s="100">
        <v>0.38160572230303047</v>
      </c>
      <c r="AA32" s="101">
        <v>45.786074611343601</v>
      </c>
      <c r="AB32" s="100">
        <v>45.529663825653799</v>
      </c>
      <c r="AC32" s="100">
        <v>0.38953307442032781</v>
      </c>
      <c r="AD32" s="100">
        <v>45.919196900074198</v>
      </c>
      <c r="AE32" s="99">
        <v>51.496763359080894</v>
      </c>
      <c r="AF32" s="100">
        <v>0.3486851400869701</v>
      </c>
      <c r="AG32" s="101">
        <v>51.845448499167802</v>
      </c>
      <c r="AH32" s="100">
        <v>50.592934054351502</v>
      </c>
      <c r="AI32" s="100">
        <v>0.34209942604191723</v>
      </c>
      <c r="AJ32" s="101">
        <v>50.9350334803934</v>
      </c>
    </row>
    <row r="33" spans="1:69">
      <c r="A33" s="81" t="str">
        <f>IF('1'!$A$1=1,B33,C33)</f>
        <v>Віргінські острови (Брит.)</v>
      </c>
      <c r="B33" s="54" t="s">
        <v>114</v>
      </c>
      <c r="C33" s="58" t="s">
        <v>115</v>
      </c>
      <c r="D33" s="82">
        <v>21.812047774</v>
      </c>
      <c r="E33" s="52">
        <v>2.9876485827649998E-2</v>
      </c>
      <c r="F33" s="52">
        <v>21.84192425982765</v>
      </c>
      <c r="G33" s="82">
        <v>43.758429821999997</v>
      </c>
      <c r="H33" s="52">
        <v>1.966207593258E-2</v>
      </c>
      <c r="I33" s="83">
        <v>43.778091897932576</v>
      </c>
      <c r="J33" s="52">
        <v>49.722207587</v>
      </c>
      <c r="K33" s="52">
        <v>2.3550556885100001E-2</v>
      </c>
      <c r="L33" s="52">
        <v>49.745758143885098</v>
      </c>
      <c r="M33" s="82">
        <v>32.627513035</v>
      </c>
      <c r="N33" s="52">
        <v>1.0241696516180001E-2</v>
      </c>
      <c r="O33" s="52">
        <v>32.637754731516182</v>
      </c>
      <c r="P33" s="82">
        <v>35.841651624000001</v>
      </c>
      <c r="Q33" s="52">
        <v>4.1099999999999999E-3</v>
      </c>
      <c r="R33" s="52">
        <v>35.845761623999998</v>
      </c>
      <c r="S33" s="82">
        <v>37.853645093450012</v>
      </c>
      <c r="T33" s="52">
        <v>1.0500841318741062E-2</v>
      </c>
      <c r="U33" s="83">
        <v>37.864145934768757</v>
      </c>
      <c r="V33" s="52">
        <v>54.84083333740007</v>
      </c>
      <c r="W33" s="52">
        <v>1.2325049999999999E-2</v>
      </c>
      <c r="X33" s="52">
        <v>54.853158387400072</v>
      </c>
      <c r="Y33" s="99">
        <v>156.81535119912292</v>
      </c>
      <c r="Z33" s="100">
        <v>1.084736E-2</v>
      </c>
      <c r="AA33" s="101">
        <v>156.82619855912293</v>
      </c>
      <c r="AB33" s="100">
        <v>181.87914186854391</v>
      </c>
      <c r="AC33" s="100">
        <v>6.9964570331097903E-3</v>
      </c>
      <c r="AD33" s="100">
        <v>181.88613832557701</v>
      </c>
      <c r="AE33" s="99">
        <v>186.65242697834361</v>
      </c>
      <c r="AF33" s="100">
        <v>3.8426048030222038E-2</v>
      </c>
      <c r="AG33" s="101">
        <v>186.6908530263737</v>
      </c>
      <c r="AH33" s="100">
        <v>42.521899998683779</v>
      </c>
      <c r="AI33" s="100">
        <v>7.6327957656282296E-3</v>
      </c>
      <c r="AJ33" s="101">
        <v>42.529532794449409</v>
      </c>
    </row>
    <row r="34" spans="1:69">
      <c r="A34" s="81" t="str">
        <f>IF('1'!$A$1=1,B34,C34)</f>
        <v>Латвія</v>
      </c>
      <c r="B34" s="58" t="s">
        <v>90</v>
      </c>
      <c r="C34" s="58" t="s">
        <v>93</v>
      </c>
      <c r="D34" s="82">
        <v>56.779195995665297</v>
      </c>
      <c r="E34" s="52">
        <v>2.8880090478182501</v>
      </c>
      <c r="F34" s="52">
        <v>59.667205043483499</v>
      </c>
      <c r="G34" s="82">
        <v>34.168355999297901</v>
      </c>
      <c r="H34" s="52">
        <v>3.2658260838989799</v>
      </c>
      <c r="I34" s="83">
        <v>37.434182083196902</v>
      </c>
      <c r="J34" s="52">
        <v>29.446453877658598</v>
      </c>
      <c r="K34" s="52">
        <v>3.3177098966813601</v>
      </c>
      <c r="L34" s="52">
        <v>32.764163774339998</v>
      </c>
      <c r="M34" s="82">
        <v>13.4154376764633</v>
      </c>
      <c r="N34" s="52">
        <v>4.7446100830367604</v>
      </c>
      <c r="O34" s="52">
        <v>18.160047759499999</v>
      </c>
      <c r="P34" s="82">
        <v>14.539184085035799</v>
      </c>
      <c r="Q34" s="52">
        <v>6.9473758668771897</v>
      </c>
      <c r="R34" s="52">
        <v>21.486559951913001</v>
      </c>
      <c r="S34" s="82">
        <v>16.690260165493811</v>
      </c>
      <c r="T34" s="52">
        <v>7.9463663986080295</v>
      </c>
      <c r="U34" s="83">
        <v>24.636626564101839</v>
      </c>
      <c r="V34" s="52">
        <v>31.15722264858946</v>
      </c>
      <c r="W34" s="52">
        <v>6.8323507626013997</v>
      </c>
      <c r="X34" s="52">
        <v>37.989573411190861</v>
      </c>
      <c r="Y34" s="99">
        <v>35.60926885729242</v>
      </c>
      <c r="Z34" s="100">
        <v>8.5008454383334904</v>
      </c>
      <c r="AA34" s="101">
        <v>44.110114295626005</v>
      </c>
      <c r="AB34" s="100">
        <v>26.696217293875137</v>
      </c>
      <c r="AC34" s="100">
        <v>8.7149734207472402</v>
      </c>
      <c r="AD34" s="100">
        <v>35.411190714622393</v>
      </c>
      <c r="AE34" s="99">
        <v>14.40485363952199</v>
      </c>
      <c r="AF34" s="100">
        <v>7.7219868693187701</v>
      </c>
      <c r="AG34" s="101">
        <v>22.12684050884075</v>
      </c>
      <c r="AH34" s="100">
        <v>19.07703703334537</v>
      </c>
      <c r="AI34" s="100">
        <v>10.797078194768041</v>
      </c>
      <c r="AJ34" s="101">
        <v>29.874115228113411</v>
      </c>
    </row>
    <row r="35" spans="1:69">
      <c r="A35" s="81" t="str">
        <f>IF('1'!$A$1=1,B35,C35)</f>
        <v>Казахстан</v>
      </c>
      <c r="B35" s="55" t="s">
        <v>8</v>
      </c>
      <c r="C35" s="212" t="s">
        <v>23</v>
      </c>
      <c r="D35" s="82">
        <v>26.814848595999997</v>
      </c>
      <c r="E35" s="52">
        <v>38.909988684467208</v>
      </c>
      <c r="F35" s="52">
        <v>65.724837280467199</v>
      </c>
      <c r="G35" s="82">
        <v>26.312931873</v>
      </c>
      <c r="H35" s="52">
        <v>52.93938056888873</v>
      </c>
      <c r="I35" s="83">
        <v>79.252312441888733</v>
      </c>
      <c r="J35" s="52">
        <v>21.371268584999996</v>
      </c>
      <c r="K35" s="52">
        <v>59.157946192300898</v>
      </c>
      <c r="L35" s="52">
        <v>80.529214777300894</v>
      </c>
      <c r="M35" s="82">
        <v>8.9914739509999997</v>
      </c>
      <c r="N35" s="52">
        <v>47.708132524486544</v>
      </c>
      <c r="O35" s="52">
        <v>56.699606475486547</v>
      </c>
      <c r="P35" s="82">
        <v>4.2936778330000003</v>
      </c>
      <c r="Q35" s="52">
        <v>47.71812788546589</v>
      </c>
      <c r="R35" s="52">
        <v>52.011805718465894</v>
      </c>
      <c r="S35" s="82">
        <v>6.1375841783176019</v>
      </c>
      <c r="T35" s="52">
        <v>43.581997709433608</v>
      </c>
      <c r="U35" s="83">
        <v>49.719581887751211</v>
      </c>
      <c r="V35" s="52">
        <v>6.5653825155790893</v>
      </c>
      <c r="W35" s="52">
        <v>36.548388670629912</v>
      </c>
      <c r="X35" s="52">
        <v>43.113771186209007</v>
      </c>
      <c r="Y35" s="99">
        <v>10.87035293285815</v>
      </c>
      <c r="Z35" s="100">
        <v>28.457397815920974</v>
      </c>
      <c r="AA35" s="101">
        <v>35.837094044896794</v>
      </c>
      <c r="AB35" s="100">
        <v>7.153307391484951</v>
      </c>
      <c r="AC35" s="100">
        <v>28.127952652987894</v>
      </c>
      <c r="AD35" s="100">
        <v>35.281260044472837</v>
      </c>
      <c r="AE35" s="99">
        <v>6.4722272966917203</v>
      </c>
      <c r="AF35" s="100">
        <v>21.846603493451262</v>
      </c>
      <c r="AG35" s="101">
        <v>28.318830790142982</v>
      </c>
      <c r="AH35" s="100">
        <v>6.8218966822576501</v>
      </c>
      <c r="AI35" s="100">
        <v>22.05044905026628</v>
      </c>
      <c r="AJ35" s="101">
        <v>28.872345732523922</v>
      </c>
    </row>
    <row r="36" spans="1:69">
      <c r="A36" s="85" t="str">
        <f>IF('1'!$A$1=1,B36,C36)</f>
        <v>Азербайджан</v>
      </c>
      <c r="B36" s="86" t="s">
        <v>51</v>
      </c>
      <c r="C36" s="213" t="s">
        <v>70</v>
      </c>
      <c r="D36" s="87">
        <v>4.6043432309999996</v>
      </c>
      <c r="E36" s="88">
        <v>22.272352352260341</v>
      </c>
      <c r="F36" s="88">
        <v>26.876695583260343</v>
      </c>
      <c r="G36" s="87">
        <v>4.1185229139999997</v>
      </c>
      <c r="H36" s="88">
        <v>34.438860301587695</v>
      </c>
      <c r="I36" s="89">
        <v>38.557383215587691</v>
      </c>
      <c r="J36" s="88">
        <v>5.4769181479999993</v>
      </c>
      <c r="K36" s="88">
        <v>44.8150972463283</v>
      </c>
      <c r="L36" s="88">
        <v>50.292015394328303</v>
      </c>
      <c r="M36" s="87">
        <v>1.8532753449999999</v>
      </c>
      <c r="N36" s="88">
        <v>47.428023837321419</v>
      </c>
      <c r="O36" s="88">
        <v>49.281299182321419</v>
      </c>
      <c r="P36" s="87">
        <v>0.99825443500000011</v>
      </c>
      <c r="Q36" s="88">
        <v>38.926575346224432</v>
      </c>
      <c r="R36" s="88">
        <v>39.924829781224432</v>
      </c>
      <c r="S36" s="87">
        <v>2.686135612685439</v>
      </c>
      <c r="T36" s="88">
        <v>27.485566054079154</v>
      </c>
      <c r="U36" s="89">
        <v>30.171701666764591</v>
      </c>
      <c r="V36" s="88">
        <v>1.4201523560391878</v>
      </c>
      <c r="W36" s="88">
        <v>34.092355655453815</v>
      </c>
      <c r="X36" s="88">
        <v>35.512508011493011</v>
      </c>
      <c r="Y36" s="102">
        <v>1.443071175653208</v>
      </c>
      <c r="Z36" s="103">
        <v>43.616178083383147</v>
      </c>
      <c r="AA36" s="104">
        <v>45.059249259036363</v>
      </c>
      <c r="AB36" s="103">
        <v>0.45041325094598694</v>
      </c>
      <c r="AC36" s="103">
        <v>27.217276855990704</v>
      </c>
      <c r="AD36" s="103">
        <v>27.667690106936682</v>
      </c>
      <c r="AE36" s="102">
        <v>1.7572644718220158</v>
      </c>
      <c r="AF36" s="103">
        <v>23.100949314437322</v>
      </c>
      <c r="AG36" s="104">
        <v>24.858213786259341</v>
      </c>
      <c r="AH36" s="103">
        <v>1.3746915908821959</v>
      </c>
      <c r="AI36" s="103">
        <v>22.22398514639417</v>
      </c>
      <c r="AJ36" s="104">
        <v>23.59867673727635</v>
      </c>
    </row>
    <row r="37" spans="1:69" ht="19" customHeight="1">
      <c r="A37" s="296" t="str">
        <f>IF('1'!A1=1,A38,A93)</f>
        <v>Примітка: дані  розрахованo на підставі банківської звітності  про фінансові операції з нерезидентами України та про перекази, що здійсненo з використанням міжнародних систем переказу коштів.</v>
      </c>
      <c r="B37" s="296"/>
      <c r="C37" s="296"/>
      <c r="D37" s="296"/>
      <c r="E37" s="296"/>
      <c r="F37" s="296"/>
      <c r="G37" s="296"/>
      <c r="H37" s="296"/>
      <c r="I37" s="296"/>
      <c r="J37" s="296"/>
      <c r="K37" s="296"/>
      <c r="L37" s="296"/>
      <c r="M37" s="296"/>
      <c r="N37" s="296"/>
      <c r="O37" s="296"/>
      <c r="P37" s="296"/>
      <c r="Q37" s="296"/>
      <c r="R37" s="296"/>
      <c r="S37" s="296"/>
      <c r="T37" s="296"/>
      <c r="U37" s="296"/>
      <c r="V37" s="296"/>
      <c r="W37" s="296"/>
      <c r="X37" s="296"/>
      <c r="Y37" s="296"/>
      <c r="Z37" s="296"/>
      <c r="AA37" s="296"/>
      <c r="AB37" s="296"/>
      <c r="AC37" s="296"/>
      <c r="AD37" s="296"/>
      <c r="AE37" s="296"/>
      <c r="AF37" s="296"/>
      <c r="AG37" s="296"/>
      <c r="AH37" s="296"/>
      <c r="AI37" s="296"/>
      <c r="AJ37" s="296"/>
      <c r="AK37" s="149"/>
      <c r="AL37" s="149"/>
      <c r="AM37" s="149"/>
      <c r="AN37" s="149"/>
      <c r="AO37" s="149"/>
      <c r="AP37" s="149"/>
      <c r="AQ37" s="149"/>
      <c r="AR37" s="149"/>
      <c r="AS37" s="149"/>
      <c r="AT37" s="149"/>
      <c r="AU37" s="149"/>
      <c r="AV37" s="149"/>
      <c r="AW37" s="149"/>
      <c r="AX37" s="149"/>
      <c r="AY37" s="149"/>
      <c r="AZ37" s="149"/>
      <c r="BA37" s="149"/>
      <c r="BB37" s="149"/>
      <c r="BC37" s="149"/>
      <c r="BD37" s="149"/>
      <c r="BE37" s="149"/>
      <c r="BF37" s="149"/>
      <c r="BG37" s="149"/>
      <c r="BH37" s="149"/>
      <c r="BI37" s="149"/>
      <c r="BJ37" s="149"/>
      <c r="BK37" s="149"/>
      <c r="BL37" s="149"/>
      <c r="BM37" s="149"/>
      <c r="BN37" s="149"/>
      <c r="BO37" s="149"/>
      <c r="BP37" s="149"/>
      <c r="BQ37" s="149"/>
    </row>
    <row r="38" spans="1:69">
      <c r="A38" s="150" t="s">
        <v>116</v>
      </c>
      <c r="B38" s="150"/>
      <c r="C38" s="150"/>
      <c r="D38" s="150"/>
      <c r="E38" s="150"/>
      <c r="F38" s="150"/>
      <c r="G38" s="150"/>
      <c r="H38" s="150"/>
      <c r="I38" s="150"/>
      <c r="J38" s="150"/>
      <c r="K38" s="150"/>
      <c r="L38" s="150"/>
      <c r="M38" s="150"/>
      <c r="N38" s="150"/>
      <c r="O38" s="150"/>
      <c r="P38" s="150"/>
      <c r="Q38" s="150"/>
      <c r="R38" s="150"/>
      <c r="S38" s="150"/>
      <c r="T38" s="150"/>
      <c r="U38" s="150"/>
      <c r="V38" s="150"/>
      <c r="W38" s="150"/>
      <c r="X38" s="150"/>
      <c r="Y38" s="150"/>
      <c r="Z38" s="150"/>
      <c r="AA38" s="150"/>
      <c r="AB38" s="150"/>
      <c r="AC38" s="150"/>
      <c r="AD38" s="150"/>
      <c r="AE38" s="150"/>
      <c r="AF38" s="150"/>
      <c r="AG38" s="150"/>
      <c r="AH38" s="150"/>
      <c r="AI38" s="150"/>
      <c r="AJ38" s="150"/>
      <c r="AK38" s="150"/>
      <c r="AL38" s="150"/>
      <c r="AM38" s="150"/>
      <c r="AN38" s="150"/>
      <c r="AO38" s="150"/>
      <c r="AP38" s="150"/>
      <c r="AQ38" s="150"/>
      <c r="AR38" s="150"/>
      <c r="AS38" s="150"/>
      <c r="AT38" s="150"/>
      <c r="AU38" s="150"/>
      <c r="AV38" s="150"/>
      <c r="AW38" s="150"/>
      <c r="AX38" s="150"/>
      <c r="AY38" s="150"/>
      <c r="AZ38" s="150"/>
      <c r="BA38" s="150"/>
      <c r="BB38" s="150"/>
      <c r="BC38" s="150"/>
      <c r="BD38" s="150"/>
      <c r="BE38" s="150"/>
      <c r="BF38" s="150"/>
      <c r="BG38" s="150"/>
      <c r="BH38" s="150"/>
      <c r="BI38" s="150"/>
      <c r="BJ38" s="150"/>
      <c r="BK38" s="150"/>
      <c r="BL38" s="150"/>
      <c r="BM38" s="150"/>
      <c r="BN38" s="150"/>
    </row>
    <row r="39" spans="1:69">
      <c r="A39" s="151"/>
      <c r="B39" s="151"/>
      <c r="C39" s="151"/>
      <c r="D39" s="151"/>
      <c r="E39" s="151"/>
      <c r="F39" s="151"/>
      <c r="G39" s="151"/>
      <c r="H39" s="151"/>
      <c r="I39" s="151"/>
      <c r="J39" s="151"/>
      <c r="K39" s="151"/>
      <c r="L39" s="151"/>
      <c r="M39" s="151"/>
      <c r="N39" s="151"/>
      <c r="O39" s="151"/>
      <c r="P39" s="151"/>
      <c r="Q39" s="151"/>
      <c r="R39" s="151"/>
      <c r="S39" s="151"/>
      <c r="T39" s="151"/>
      <c r="U39" s="151"/>
      <c r="V39" s="151"/>
      <c r="W39" s="151"/>
      <c r="X39" s="151"/>
      <c r="Y39" s="151"/>
      <c r="Z39" s="151"/>
      <c r="AA39" s="151"/>
      <c r="AB39" s="151"/>
      <c r="AC39" s="151"/>
      <c r="AD39" s="151"/>
      <c r="AE39" s="151"/>
      <c r="AF39" s="151"/>
      <c r="AG39" s="151"/>
      <c r="AH39" s="151"/>
      <c r="AI39" s="151"/>
      <c r="AJ39" s="151"/>
      <c r="AK39" s="151"/>
      <c r="AL39" s="151"/>
      <c r="AM39" s="151"/>
      <c r="AN39" s="151"/>
      <c r="AO39" s="151"/>
      <c r="AP39" s="151"/>
      <c r="AQ39" s="151"/>
      <c r="AR39" s="151"/>
      <c r="AS39" s="151"/>
      <c r="AT39" s="151"/>
      <c r="AU39" s="151"/>
      <c r="AV39" s="151"/>
      <c r="AW39" s="151"/>
      <c r="AX39" s="151"/>
      <c r="AY39" s="151"/>
      <c r="AZ39" s="151"/>
      <c r="BA39" s="151"/>
      <c r="BB39" s="151"/>
      <c r="BC39" s="151"/>
      <c r="BD39" s="151"/>
      <c r="BE39" s="151"/>
      <c r="BF39" s="151"/>
      <c r="BG39" s="151"/>
      <c r="BH39" s="151"/>
      <c r="BI39" s="151"/>
      <c r="BJ39" s="151"/>
      <c r="BK39" s="151"/>
      <c r="BL39" s="151"/>
      <c r="BM39" s="151"/>
      <c r="BN39" s="151"/>
    </row>
    <row r="40" spans="1:69">
      <c r="A40" s="151"/>
      <c r="B40" s="151"/>
      <c r="C40" s="151"/>
      <c r="D40" s="151"/>
      <c r="E40" s="151"/>
      <c r="F40" s="151"/>
      <c r="G40" s="151"/>
      <c r="H40" s="151"/>
      <c r="I40" s="151"/>
      <c r="J40" s="151"/>
      <c r="K40" s="151"/>
      <c r="L40" s="151"/>
      <c r="M40" s="151"/>
      <c r="N40" s="151"/>
      <c r="O40" s="151"/>
      <c r="P40" s="151"/>
      <c r="Q40" s="151"/>
      <c r="R40" s="151"/>
      <c r="S40" s="151"/>
      <c r="T40" s="151"/>
      <c r="U40" s="151"/>
      <c r="V40" s="151"/>
      <c r="W40" s="151"/>
      <c r="X40" s="151"/>
      <c r="Y40" s="151"/>
      <c r="Z40" s="151"/>
      <c r="AA40" s="151"/>
      <c r="AB40" s="151"/>
      <c r="AC40" s="151"/>
      <c r="AD40" s="151"/>
      <c r="AE40" s="151"/>
      <c r="AF40" s="151"/>
      <c r="AG40" s="151"/>
      <c r="AH40" s="151"/>
      <c r="AI40" s="151"/>
      <c r="AJ40" s="151"/>
      <c r="AK40" s="151"/>
      <c r="AL40" s="151"/>
      <c r="AM40" s="151"/>
      <c r="AN40" s="151"/>
      <c r="AO40" s="151"/>
      <c r="AP40" s="151"/>
      <c r="AQ40" s="151"/>
      <c r="AR40" s="151"/>
      <c r="AS40" s="151"/>
      <c r="AT40" s="151"/>
      <c r="AU40" s="151"/>
      <c r="AV40" s="151"/>
      <c r="AW40" s="151"/>
      <c r="AX40" s="151"/>
      <c r="AY40" s="151"/>
      <c r="AZ40" s="151"/>
      <c r="BA40" s="151"/>
      <c r="BB40" s="151"/>
      <c r="BC40" s="151"/>
      <c r="BD40" s="151"/>
      <c r="BE40" s="151"/>
      <c r="BF40" s="151"/>
      <c r="BG40" s="151"/>
      <c r="BH40" s="151"/>
      <c r="BI40" s="151"/>
      <c r="BJ40" s="151"/>
      <c r="BK40" s="151"/>
      <c r="BL40" s="151"/>
      <c r="BM40" s="151"/>
      <c r="BN40" s="151"/>
    </row>
    <row r="41" spans="1:69">
      <c r="A41" s="151"/>
      <c r="B41" s="151"/>
      <c r="C41" s="151"/>
      <c r="D41" s="151"/>
      <c r="E41" s="151"/>
      <c r="F41" s="151"/>
      <c r="G41" s="151"/>
      <c r="H41" s="151"/>
      <c r="I41" s="151"/>
      <c r="J41" s="151"/>
      <c r="K41" s="151"/>
      <c r="L41" s="151"/>
      <c r="M41" s="151"/>
      <c r="N41" s="151"/>
      <c r="O41" s="151"/>
      <c r="P41" s="151"/>
      <c r="Q41" s="151"/>
      <c r="R41" s="151"/>
      <c r="S41" s="151"/>
      <c r="T41" s="151"/>
      <c r="U41" s="151"/>
      <c r="V41" s="151"/>
      <c r="W41" s="151"/>
      <c r="X41" s="151"/>
      <c r="Y41" s="151"/>
      <c r="Z41" s="151"/>
      <c r="AA41" s="151"/>
      <c r="AB41" s="151"/>
      <c r="AC41" s="151"/>
      <c r="AD41" s="151"/>
      <c r="AE41" s="151"/>
      <c r="AF41" s="151"/>
      <c r="AG41" s="151"/>
      <c r="AH41" s="151"/>
      <c r="AI41" s="151"/>
      <c r="AJ41" s="151"/>
      <c r="AK41" s="151"/>
      <c r="AL41" s="151"/>
      <c r="AM41" s="151"/>
      <c r="AN41" s="151"/>
      <c r="AO41" s="151"/>
      <c r="AP41" s="151"/>
      <c r="AQ41" s="151"/>
      <c r="AR41" s="151"/>
      <c r="AS41" s="151"/>
      <c r="AT41" s="151"/>
      <c r="AU41" s="151"/>
      <c r="AV41" s="151"/>
      <c r="AW41" s="151"/>
      <c r="AX41" s="151"/>
      <c r="AY41" s="151"/>
      <c r="AZ41" s="151"/>
      <c r="BA41" s="151"/>
      <c r="BB41" s="151"/>
      <c r="BC41" s="151"/>
      <c r="BD41" s="151"/>
      <c r="BE41" s="151"/>
      <c r="BF41" s="151"/>
      <c r="BG41" s="151"/>
      <c r="BH41" s="151"/>
      <c r="BI41" s="151"/>
      <c r="BJ41" s="151"/>
      <c r="BK41" s="151"/>
      <c r="BL41" s="151"/>
      <c r="BM41" s="151"/>
      <c r="BN41" s="151"/>
    </row>
    <row r="42" spans="1:69">
      <c r="A42" s="151"/>
      <c r="B42" s="151"/>
      <c r="C42" s="151"/>
      <c r="D42" s="151"/>
      <c r="E42" s="151"/>
      <c r="F42" s="151"/>
      <c r="G42" s="151"/>
      <c r="H42" s="151"/>
      <c r="I42" s="151"/>
      <c r="J42" s="151"/>
      <c r="K42" s="151"/>
      <c r="L42" s="151"/>
      <c r="M42" s="151"/>
      <c r="N42" s="151"/>
      <c r="O42" s="151"/>
      <c r="P42" s="151"/>
      <c r="Q42" s="151"/>
      <c r="R42" s="151"/>
      <c r="S42" s="151"/>
      <c r="T42" s="151"/>
      <c r="U42" s="151"/>
      <c r="V42" s="151"/>
      <c r="W42" s="151"/>
      <c r="X42" s="151"/>
      <c r="Y42" s="151"/>
      <c r="Z42" s="151"/>
      <c r="AA42" s="151"/>
      <c r="AB42" s="151"/>
      <c r="AC42" s="151"/>
      <c r="AD42" s="151"/>
      <c r="AE42" s="151"/>
      <c r="AF42" s="151"/>
      <c r="AG42" s="151"/>
      <c r="AH42" s="151"/>
      <c r="AI42" s="151"/>
      <c r="AJ42" s="151"/>
      <c r="AK42" s="151"/>
      <c r="AL42" s="151"/>
      <c r="AM42" s="151"/>
      <c r="AN42" s="151"/>
      <c r="AO42" s="151"/>
      <c r="AP42" s="151"/>
      <c r="AQ42" s="151"/>
      <c r="AR42" s="151"/>
      <c r="AS42" s="151"/>
      <c r="AT42" s="151"/>
      <c r="AU42" s="151"/>
      <c r="AV42" s="151"/>
      <c r="AW42" s="151"/>
      <c r="AX42" s="151"/>
      <c r="AY42" s="151"/>
      <c r="AZ42" s="151"/>
      <c r="BA42" s="151"/>
      <c r="BB42" s="151"/>
      <c r="BC42" s="151"/>
      <c r="BD42" s="151"/>
      <c r="BE42" s="151"/>
      <c r="BF42" s="151"/>
      <c r="BG42" s="151"/>
      <c r="BH42" s="151"/>
      <c r="BI42" s="151"/>
      <c r="BJ42" s="151"/>
      <c r="BK42" s="151"/>
      <c r="BL42" s="151"/>
      <c r="BM42" s="151"/>
      <c r="BN42" s="151"/>
    </row>
    <row r="43" spans="1:69">
      <c r="A43" s="151"/>
      <c r="B43" s="151"/>
      <c r="C43" s="151"/>
      <c r="D43" s="151"/>
      <c r="E43" s="151"/>
      <c r="F43" s="151"/>
      <c r="G43" s="151"/>
      <c r="H43" s="151"/>
      <c r="I43" s="151"/>
      <c r="J43" s="151"/>
      <c r="K43" s="151"/>
      <c r="L43" s="151"/>
      <c r="M43" s="151"/>
      <c r="N43" s="151"/>
      <c r="O43" s="151"/>
      <c r="P43" s="151"/>
      <c r="Q43" s="151"/>
      <c r="R43" s="151"/>
      <c r="S43" s="151"/>
      <c r="T43" s="151"/>
      <c r="U43" s="151"/>
      <c r="V43" s="151"/>
      <c r="W43" s="151"/>
      <c r="X43" s="151"/>
      <c r="Y43" s="151"/>
      <c r="Z43" s="151"/>
      <c r="AA43" s="151"/>
      <c r="AB43" s="151"/>
      <c r="AC43" s="151"/>
      <c r="AD43" s="151"/>
      <c r="AE43" s="151"/>
      <c r="AF43" s="151"/>
      <c r="AG43" s="151"/>
      <c r="AH43" s="151"/>
      <c r="AI43" s="151"/>
      <c r="AJ43" s="151"/>
      <c r="AK43" s="151"/>
      <c r="AL43" s="151"/>
      <c r="AM43" s="151"/>
      <c r="AN43" s="151"/>
      <c r="AO43" s="151"/>
      <c r="AP43" s="151"/>
      <c r="AQ43" s="151"/>
      <c r="AR43" s="151"/>
      <c r="AS43" s="151"/>
      <c r="AT43" s="151"/>
      <c r="AU43" s="151"/>
      <c r="AV43" s="151"/>
      <c r="AW43" s="151"/>
      <c r="AX43" s="151"/>
      <c r="AY43" s="151"/>
      <c r="AZ43" s="151"/>
      <c r="BA43" s="151"/>
      <c r="BB43" s="151"/>
      <c r="BC43" s="151"/>
      <c r="BD43" s="151"/>
      <c r="BE43" s="151"/>
      <c r="BF43" s="151"/>
      <c r="BG43" s="151"/>
      <c r="BH43" s="151"/>
      <c r="BI43" s="151"/>
      <c r="BJ43" s="151"/>
      <c r="BK43" s="151"/>
      <c r="BL43" s="151"/>
      <c r="BM43" s="151"/>
      <c r="BN43" s="151"/>
    </row>
    <row r="44" spans="1:69">
      <c r="A44" s="151"/>
      <c r="B44" s="151"/>
      <c r="C44" s="151"/>
      <c r="D44" s="151"/>
      <c r="E44" s="151"/>
      <c r="F44" s="151"/>
      <c r="G44" s="151"/>
      <c r="H44" s="151"/>
      <c r="I44" s="151"/>
      <c r="J44" s="151"/>
      <c r="K44" s="151"/>
      <c r="L44" s="151"/>
      <c r="M44" s="151"/>
      <c r="N44" s="151"/>
      <c r="O44" s="151"/>
      <c r="P44" s="151"/>
      <c r="Q44" s="151"/>
      <c r="R44" s="151"/>
      <c r="S44" s="151"/>
      <c r="T44" s="151"/>
      <c r="U44" s="151"/>
      <c r="V44" s="151"/>
      <c r="W44" s="151"/>
      <c r="X44" s="151"/>
      <c r="Y44" s="151"/>
      <c r="Z44" s="151"/>
      <c r="AA44" s="151"/>
      <c r="AB44" s="151"/>
      <c r="AC44" s="151"/>
      <c r="AD44" s="151"/>
      <c r="AE44" s="151"/>
      <c r="AF44" s="151"/>
      <c r="AG44" s="151"/>
      <c r="AH44" s="151"/>
      <c r="AI44" s="151"/>
      <c r="AJ44" s="151"/>
      <c r="AK44" s="151"/>
      <c r="AL44" s="151"/>
      <c r="AM44" s="151"/>
      <c r="AN44" s="151"/>
      <c r="AO44" s="151"/>
      <c r="AP44" s="151"/>
      <c r="AQ44" s="151"/>
      <c r="AR44" s="151"/>
      <c r="AS44" s="151"/>
      <c r="AT44" s="151"/>
      <c r="AU44" s="151"/>
      <c r="AV44" s="151"/>
      <c r="AW44" s="151"/>
      <c r="AX44" s="151"/>
      <c r="AY44" s="151"/>
      <c r="AZ44" s="151"/>
      <c r="BA44" s="151"/>
      <c r="BB44" s="151"/>
      <c r="BC44" s="151"/>
      <c r="BD44" s="151"/>
      <c r="BE44" s="151"/>
      <c r="BF44" s="151"/>
      <c r="BG44" s="151"/>
      <c r="BH44" s="151"/>
      <c r="BI44" s="151"/>
      <c r="BJ44" s="151"/>
      <c r="BK44" s="151"/>
      <c r="BL44" s="151"/>
      <c r="BM44" s="151"/>
      <c r="BN44" s="151"/>
    </row>
    <row r="45" spans="1:69">
      <c r="A45" s="151"/>
      <c r="B45" s="151"/>
      <c r="C45" s="151"/>
      <c r="D45" s="151"/>
      <c r="E45" s="151"/>
      <c r="F45" s="151"/>
      <c r="G45" s="151"/>
      <c r="H45" s="151"/>
      <c r="I45" s="151"/>
      <c r="J45" s="151"/>
      <c r="K45" s="151"/>
      <c r="L45" s="151"/>
      <c r="M45" s="151"/>
      <c r="N45" s="151"/>
      <c r="O45" s="151"/>
      <c r="P45" s="151"/>
      <c r="Q45" s="151"/>
      <c r="R45" s="151"/>
      <c r="S45" s="151"/>
      <c r="T45" s="151"/>
      <c r="U45" s="151"/>
      <c r="V45" s="151"/>
      <c r="W45" s="151"/>
      <c r="X45" s="151"/>
      <c r="Y45" s="151"/>
      <c r="Z45" s="151"/>
      <c r="AA45" s="151"/>
      <c r="AB45" s="151"/>
      <c r="AC45" s="151"/>
      <c r="AD45" s="151"/>
      <c r="AE45" s="151"/>
      <c r="AF45" s="151"/>
      <c r="AG45" s="151"/>
      <c r="AH45" s="151"/>
      <c r="AI45" s="151"/>
      <c r="AJ45" s="151"/>
      <c r="AK45" s="151"/>
      <c r="AL45" s="151"/>
      <c r="AM45" s="151"/>
      <c r="AN45" s="151"/>
      <c r="AO45" s="151"/>
      <c r="AP45" s="151"/>
      <c r="AQ45" s="151"/>
      <c r="AR45" s="151"/>
      <c r="AS45" s="151"/>
      <c r="AT45" s="151"/>
      <c r="AU45" s="151"/>
      <c r="AV45" s="151"/>
      <c r="AW45" s="151"/>
      <c r="AX45" s="151"/>
      <c r="AY45" s="151"/>
      <c r="AZ45" s="151"/>
      <c r="BA45" s="151"/>
      <c r="BB45" s="151"/>
      <c r="BC45" s="151"/>
      <c r="BD45" s="151"/>
      <c r="BE45" s="151"/>
      <c r="BF45" s="151"/>
      <c r="BG45" s="151"/>
      <c r="BH45" s="151"/>
      <c r="BI45" s="151"/>
      <c r="BJ45" s="151"/>
      <c r="BK45" s="151"/>
      <c r="BL45" s="151"/>
      <c r="BM45" s="151"/>
      <c r="BN45" s="151"/>
    </row>
    <row r="46" spans="1:69">
      <c r="A46" s="151"/>
      <c r="B46" s="151"/>
      <c r="C46" s="151"/>
      <c r="D46" s="151"/>
      <c r="E46" s="151"/>
      <c r="F46" s="151"/>
      <c r="G46" s="151"/>
      <c r="H46" s="151"/>
      <c r="I46" s="151"/>
      <c r="J46" s="151"/>
      <c r="K46" s="151"/>
      <c r="L46" s="151"/>
      <c r="M46" s="151"/>
      <c r="N46" s="151"/>
      <c r="O46" s="151"/>
      <c r="P46" s="151"/>
      <c r="Q46" s="151"/>
      <c r="R46" s="151"/>
      <c r="S46" s="151"/>
      <c r="T46" s="151"/>
      <c r="U46" s="151"/>
      <c r="V46" s="151"/>
      <c r="W46" s="151"/>
      <c r="X46" s="151"/>
      <c r="Y46" s="151"/>
      <c r="Z46" s="151"/>
      <c r="AA46" s="151"/>
      <c r="AB46" s="151"/>
      <c r="AC46" s="151"/>
      <c r="AD46" s="151"/>
      <c r="AE46" s="151"/>
      <c r="AF46" s="151"/>
      <c r="AG46" s="151"/>
      <c r="AH46" s="151"/>
      <c r="AI46" s="151"/>
      <c r="AJ46" s="151"/>
      <c r="AK46" s="151"/>
      <c r="AL46" s="151"/>
      <c r="AM46" s="151"/>
      <c r="AN46" s="151"/>
      <c r="AO46" s="151"/>
      <c r="AP46" s="151"/>
      <c r="AQ46" s="151"/>
      <c r="AR46" s="151"/>
      <c r="AS46" s="151"/>
      <c r="AT46" s="151"/>
      <c r="AU46" s="151"/>
      <c r="AV46" s="151"/>
      <c r="AW46" s="151"/>
      <c r="AX46" s="151"/>
      <c r="AY46" s="151"/>
      <c r="AZ46" s="151"/>
      <c r="BA46" s="151"/>
      <c r="BB46" s="151"/>
      <c r="BC46" s="151"/>
      <c r="BD46" s="151"/>
      <c r="BE46" s="151"/>
      <c r="BF46" s="151"/>
      <c r="BG46" s="151"/>
      <c r="BH46" s="151"/>
      <c r="BI46" s="151"/>
      <c r="BJ46" s="151"/>
      <c r="BK46" s="151"/>
      <c r="BL46" s="151"/>
      <c r="BM46" s="151"/>
      <c r="BN46" s="151"/>
    </row>
    <row r="47" spans="1:69">
      <c r="A47" s="151"/>
      <c r="B47" s="151"/>
      <c r="C47" s="151"/>
      <c r="D47" s="151"/>
      <c r="E47" s="151"/>
      <c r="F47" s="151"/>
      <c r="G47" s="151"/>
      <c r="H47" s="151"/>
      <c r="I47" s="151"/>
      <c r="J47" s="151"/>
      <c r="K47" s="151"/>
      <c r="L47" s="151"/>
      <c r="M47" s="151"/>
      <c r="N47" s="151"/>
      <c r="O47" s="151"/>
      <c r="P47" s="151"/>
      <c r="Q47" s="151"/>
      <c r="R47" s="151"/>
      <c r="S47" s="151"/>
      <c r="T47" s="151"/>
      <c r="U47" s="151"/>
      <c r="V47" s="151"/>
      <c r="W47" s="151"/>
      <c r="X47" s="151"/>
      <c r="Y47" s="151"/>
      <c r="Z47" s="151"/>
      <c r="AA47" s="151"/>
      <c r="AB47" s="151"/>
      <c r="AC47" s="151"/>
      <c r="AD47" s="151"/>
      <c r="AE47" s="151"/>
      <c r="AF47" s="151"/>
      <c r="AG47" s="151"/>
      <c r="AH47" s="151"/>
      <c r="AI47" s="151"/>
      <c r="AJ47" s="151"/>
      <c r="AK47" s="151"/>
      <c r="AL47" s="151"/>
      <c r="AM47" s="151"/>
      <c r="AN47" s="151"/>
      <c r="AO47" s="151"/>
      <c r="AP47" s="151"/>
      <c r="AQ47" s="151"/>
      <c r="AR47" s="151"/>
      <c r="AS47" s="151"/>
      <c r="AT47" s="151"/>
      <c r="AU47" s="151"/>
      <c r="AV47" s="151"/>
      <c r="AW47" s="151"/>
      <c r="AX47" s="151"/>
      <c r="AY47" s="151"/>
      <c r="AZ47" s="151"/>
      <c r="BA47" s="151"/>
      <c r="BB47" s="151"/>
      <c r="BC47" s="151"/>
      <c r="BD47" s="151"/>
      <c r="BE47" s="151"/>
      <c r="BF47" s="151"/>
      <c r="BG47" s="151"/>
      <c r="BH47" s="151"/>
      <c r="BI47" s="151"/>
      <c r="BJ47" s="151"/>
      <c r="BK47" s="151"/>
      <c r="BL47" s="151"/>
      <c r="BM47" s="151"/>
      <c r="BN47" s="151"/>
    </row>
    <row r="48" spans="1:69">
      <c r="A48" s="151"/>
      <c r="B48" s="151"/>
      <c r="C48" s="151"/>
      <c r="D48" s="151"/>
      <c r="E48" s="151"/>
      <c r="F48" s="151"/>
      <c r="G48" s="151"/>
      <c r="H48" s="151"/>
      <c r="I48" s="151"/>
      <c r="J48" s="151"/>
      <c r="K48" s="151"/>
      <c r="L48" s="151"/>
      <c r="M48" s="151"/>
      <c r="N48" s="151"/>
      <c r="O48" s="151"/>
      <c r="P48" s="151"/>
      <c r="Q48" s="151"/>
      <c r="R48" s="151"/>
      <c r="S48" s="151"/>
      <c r="T48" s="151"/>
      <c r="U48" s="151"/>
      <c r="V48" s="151"/>
      <c r="W48" s="151"/>
      <c r="X48" s="151"/>
      <c r="Y48" s="151"/>
      <c r="Z48" s="151"/>
      <c r="AA48" s="151"/>
      <c r="AB48" s="151"/>
      <c r="AC48" s="151"/>
      <c r="AD48" s="151"/>
      <c r="AE48" s="151"/>
      <c r="AF48" s="151"/>
      <c r="AG48" s="151"/>
      <c r="AH48" s="151"/>
      <c r="AI48" s="151"/>
      <c r="AJ48" s="151"/>
      <c r="AK48" s="151"/>
      <c r="AL48" s="151"/>
      <c r="AM48" s="151"/>
      <c r="AN48" s="151"/>
      <c r="AO48" s="151"/>
      <c r="AP48" s="151"/>
      <c r="AQ48" s="151"/>
      <c r="AR48" s="151"/>
      <c r="AS48" s="151"/>
      <c r="AT48" s="151"/>
      <c r="AU48" s="151"/>
      <c r="AV48" s="151"/>
      <c r="AW48" s="151"/>
      <c r="AX48" s="151"/>
      <c r="AY48" s="151"/>
      <c r="AZ48" s="151"/>
      <c r="BA48" s="151"/>
      <c r="BB48" s="151"/>
      <c r="BC48" s="151"/>
      <c r="BD48" s="151"/>
      <c r="BE48" s="151"/>
      <c r="BF48" s="151"/>
      <c r="BG48" s="151"/>
      <c r="BH48" s="151"/>
      <c r="BI48" s="151"/>
      <c r="BJ48" s="151"/>
      <c r="BK48" s="151"/>
      <c r="BL48" s="151"/>
      <c r="BM48" s="151"/>
      <c r="BN48" s="151"/>
    </row>
    <row r="49" spans="1:66">
      <c r="A49" s="151"/>
      <c r="B49" s="151"/>
      <c r="C49" s="151"/>
      <c r="D49" s="151"/>
      <c r="E49" s="151"/>
      <c r="F49" s="151"/>
      <c r="G49" s="151"/>
      <c r="H49" s="151"/>
      <c r="I49" s="151"/>
      <c r="J49" s="151"/>
      <c r="K49" s="151"/>
      <c r="L49" s="151"/>
      <c r="M49" s="151"/>
      <c r="N49" s="151"/>
      <c r="O49" s="151"/>
      <c r="P49" s="151"/>
      <c r="Q49" s="151"/>
      <c r="R49" s="151"/>
      <c r="S49" s="151"/>
      <c r="T49" s="151"/>
      <c r="U49" s="151"/>
      <c r="V49" s="151"/>
      <c r="W49" s="151"/>
      <c r="X49" s="151"/>
      <c r="Y49" s="151"/>
      <c r="Z49" s="151"/>
      <c r="AA49" s="151"/>
      <c r="AB49" s="151"/>
      <c r="AC49" s="151"/>
      <c r="AD49" s="151"/>
      <c r="AE49" s="151"/>
      <c r="AF49" s="151"/>
      <c r="AG49" s="151"/>
      <c r="AH49" s="151"/>
      <c r="AI49" s="151"/>
      <c r="AJ49" s="151"/>
      <c r="AK49" s="151"/>
      <c r="AL49" s="151"/>
      <c r="AM49" s="151"/>
      <c r="AN49" s="151"/>
      <c r="AO49" s="151"/>
      <c r="AP49" s="151"/>
      <c r="AQ49" s="151"/>
      <c r="AR49" s="151"/>
      <c r="AS49" s="151"/>
      <c r="AT49" s="151"/>
      <c r="AU49" s="151"/>
      <c r="AV49" s="151"/>
      <c r="AW49" s="151"/>
      <c r="AX49" s="151"/>
      <c r="AY49" s="151"/>
      <c r="AZ49" s="151"/>
      <c r="BA49" s="151"/>
      <c r="BB49" s="151"/>
      <c r="BC49" s="151"/>
      <c r="BD49" s="151"/>
      <c r="BE49" s="151"/>
      <c r="BF49" s="151"/>
      <c r="BG49" s="151"/>
      <c r="BH49" s="151"/>
      <c r="BI49" s="151"/>
      <c r="BJ49" s="151"/>
      <c r="BK49" s="151"/>
      <c r="BL49" s="151"/>
      <c r="BM49" s="151"/>
      <c r="BN49" s="151"/>
    </row>
    <row r="50" spans="1:66">
      <c r="A50" s="151"/>
      <c r="B50" s="151"/>
      <c r="C50" s="151"/>
      <c r="D50" s="151"/>
      <c r="E50" s="151"/>
      <c r="F50" s="151"/>
      <c r="G50" s="151"/>
      <c r="H50" s="151"/>
      <c r="I50" s="151"/>
      <c r="J50" s="151"/>
      <c r="K50" s="151"/>
      <c r="L50" s="151"/>
      <c r="M50" s="151"/>
      <c r="N50" s="151"/>
      <c r="O50" s="151"/>
      <c r="P50" s="151"/>
      <c r="Q50" s="151"/>
      <c r="R50" s="151"/>
      <c r="S50" s="151"/>
      <c r="T50" s="151"/>
      <c r="U50" s="151"/>
      <c r="V50" s="151"/>
      <c r="W50" s="151"/>
      <c r="X50" s="151"/>
      <c r="Y50" s="151"/>
      <c r="Z50" s="151"/>
      <c r="AA50" s="151"/>
      <c r="AB50" s="151"/>
      <c r="AC50" s="151"/>
      <c r="AD50" s="151"/>
      <c r="AE50" s="151"/>
      <c r="AF50" s="151"/>
      <c r="AG50" s="151"/>
      <c r="AH50" s="151"/>
      <c r="AI50" s="151"/>
      <c r="AJ50" s="151"/>
      <c r="AK50" s="151"/>
      <c r="AL50" s="151"/>
      <c r="AM50" s="151"/>
      <c r="AN50" s="151"/>
      <c r="AO50" s="151"/>
      <c r="AP50" s="151"/>
      <c r="AQ50" s="151"/>
      <c r="AR50" s="151"/>
      <c r="AS50" s="151"/>
      <c r="AT50" s="151"/>
      <c r="AU50" s="151"/>
      <c r="AV50" s="151"/>
      <c r="AW50" s="151"/>
      <c r="AX50" s="151"/>
      <c r="AY50" s="151"/>
      <c r="AZ50" s="151"/>
      <c r="BA50" s="151"/>
      <c r="BB50" s="151"/>
      <c r="BC50" s="151"/>
      <c r="BD50" s="151"/>
      <c r="BE50" s="151"/>
      <c r="BF50" s="151"/>
      <c r="BG50" s="151"/>
      <c r="BH50" s="151"/>
      <c r="BI50" s="151"/>
      <c r="BJ50" s="151"/>
      <c r="BK50" s="151"/>
      <c r="BL50" s="151"/>
      <c r="BM50" s="151"/>
      <c r="BN50" s="151"/>
    </row>
    <row r="51" spans="1:66">
      <c r="A51" s="151"/>
      <c r="B51" s="151"/>
      <c r="C51" s="151"/>
      <c r="D51" s="151"/>
      <c r="E51" s="151"/>
      <c r="F51" s="151"/>
      <c r="G51" s="151"/>
      <c r="H51" s="151"/>
      <c r="I51" s="151"/>
      <c r="J51" s="151"/>
      <c r="K51" s="151"/>
      <c r="L51" s="151"/>
      <c r="M51" s="151"/>
      <c r="N51" s="151"/>
      <c r="O51" s="151"/>
      <c r="P51" s="151"/>
      <c r="Q51" s="151"/>
      <c r="R51" s="151"/>
      <c r="S51" s="151"/>
      <c r="T51" s="151"/>
      <c r="U51" s="151"/>
      <c r="V51" s="151"/>
      <c r="W51" s="151"/>
      <c r="X51" s="151"/>
      <c r="Y51" s="151"/>
      <c r="Z51" s="151"/>
      <c r="AA51" s="151"/>
      <c r="AB51" s="151"/>
      <c r="AC51" s="151"/>
      <c r="AD51" s="151"/>
      <c r="AE51" s="151"/>
      <c r="AF51" s="151"/>
      <c r="AG51" s="151"/>
      <c r="AH51" s="151"/>
      <c r="AI51" s="151"/>
      <c r="AJ51" s="151"/>
      <c r="AK51" s="151"/>
      <c r="AL51" s="151"/>
      <c r="AM51" s="151"/>
      <c r="AN51" s="151"/>
      <c r="AO51" s="151"/>
      <c r="AP51" s="151"/>
      <c r="AQ51" s="151"/>
      <c r="AR51" s="151"/>
      <c r="AS51" s="151"/>
      <c r="AT51" s="151"/>
      <c r="AU51" s="151"/>
      <c r="AV51" s="151"/>
      <c r="AW51" s="151"/>
      <c r="AX51" s="151"/>
      <c r="AY51" s="151"/>
      <c r="AZ51" s="151"/>
      <c r="BA51" s="151"/>
      <c r="BB51" s="151"/>
      <c r="BC51" s="151"/>
      <c r="BD51" s="151"/>
      <c r="BE51" s="151"/>
      <c r="BF51" s="151"/>
      <c r="BG51" s="151"/>
      <c r="BH51" s="151"/>
      <c r="BI51" s="151"/>
      <c r="BJ51" s="151"/>
      <c r="BK51" s="151"/>
      <c r="BL51" s="151"/>
      <c r="BM51" s="151"/>
      <c r="BN51" s="151"/>
    </row>
    <row r="52" spans="1:66">
      <c r="A52" s="151"/>
      <c r="B52" s="151"/>
      <c r="C52" s="151"/>
      <c r="D52" s="151"/>
      <c r="E52" s="151"/>
      <c r="F52" s="151"/>
      <c r="G52" s="151"/>
      <c r="H52" s="151"/>
      <c r="I52" s="151"/>
      <c r="J52" s="151"/>
      <c r="K52" s="151"/>
      <c r="L52" s="151"/>
      <c r="M52" s="151"/>
      <c r="N52" s="151"/>
      <c r="O52" s="151"/>
      <c r="P52" s="151"/>
      <c r="Q52" s="151"/>
      <c r="R52" s="151"/>
      <c r="S52" s="151"/>
      <c r="T52" s="151"/>
      <c r="U52" s="151"/>
      <c r="V52" s="151"/>
      <c r="W52" s="151"/>
      <c r="X52" s="151"/>
      <c r="Y52" s="151"/>
      <c r="Z52" s="151"/>
      <c r="AA52" s="151"/>
      <c r="AB52" s="151"/>
      <c r="AC52" s="151"/>
      <c r="AD52" s="151"/>
      <c r="AE52" s="151"/>
      <c r="AF52" s="151"/>
      <c r="AG52" s="151"/>
      <c r="AH52" s="151"/>
      <c r="AI52" s="151"/>
      <c r="AJ52" s="151"/>
      <c r="AK52" s="151"/>
      <c r="AL52" s="151"/>
      <c r="AM52" s="151"/>
      <c r="AN52" s="151"/>
      <c r="AO52" s="151"/>
      <c r="AP52" s="151"/>
      <c r="AQ52" s="151"/>
      <c r="AR52" s="151"/>
      <c r="AS52" s="151"/>
      <c r="AT52" s="151"/>
      <c r="AU52" s="151"/>
      <c r="AV52" s="151"/>
      <c r="AW52" s="151"/>
      <c r="AX52" s="151"/>
      <c r="AY52" s="151"/>
      <c r="AZ52" s="151"/>
      <c r="BA52" s="151"/>
      <c r="BB52" s="151"/>
      <c r="BC52" s="151"/>
      <c r="BD52" s="151"/>
      <c r="BE52" s="151"/>
      <c r="BF52" s="151"/>
      <c r="BG52" s="151"/>
      <c r="BH52" s="151"/>
      <c r="BI52" s="151"/>
      <c r="BJ52" s="151"/>
      <c r="BK52" s="151"/>
      <c r="BL52" s="151"/>
      <c r="BM52" s="151"/>
      <c r="BN52" s="151"/>
    </row>
    <row r="53" spans="1:66">
      <c r="A53" s="151"/>
      <c r="B53" s="151"/>
      <c r="C53" s="151"/>
      <c r="D53" s="151"/>
      <c r="E53" s="151"/>
      <c r="F53" s="151"/>
      <c r="G53" s="151"/>
      <c r="H53" s="151"/>
      <c r="I53" s="151"/>
      <c r="J53" s="151"/>
      <c r="K53" s="151"/>
      <c r="L53" s="151"/>
      <c r="M53" s="151"/>
      <c r="N53" s="151"/>
      <c r="O53" s="151"/>
      <c r="P53" s="151"/>
      <c r="Q53" s="151"/>
      <c r="R53" s="151"/>
      <c r="S53" s="151"/>
      <c r="T53" s="151"/>
      <c r="U53" s="151"/>
      <c r="V53" s="151"/>
      <c r="W53" s="151"/>
      <c r="X53" s="151"/>
      <c r="Y53" s="151"/>
      <c r="Z53" s="151"/>
      <c r="AA53" s="151"/>
      <c r="AB53" s="151"/>
      <c r="AC53" s="151"/>
      <c r="AD53" s="151"/>
      <c r="AE53" s="151"/>
      <c r="AF53" s="151"/>
      <c r="AG53" s="151"/>
      <c r="AH53" s="151"/>
      <c r="AI53" s="151"/>
      <c r="AJ53" s="151"/>
      <c r="AK53" s="151"/>
      <c r="AL53" s="151"/>
      <c r="AM53" s="151"/>
      <c r="AN53" s="151"/>
      <c r="AO53" s="151"/>
      <c r="AP53" s="151"/>
      <c r="AQ53" s="151"/>
      <c r="AR53" s="151"/>
      <c r="AS53" s="151"/>
      <c r="AT53" s="151"/>
      <c r="AU53" s="151"/>
      <c r="AV53" s="151"/>
      <c r="AW53" s="151"/>
      <c r="AX53" s="151"/>
      <c r="AY53" s="151"/>
      <c r="AZ53" s="151"/>
      <c r="BA53" s="151"/>
      <c r="BB53" s="151"/>
      <c r="BC53" s="151"/>
      <c r="BD53" s="151"/>
      <c r="BE53" s="151"/>
      <c r="BF53" s="151"/>
      <c r="BG53" s="151"/>
      <c r="BH53" s="151"/>
      <c r="BI53" s="151"/>
      <c r="BJ53" s="151"/>
      <c r="BK53" s="151"/>
      <c r="BL53" s="151"/>
      <c r="BM53" s="151"/>
      <c r="BN53" s="151"/>
    </row>
    <row r="54" spans="1:66">
      <c r="A54" s="151"/>
      <c r="B54" s="151"/>
      <c r="C54" s="151"/>
      <c r="D54" s="151"/>
      <c r="E54" s="151"/>
      <c r="F54" s="151"/>
      <c r="G54" s="151"/>
      <c r="H54" s="151"/>
      <c r="I54" s="151"/>
      <c r="J54" s="151"/>
      <c r="K54" s="151"/>
      <c r="L54" s="151"/>
      <c r="M54" s="151"/>
      <c r="N54" s="151"/>
      <c r="O54" s="151"/>
      <c r="P54" s="151"/>
      <c r="Q54" s="151"/>
      <c r="R54" s="151"/>
      <c r="S54" s="151"/>
      <c r="T54" s="151"/>
      <c r="U54" s="151"/>
      <c r="V54" s="151"/>
      <c r="W54" s="151"/>
      <c r="X54" s="151"/>
      <c r="Y54" s="151"/>
      <c r="Z54" s="151"/>
      <c r="AA54" s="151"/>
      <c r="AB54" s="151"/>
      <c r="AC54" s="151"/>
      <c r="AD54" s="151"/>
      <c r="AE54" s="151"/>
      <c r="AF54" s="151"/>
      <c r="AG54" s="151"/>
      <c r="AH54" s="151"/>
      <c r="AI54" s="151"/>
      <c r="AJ54" s="151"/>
      <c r="AK54" s="151"/>
      <c r="AL54" s="151"/>
      <c r="AM54" s="151"/>
      <c r="AN54" s="151"/>
      <c r="AO54" s="151"/>
      <c r="AP54" s="151"/>
      <c r="AQ54" s="151"/>
      <c r="AR54" s="151"/>
      <c r="AS54" s="151"/>
      <c r="AT54" s="151"/>
      <c r="AU54" s="151"/>
      <c r="AV54" s="151"/>
      <c r="AW54" s="151"/>
      <c r="AX54" s="151"/>
      <c r="AY54" s="151"/>
      <c r="AZ54" s="151"/>
      <c r="BA54" s="151"/>
      <c r="BB54" s="151"/>
      <c r="BC54" s="151"/>
      <c r="BD54" s="151"/>
      <c r="BE54" s="151"/>
      <c r="BF54" s="151"/>
      <c r="BG54" s="151"/>
      <c r="BH54" s="151"/>
      <c r="BI54" s="151"/>
      <c r="BJ54" s="151"/>
      <c r="BK54" s="151"/>
      <c r="BL54" s="151"/>
      <c r="BM54" s="151"/>
      <c r="BN54" s="151"/>
    </row>
    <row r="55" spans="1:66">
      <c r="A55" s="151"/>
      <c r="B55" s="151"/>
      <c r="C55" s="151"/>
      <c r="D55" s="151"/>
      <c r="E55" s="151"/>
      <c r="F55" s="151"/>
      <c r="G55" s="151"/>
      <c r="H55" s="151"/>
      <c r="I55" s="151"/>
      <c r="J55" s="151"/>
      <c r="K55" s="151"/>
      <c r="L55" s="151"/>
      <c r="M55" s="151"/>
      <c r="N55" s="151"/>
      <c r="O55" s="151"/>
      <c r="P55" s="151"/>
      <c r="Q55" s="151"/>
      <c r="R55" s="151"/>
      <c r="S55" s="151"/>
      <c r="T55" s="151"/>
      <c r="U55" s="151"/>
      <c r="V55" s="151"/>
      <c r="W55" s="151"/>
      <c r="X55" s="151"/>
      <c r="Y55" s="151"/>
      <c r="Z55" s="151"/>
      <c r="AA55" s="151"/>
      <c r="AB55" s="151"/>
      <c r="AC55" s="151"/>
      <c r="AD55" s="151"/>
      <c r="AE55" s="151"/>
      <c r="AF55" s="151"/>
      <c r="AG55" s="151"/>
      <c r="AH55" s="151"/>
      <c r="AI55" s="151"/>
      <c r="AJ55" s="151"/>
      <c r="AK55" s="151"/>
      <c r="AL55" s="151"/>
      <c r="AM55" s="151"/>
      <c r="AN55" s="151"/>
      <c r="AO55" s="151"/>
      <c r="AP55" s="151"/>
      <c r="AQ55" s="151"/>
      <c r="AR55" s="151"/>
      <c r="AS55" s="151"/>
      <c r="AT55" s="151"/>
      <c r="AU55" s="151"/>
      <c r="AV55" s="151"/>
      <c r="AW55" s="151"/>
      <c r="AX55" s="151"/>
      <c r="AY55" s="151"/>
      <c r="AZ55" s="151"/>
      <c r="BA55" s="151"/>
      <c r="BB55" s="151"/>
      <c r="BC55" s="151"/>
      <c r="BD55" s="151"/>
      <c r="BE55" s="151"/>
      <c r="BF55" s="151"/>
      <c r="BG55" s="151"/>
      <c r="BH55" s="151"/>
      <c r="BI55" s="151"/>
      <c r="BJ55" s="151"/>
      <c r="BK55" s="151"/>
      <c r="BL55" s="151"/>
      <c r="BM55" s="151"/>
      <c r="BN55" s="151"/>
    </row>
    <row r="56" spans="1:66">
      <c r="A56" s="151"/>
      <c r="B56" s="151"/>
      <c r="C56" s="151"/>
      <c r="D56" s="151"/>
      <c r="E56" s="151"/>
      <c r="F56" s="151"/>
      <c r="G56" s="151"/>
      <c r="H56" s="151"/>
      <c r="I56" s="151"/>
      <c r="J56" s="151"/>
      <c r="K56" s="151"/>
      <c r="L56" s="151"/>
      <c r="M56" s="151"/>
      <c r="N56" s="151"/>
      <c r="O56" s="151"/>
      <c r="P56" s="151"/>
      <c r="Q56" s="151"/>
      <c r="R56" s="151"/>
      <c r="S56" s="151"/>
      <c r="T56" s="151"/>
      <c r="U56" s="151"/>
      <c r="V56" s="151"/>
      <c r="W56" s="151"/>
      <c r="X56" s="151"/>
      <c r="Y56" s="151"/>
      <c r="Z56" s="151"/>
      <c r="AA56" s="151"/>
      <c r="AB56" s="151"/>
      <c r="AC56" s="151"/>
      <c r="AD56" s="151"/>
      <c r="AE56" s="151"/>
      <c r="AF56" s="151"/>
      <c r="AG56" s="151"/>
      <c r="AH56" s="151"/>
      <c r="AI56" s="151"/>
      <c r="AJ56" s="151"/>
      <c r="AK56" s="151"/>
      <c r="AL56" s="151"/>
      <c r="AM56" s="151"/>
      <c r="AN56" s="151"/>
      <c r="AO56" s="151"/>
      <c r="AP56" s="151"/>
      <c r="AQ56" s="151"/>
      <c r="AR56" s="151"/>
      <c r="AS56" s="151"/>
      <c r="AT56" s="151"/>
      <c r="AU56" s="151"/>
      <c r="AV56" s="151"/>
      <c r="AW56" s="151"/>
      <c r="AX56" s="151"/>
      <c r="AY56" s="151"/>
      <c r="AZ56" s="151"/>
      <c r="BA56" s="151"/>
      <c r="BB56" s="151"/>
      <c r="BC56" s="151"/>
      <c r="BD56" s="151"/>
      <c r="BE56" s="151"/>
      <c r="BF56" s="151"/>
      <c r="BG56" s="151"/>
      <c r="BH56" s="151"/>
      <c r="BI56" s="151"/>
      <c r="BJ56" s="151"/>
      <c r="BK56" s="151"/>
      <c r="BL56" s="151"/>
      <c r="BM56" s="151"/>
      <c r="BN56" s="151"/>
    </row>
    <row r="57" spans="1:66">
      <c r="A57" s="151"/>
      <c r="B57" s="151"/>
      <c r="C57" s="151"/>
      <c r="D57" s="151"/>
      <c r="E57" s="151"/>
      <c r="F57" s="151"/>
      <c r="G57" s="151"/>
      <c r="H57" s="151"/>
      <c r="I57" s="151"/>
      <c r="J57" s="151"/>
      <c r="K57" s="151"/>
      <c r="L57" s="151"/>
      <c r="M57" s="151"/>
      <c r="N57" s="151"/>
      <c r="O57" s="151"/>
      <c r="P57" s="151"/>
      <c r="Q57" s="151"/>
      <c r="R57" s="151"/>
      <c r="S57" s="151"/>
      <c r="T57" s="151"/>
      <c r="U57" s="151"/>
      <c r="V57" s="151"/>
      <c r="W57" s="151"/>
      <c r="X57" s="151"/>
      <c r="Y57" s="151"/>
      <c r="Z57" s="151"/>
      <c r="AA57" s="151"/>
      <c r="AB57" s="151"/>
      <c r="AC57" s="151"/>
      <c r="AD57" s="151"/>
      <c r="AE57" s="151"/>
      <c r="AF57" s="151"/>
      <c r="AG57" s="151"/>
      <c r="AH57" s="151"/>
      <c r="AI57" s="151"/>
      <c r="AJ57" s="151"/>
      <c r="AK57" s="151"/>
      <c r="AL57" s="151"/>
      <c r="AM57" s="151"/>
      <c r="AN57" s="151"/>
      <c r="AO57" s="151"/>
      <c r="AP57" s="151"/>
      <c r="AQ57" s="151"/>
      <c r="AR57" s="151"/>
      <c r="AS57" s="151"/>
      <c r="AT57" s="151"/>
      <c r="AU57" s="151"/>
      <c r="AV57" s="151"/>
      <c r="AW57" s="151"/>
      <c r="AX57" s="151"/>
      <c r="AY57" s="151"/>
      <c r="AZ57" s="151"/>
      <c r="BA57" s="151"/>
      <c r="BB57" s="151"/>
      <c r="BC57" s="151"/>
      <c r="BD57" s="151"/>
      <c r="BE57" s="151"/>
      <c r="BF57" s="151"/>
      <c r="BG57" s="151"/>
      <c r="BH57" s="151"/>
      <c r="BI57" s="151"/>
      <c r="BJ57" s="151"/>
      <c r="BK57" s="151"/>
      <c r="BL57" s="151"/>
      <c r="BM57" s="151"/>
      <c r="BN57" s="151"/>
    </row>
    <row r="58" spans="1:66">
      <c r="A58" s="151"/>
      <c r="B58" s="151"/>
      <c r="C58" s="151"/>
      <c r="D58" s="151"/>
      <c r="E58" s="151"/>
      <c r="F58" s="151"/>
      <c r="G58" s="151"/>
      <c r="H58" s="151"/>
      <c r="I58" s="151"/>
      <c r="J58" s="151"/>
      <c r="K58" s="151"/>
      <c r="L58" s="151"/>
      <c r="M58" s="151"/>
      <c r="N58" s="151"/>
      <c r="O58" s="151"/>
      <c r="P58" s="151"/>
      <c r="Q58" s="151"/>
      <c r="R58" s="151"/>
      <c r="S58" s="151"/>
      <c r="T58" s="151"/>
      <c r="U58" s="151"/>
      <c r="V58" s="151"/>
      <c r="W58" s="151"/>
      <c r="X58" s="151"/>
      <c r="Y58" s="151"/>
      <c r="Z58" s="151"/>
      <c r="AA58" s="151"/>
      <c r="AB58" s="151"/>
      <c r="AC58" s="151"/>
      <c r="AD58" s="151"/>
      <c r="AE58" s="151"/>
      <c r="AF58" s="151"/>
      <c r="AG58" s="151"/>
      <c r="AH58" s="151"/>
      <c r="AI58" s="151"/>
      <c r="AJ58" s="151"/>
      <c r="AK58" s="151"/>
      <c r="AL58" s="151"/>
      <c r="AM58" s="151"/>
      <c r="AN58" s="151"/>
      <c r="AO58" s="151"/>
      <c r="AP58" s="151"/>
      <c r="AQ58" s="151"/>
      <c r="AR58" s="151"/>
      <c r="AS58" s="151"/>
      <c r="AT58" s="151"/>
      <c r="AU58" s="151"/>
      <c r="AV58" s="151"/>
      <c r="AW58" s="151"/>
      <c r="AX58" s="151"/>
      <c r="AY58" s="151"/>
      <c r="AZ58" s="151"/>
      <c r="BA58" s="151"/>
      <c r="BB58" s="151"/>
      <c r="BC58" s="151"/>
      <c r="BD58" s="151"/>
      <c r="BE58" s="151"/>
      <c r="BF58" s="151"/>
      <c r="BG58" s="151"/>
      <c r="BH58" s="151"/>
      <c r="BI58" s="151"/>
      <c r="BJ58" s="151"/>
      <c r="BK58" s="151"/>
      <c r="BL58" s="151"/>
      <c r="BM58" s="151"/>
      <c r="BN58" s="151"/>
    </row>
    <row r="59" spans="1:66">
      <c r="A59" s="151"/>
      <c r="B59" s="151"/>
      <c r="C59" s="151"/>
      <c r="D59" s="151"/>
      <c r="E59" s="151"/>
      <c r="F59" s="151"/>
      <c r="G59" s="151"/>
      <c r="H59" s="151"/>
      <c r="I59" s="151"/>
      <c r="J59" s="151"/>
      <c r="K59" s="151"/>
      <c r="L59" s="151"/>
      <c r="M59" s="151"/>
      <c r="N59" s="151"/>
      <c r="O59" s="151"/>
      <c r="P59" s="151"/>
      <c r="Q59" s="151"/>
      <c r="R59" s="151"/>
      <c r="S59" s="151"/>
      <c r="T59" s="151"/>
      <c r="U59" s="151"/>
      <c r="V59" s="151"/>
      <c r="W59" s="151"/>
      <c r="X59" s="151"/>
      <c r="Y59" s="151"/>
      <c r="Z59" s="151"/>
      <c r="AA59" s="151"/>
      <c r="AB59" s="151"/>
      <c r="AC59" s="151"/>
      <c r="AD59" s="151"/>
      <c r="AE59" s="151"/>
      <c r="AF59" s="151"/>
      <c r="AG59" s="151"/>
      <c r="AH59" s="151"/>
      <c r="AI59" s="151"/>
      <c r="AJ59" s="151"/>
      <c r="AK59" s="151"/>
      <c r="AL59" s="151"/>
      <c r="AM59" s="151"/>
      <c r="AN59" s="151"/>
      <c r="AO59" s="151"/>
      <c r="AP59" s="151"/>
      <c r="AQ59" s="151"/>
      <c r="AR59" s="151"/>
      <c r="AS59" s="151"/>
      <c r="AT59" s="151"/>
      <c r="AU59" s="151"/>
      <c r="AV59" s="151"/>
      <c r="AW59" s="151"/>
      <c r="AX59" s="151"/>
      <c r="AY59" s="151"/>
      <c r="AZ59" s="151"/>
      <c r="BA59" s="151"/>
      <c r="BB59" s="151"/>
      <c r="BC59" s="151"/>
      <c r="BD59" s="151"/>
      <c r="BE59" s="151"/>
      <c r="BF59" s="151"/>
      <c r="BG59" s="151"/>
      <c r="BH59" s="151"/>
      <c r="BI59" s="151"/>
      <c r="BJ59" s="151"/>
      <c r="BK59" s="151"/>
      <c r="BL59" s="151"/>
      <c r="BM59" s="151"/>
      <c r="BN59" s="151"/>
    </row>
    <row r="60" spans="1:66">
      <c r="A60" s="151"/>
      <c r="B60" s="151"/>
      <c r="C60" s="151"/>
      <c r="D60" s="151"/>
      <c r="E60" s="151"/>
      <c r="F60" s="151"/>
      <c r="G60" s="151"/>
      <c r="H60" s="151"/>
      <c r="I60" s="151"/>
      <c r="J60" s="151"/>
      <c r="K60" s="151"/>
      <c r="L60" s="151"/>
      <c r="M60" s="151"/>
      <c r="N60" s="151"/>
      <c r="O60" s="151"/>
      <c r="P60" s="151"/>
      <c r="Q60" s="151"/>
      <c r="R60" s="151"/>
      <c r="S60" s="151"/>
      <c r="T60" s="151"/>
      <c r="U60" s="151"/>
      <c r="V60" s="151"/>
      <c r="W60" s="151"/>
      <c r="X60" s="151"/>
      <c r="Y60" s="151"/>
      <c r="Z60" s="151"/>
      <c r="AA60" s="151"/>
      <c r="AB60" s="151"/>
      <c r="AC60" s="151"/>
      <c r="AD60" s="151"/>
      <c r="AE60" s="151"/>
      <c r="AF60" s="151"/>
      <c r="AG60" s="151"/>
      <c r="AH60" s="151"/>
      <c r="AI60" s="151"/>
      <c r="AJ60" s="151"/>
      <c r="AK60" s="151"/>
      <c r="AL60" s="151"/>
      <c r="AM60" s="151"/>
      <c r="AN60" s="151"/>
      <c r="AO60" s="151"/>
      <c r="AP60" s="151"/>
      <c r="AQ60" s="151"/>
      <c r="AR60" s="151"/>
      <c r="AS60" s="151"/>
      <c r="AT60" s="151"/>
      <c r="AU60" s="151"/>
      <c r="AV60" s="151"/>
      <c r="AW60" s="151"/>
      <c r="AX60" s="151"/>
      <c r="AY60" s="151"/>
      <c r="AZ60" s="151"/>
      <c r="BA60" s="151"/>
      <c r="BB60" s="151"/>
      <c r="BC60" s="151"/>
      <c r="BD60" s="151"/>
      <c r="BE60" s="151"/>
      <c r="BF60" s="151"/>
      <c r="BG60" s="151"/>
      <c r="BH60" s="151"/>
      <c r="BI60" s="151"/>
      <c r="BJ60" s="151"/>
      <c r="BK60" s="151"/>
      <c r="BL60" s="151"/>
      <c r="BM60" s="151"/>
      <c r="BN60" s="151"/>
    </row>
    <row r="61" spans="1:66">
      <c r="A61" s="151"/>
      <c r="B61" s="151"/>
      <c r="C61" s="151"/>
      <c r="D61" s="151"/>
      <c r="E61" s="151"/>
      <c r="F61" s="151"/>
      <c r="G61" s="151"/>
      <c r="H61" s="151"/>
      <c r="I61" s="151"/>
      <c r="J61" s="151"/>
      <c r="K61" s="151"/>
      <c r="L61" s="151"/>
      <c r="M61" s="151"/>
      <c r="N61" s="151"/>
      <c r="O61" s="151"/>
      <c r="P61" s="151"/>
      <c r="Q61" s="151"/>
      <c r="R61" s="151"/>
      <c r="S61" s="151"/>
      <c r="T61" s="151"/>
      <c r="U61" s="151"/>
      <c r="V61" s="151"/>
      <c r="W61" s="151"/>
      <c r="X61" s="151"/>
      <c r="Y61" s="151"/>
      <c r="Z61" s="151"/>
      <c r="AA61" s="151"/>
      <c r="AB61" s="151"/>
      <c r="AC61" s="151"/>
      <c r="AD61" s="151"/>
      <c r="AE61" s="151"/>
      <c r="AF61" s="151"/>
      <c r="AG61" s="151"/>
      <c r="AH61" s="151"/>
      <c r="AI61" s="151"/>
      <c r="AJ61" s="151"/>
      <c r="AK61" s="151"/>
      <c r="AL61" s="151"/>
      <c r="AM61" s="151"/>
      <c r="AN61" s="151"/>
      <c r="AO61" s="151"/>
      <c r="AP61" s="151"/>
      <c r="AQ61" s="151"/>
      <c r="AR61" s="151"/>
      <c r="AS61" s="151"/>
      <c r="AT61" s="151"/>
      <c r="AU61" s="151"/>
      <c r="AV61" s="151"/>
      <c r="AW61" s="151"/>
      <c r="AX61" s="151"/>
      <c r="AY61" s="151"/>
      <c r="AZ61" s="151"/>
      <c r="BA61" s="151"/>
      <c r="BB61" s="151"/>
      <c r="BC61" s="151"/>
      <c r="BD61" s="151"/>
      <c r="BE61" s="151"/>
      <c r="BF61" s="151"/>
      <c r="BG61" s="151"/>
      <c r="BH61" s="151"/>
      <c r="BI61" s="151"/>
      <c r="BJ61" s="151"/>
      <c r="BK61" s="151"/>
      <c r="BL61" s="151"/>
      <c r="BM61" s="151"/>
      <c r="BN61" s="151"/>
    </row>
    <row r="62" spans="1:66">
      <c r="A62" s="151"/>
      <c r="B62" s="151"/>
      <c r="C62" s="151"/>
      <c r="D62" s="151"/>
      <c r="E62" s="151"/>
      <c r="F62" s="151"/>
      <c r="G62" s="151"/>
      <c r="H62" s="151"/>
      <c r="I62" s="151"/>
      <c r="J62" s="151"/>
      <c r="K62" s="151"/>
      <c r="L62" s="151"/>
      <c r="M62" s="151"/>
      <c r="N62" s="151"/>
      <c r="O62" s="151"/>
      <c r="P62" s="151"/>
      <c r="Q62" s="151"/>
      <c r="R62" s="151"/>
      <c r="S62" s="151"/>
      <c r="T62" s="151"/>
      <c r="U62" s="151"/>
      <c r="V62" s="151"/>
      <c r="W62" s="151"/>
      <c r="X62" s="151"/>
      <c r="Y62" s="151"/>
      <c r="Z62" s="151"/>
      <c r="AA62" s="151"/>
      <c r="AB62" s="151"/>
      <c r="AC62" s="151"/>
      <c r="AD62" s="151"/>
      <c r="AE62" s="151"/>
      <c r="AF62" s="151"/>
      <c r="AG62" s="151"/>
      <c r="AH62" s="151"/>
      <c r="AI62" s="151"/>
      <c r="AJ62" s="151"/>
      <c r="AK62" s="151"/>
      <c r="AL62" s="151"/>
      <c r="AM62" s="151"/>
      <c r="AN62" s="151"/>
      <c r="AO62" s="151"/>
      <c r="AP62" s="151"/>
      <c r="AQ62" s="151"/>
      <c r="AR62" s="151"/>
      <c r="AS62" s="151"/>
      <c r="AT62" s="151"/>
      <c r="AU62" s="151"/>
      <c r="AV62" s="151"/>
      <c r="AW62" s="151"/>
      <c r="AX62" s="151"/>
      <c r="AY62" s="151"/>
      <c r="AZ62" s="151"/>
      <c r="BA62" s="151"/>
      <c r="BB62" s="151"/>
      <c r="BC62" s="151"/>
      <c r="BD62" s="151"/>
      <c r="BE62" s="151"/>
      <c r="BF62" s="151"/>
      <c r="BG62" s="151"/>
      <c r="BH62" s="151"/>
      <c r="BI62" s="151"/>
      <c r="BJ62" s="151"/>
      <c r="BK62" s="151"/>
      <c r="BL62" s="151"/>
      <c r="BM62" s="151"/>
      <c r="BN62" s="151"/>
    </row>
    <row r="63" spans="1:66">
      <c r="A63" s="151"/>
      <c r="B63" s="151"/>
      <c r="C63" s="151"/>
      <c r="D63" s="151"/>
      <c r="E63" s="151"/>
      <c r="F63" s="151"/>
      <c r="G63" s="151"/>
      <c r="H63" s="151"/>
      <c r="I63" s="151"/>
      <c r="J63" s="151"/>
      <c r="K63" s="151"/>
      <c r="L63" s="151"/>
      <c r="M63" s="151"/>
      <c r="N63" s="151"/>
      <c r="O63" s="151"/>
      <c r="P63" s="151"/>
      <c r="Q63" s="151"/>
      <c r="R63" s="151"/>
      <c r="S63" s="151"/>
      <c r="T63" s="151"/>
      <c r="U63" s="151"/>
      <c r="V63" s="151"/>
      <c r="W63" s="151"/>
      <c r="X63" s="151"/>
      <c r="Y63" s="151"/>
      <c r="Z63" s="151"/>
      <c r="AA63" s="151"/>
      <c r="AB63" s="151"/>
      <c r="AC63" s="151"/>
      <c r="AD63" s="151"/>
      <c r="AE63" s="151"/>
      <c r="AF63" s="151"/>
      <c r="AG63" s="151"/>
      <c r="AH63" s="151"/>
      <c r="AI63" s="151"/>
      <c r="AJ63" s="151"/>
      <c r="AK63" s="151"/>
      <c r="AL63" s="151"/>
      <c r="AM63" s="151"/>
      <c r="AN63" s="151"/>
      <c r="AO63" s="151"/>
      <c r="AP63" s="151"/>
      <c r="AQ63" s="151"/>
      <c r="AR63" s="151"/>
      <c r="AS63" s="151"/>
      <c r="AT63" s="151"/>
      <c r="AU63" s="151"/>
      <c r="AV63" s="151"/>
      <c r="AW63" s="151"/>
      <c r="AX63" s="151"/>
      <c r="AY63" s="151"/>
      <c r="AZ63" s="151"/>
      <c r="BA63" s="151"/>
      <c r="BB63" s="151"/>
      <c r="BC63" s="151"/>
      <c r="BD63" s="151"/>
      <c r="BE63" s="151"/>
      <c r="BF63" s="151"/>
      <c r="BG63" s="151"/>
      <c r="BH63" s="151"/>
      <c r="BI63" s="151"/>
      <c r="BJ63" s="151"/>
      <c r="BK63" s="151"/>
      <c r="BL63" s="151"/>
      <c r="BM63" s="151"/>
      <c r="BN63" s="151"/>
    </row>
    <row r="64" spans="1:66">
      <c r="A64" s="151"/>
      <c r="B64" s="151"/>
      <c r="C64" s="151"/>
      <c r="D64" s="151"/>
      <c r="E64" s="151"/>
      <c r="F64" s="151"/>
      <c r="G64" s="151"/>
      <c r="H64" s="151"/>
      <c r="I64" s="151"/>
      <c r="J64" s="151"/>
      <c r="K64" s="151"/>
      <c r="L64" s="151"/>
      <c r="M64" s="151"/>
      <c r="N64" s="151"/>
      <c r="O64" s="151"/>
      <c r="P64" s="151"/>
      <c r="Q64" s="151"/>
      <c r="R64" s="151"/>
      <c r="S64" s="151"/>
      <c r="T64" s="151"/>
      <c r="U64" s="151"/>
      <c r="V64" s="151"/>
      <c r="W64" s="151"/>
      <c r="X64" s="151"/>
      <c r="Y64" s="151"/>
      <c r="Z64" s="151"/>
      <c r="AA64" s="151"/>
      <c r="AB64" s="151"/>
      <c r="AC64" s="151"/>
      <c r="AD64" s="151"/>
      <c r="AE64" s="151"/>
      <c r="AF64" s="151"/>
      <c r="AG64" s="151"/>
      <c r="AH64" s="151"/>
      <c r="AI64" s="151"/>
      <c r="AJ64" s="151"/>
      <c r="AK64" s="151"/>
      <c r="AL64" s="151"/>
      <c r="AM64" s="151"/>
      <c r="AN64" s="151"/>
      <c r="AO64" s="151"/>
      <c r="AP64" s="151"/>
      <c r="AQ64" s="151"/>
      <c r="AR64" s="151"/>
      <c r="AS64" s="151"/>
      <c r="AT64" s="151"/>
      <c r="AU64" s="151"/>
      <c r="AV64" s="151"/>
      <c r="AW64" s="151"/>
      <c r="AX64" s="151"/>
      <c r="AY64" s="151"/>
      <c r="AZ64" s="151"/>
      <c r="BA64" s="151"/>
      <c r="BB64" s="151"/>
      <c r="BC64" s="151"/>
      <c r="BD64" s="151"/>
      <c r="BE64" s="151"/>
      <c r="BF64" s="151"/>
      <c r="BG64" s="151"/>
      <c r="BH64" s="151"/>
      <c r="BI64" s="151"/>
      <c r="BJ64" s="151"/>
      <c r="BK64" s="151"/>
      <c r="BL64" s="151"/>
      <c r="BM64" s="151"/>
      <c r="BN64" s="151"/>
    </row>
    <row r="65" spans="1:66">
      <c r="A65" s="151"/>
      <c r="B65" s="151"/>
      <c r="C65" s="151"/>
      <c r="D65" s="151"/>
      <c r="E65" s="151"/>
      <c r="F65" s="151"/>
      <c r="G65" s="151"/>
      <c r="H65" s="151"/>
      <c r="I65" s="151"/>
      <c r="J65" s="151"/>
      <c r="K65" s="151"/>
      <c r="L65" s="151"/>
      <c r="M65" s="151"/>
      <c r="N65" s="151"/>
      <c r="O65" s="151"/>
      <c r="P65" s="151"/>
      <c r="Q65" s="151"/>
      <c r="R65" s="151"/>
      <c r="S65" s="151"/>
      <c r="T65" s="151"/>
      <c r="U65" s="151"/>
      <c r="V65" s="151"/>
      <c r="W65" s="151"/>
      <c r="X65" s="151"/>
      <c r="Y65" s="151"/>
      <c r="Z65" s="151"/>
      <c r="AA65" s="151"/>
      <c r="AB65" s="151"/>
      <c r="AC65" s="151"/>
      <c r="AD65" s="151"/>
      <c r="AE65" s="151"/>
      <c r="AF65" s="151"/>
      <c r="AG65" s="151"/>
      <c r="AH65" s="151"/>
      <c r="AI65" s="151"/>
      <c r="AJ65" s="151"/>
      <c r="AK65" s="151"/>
      <c r="AL65" s="151"/>
      <c r="AM65" s="151"/>
      <c r="AN65" s="151"/>
      <c r="AO65" s="151"/>
      <c r="AP65" s="151"/>
      <c r="AQ65" s="151"/>
      <c r="AR65" s="151"/>
      <c r="AS65" s="151"/>
      <c r="AT65" s="151"/>
      <c r="AU65" s="151"/>
      <c r="AV65" s="151"/>
      <c r="AW65" s="151"/>
      <c r="AX65" s="151"/>
      <c r="AY65" s="151"/>
      <c r="AZ65" s="151"/>
      <c r="BA65" s="151"/>
      <c r="BB65" s="151"/>
      <c r="BC65" s="151"/>
      <c r="BD65" s="151"/>
      <c r="BE65" s="151"/>
      <c r="BF65" s="151"/>
      <c r="BG65" s="151"/>
      <c r="BH65" s="151"/>
      <c r="BI65" s="151"/>
      <c r="BJ65" s="151"/>
      <c r="BK65" s="151"/>
      <c r="BL65" s="151"/>
      <c r="BM65" s="151"/>
      <c r="BN65" s="151"/>
    </row>
    <row r="66" spans="1:66">
      <c r="A66" s="151"/>
      <c r="B66" s="151"/>
      <c r="C66" s="151"/>
      <c r="D66" s="151"/>
      <c r="E66" s="151"/>
      <c r="F66" s="151"/>
      <c r="G66" s="151"/>
      <c r="H66" s="151"/>
      <c r="I66" s="151"/>
      <c r="J66" s="151"/>
      <c r="K66" s="151"/>
      <c r="L66" s="151"/>
      <c r="M66" s="151"/>
      <c r="N66" s="151"/>
      <c r="O66" s="151"/>
      <c r="P66" s="151"/>
      <c r="Q66" s="151"/>
      <c r="R66" s="151"/>
      <c r="S66" s="151"/>
      <c r="T66" s="151"/>
      <c r="U66" s="151"/>
      <c r="V66" s="151"/>
      <c r="W66" s="151"/>
      <c r="X66" s="151"/>
      <c r="Y66" s="151"/>
      <c r="Z66" s="151"/>
      <c r="AA66" s="151"/>
      <c r="AB66" s="151"/>
      <c r="AC66" s="151"/>
      <c r="AD66" s="151"/>
      <c r="AE66" s="151"/>
      <c r="AF66" s="151"/>
      <c r="AG66" s="151"/>
      <c r="AH66" s="151"/>
      <c r="AI66" s="151"/>
      <c r="AJ66" s="151"/>
      <c r="AK66" s="151"/>
      <c r="AL66" s="151"/>
      <c r="AM66" s="151"/>
      <c r="AN66" s="151"/>
      <c r="AO66" s="151"/>
      <c r="AP66" s="151"/>
      <c r="AQ66" s="151"/>
      <c r="AR66" s="151"/>
      <c r="AS66" s="151"/>
      <c r="AT66" s="151"/>
      <c r="AU66" s="151"/>
      <c r="AV66" s="151"/>
      <c r="AW66" s="151"/>
      <c r="AX66" s="151"/>
      <c r="AY66" s="151"/>
      <c r="AZ66" s="151"/>
      <c r="BA66" s="151"/>
      <c r="BB66" s="151"/>
      <c r="BC66" s="151"/>
      <c r="BD66" s="151"/>
      <c r="BE66" s="151"/>
      <c r="BF66" s="151"/>
      <c r="BG66" s="151"/>
      <c r="BH66" s="151"/>
      <c r="BI66" s="151"/>
      <c r="BJ66" s="151"/>
      <c r="BK66" s="151"/>
      <c r="BL66" s="151"/>
      <c r="BM66" s="151"/>
      <c r="BN66" s="151"/>
    </row>
    <row r="67" spans="1:66">
      <c r="A67" s="151"/>
      <c r="B67" s="151"/>
      <c r="C67" s="151"/>
      <c r="D67" s="151"/>
      <c r="E67" s="151"/>
      <c r="F67" s="151"/>
      <c r="G67" s="151"/>
      <c r="H67" s="151"/>
      <c r="I67" s="151"/>
      <c r="J67" s="151"/>
      <c r="K67" s="151"/>
      <c r="L67" s="151"/>
      <c r="M67" s="151"/>
      <c r="N67" s="151"/>
      <c r="O67" s="151"/>
      <c r="P67" s="151"/>
      <c r="Q67" s="151"/>
      <c r="R67" s="151"/>
      <c r="S67" s="151"/>
      <c r="T67" s="151"/>
      <c r="U67" s="151"/>
      <c r="V67" s="151"/>
      <c r="W67" s="151"/>
      <c r="X67" s="151"/>
      <c r="Y67" s="151"/>
      <c r="Z67" s="151"/>
      <c r="AA67" s="151"/>
      <c r="AB67" s="151"/>
      <c r="AC67" s="151"/>
      <c r="AD67" s="151"/>
      <c r="AE67" s="151"/>
      <c r="AF67" s="151"/>
      <c r="AG67" s="151"/>
      <c r="AH67" s="151"/>
      <c r="AI67" s="151"/>
      <c r="AJ67" s="151"/>
      <c r="AK67" s="151"/>
      <c r="AL67" s="151"/>
      <c r="AM67" s="151"/>
      <c r="AN67" s="151"/>
      <c r="AO67" s="151"/>
      <c r="AP67" s="151"/>
      <c r="AQ67" s="151"/>
      <c r="AR67" s="151"/>
      <c r="AS67" s="151"/>
      <c r="AT67" s="151"/>
      <c r="AU67" s="151"/>
      <c r="AV67" s="151"/>
      <c r="AW67" s="151"/>
      <c r="AX67" s="151"/>
      <c r="AY67" s="151"/>
      <c r="AZ67" s="151"/>
      <c r="BA67" s="151"/>
      <c r="BB67" s="151"/>
      <c r="BC67" s="151"/>
      <c r="BD67" s="151"/>
      <c r="BE67" s="151"/>
      <c r="BF67" s="151"/>
      <c r="BG67" s="151"/>
      <c r="BH67" s="151"/>
      <c r="BI67" s="151"/>
      <c r="BJ67" s="151"/>
      <c r="BK67" s="151"/>
      <c r="BL67" s="151"/>
      <c r="BM67" s="151"/>
      <c r="BN67" s="151"/>
    </row>
    <row r="68" spans="1:66">
      <c r="A68" s="151"/>
      <c r="B68" s="151"/>
      <c r="C68" s="151"/>
      <c r="D68" s="151"/>
      <c r="E68" s="151"/>
      <c r="F68" s="151"/>
      <c r="G68" s="151"/>
      <c r="H68" s="151"/>
      <c r="I68" s="151"/>
      <c r="J68" s="151"/>
      <c r="K68" s="151"/>
      <c r="L68" s="151"/>
      <c r="M68" s="151"/>
      <c r="N68" s="151"/>
      <c r="O68" s="151"/>
      <c r="P68" s="151"/>
      <c r="Q68" s="151"/>
      <c r="R68" s="151"/>
      <c r="S68" s="151"/>
      <c r="T68" s="151"/>
      <c r="U68" s="151"/>
      <c r="V68" s="151"/>
      <c r="W68" s="151"/>
      <c r="X68" s="151"/>
      <c r="Y68" s="151"/>
      <c r="Z68" s="151"/>
      <c r="AA68" s="151"/>
      <c r="AB68" s="151"/>
      <c r="AC68" s="151"/>
      <c r="AD68" s="151"/>
      <c r="AE68" s="151"/>
      <c r="AF68" s="151"/>
      <c r="AG68" s="151"/>
      <c r="AH68" s="151"/>
      <c r="AI68" s="151"/>
      <c r="AJ68" s="151"/>
      <c r="AK68" s="151"/>
      <c r="AL68" s="151"/>
      <c r="AM68" s="151"/>
      <c r="AN68" s="151"/>
      <c r="AO68" s="151"/>
      <c r="AP68" s="151"/>
      <c r="AQ68" s="151"/>
      <c r="AR68" s="151"/>
      <c r="AS68" s="151"/>
      <c r="AT68" s="151"/>
      <c r="AU68" s="151"/>
      <c r="AV68" s="151"/>
      <c r="AW68" s="151"/>
      <c r="AX68" s="151"/>
      <c r="AY68" s="151"/>
      <c r="AZ68" s="151"/>
      <c r="BA68" s="151"/>
      <c r="BB68" s="151"/>
      <c r="BC68" s="151"/>
      <c r="BD68" s="151"/>
      <c r="BE68" s="151"/>
      <c r="BF68" s="151"/>
      <c r="BG68" s="151"/>
      <c r="BH68" s="151"/>
      <c r="BI68" s="151"/>
      <c r="BJ68" s="151"/>
      <c r="BK68" s="151"/>
      <c r="BL68" s="151"/>
      <c r="BM68" s="151"/>
      <c r="BN68" s="151"/>
    </row>
    <row r="69" spans="1:66">
      <c r="A69" s="151"/>
      <c r="B69" s="151"/>
      <c r="C69" s="151"/>
      <c r="D69" s="151"/>
      <c r="E69" s="151"/>
      <c r="F69" s="151"/>
      <c r="G69" s="151"/>
      <c r="H69" s="151"/>
      <c r="I69" s="151"/>
      <c r="J69" s="151"/>
      <c r="K69" s="151"/>
      <c r="L69" s="151"/>
      <c r="M69" s="151"/>
      <c r="N69" s="151"/>
      <c r="O69" s="151"/>
      <c r="P69" s="151"/>
      <c r="Q69" s="151"/>
      <c r="R69" s="151"/>
      <c r="S69" s="151"/>
      <c r="T69" s="151"/>
      <c r="U69" s="151"/>
      <c r="V69" s="151"/>
      <c r="W69" s="151"/>
      <c r="X69" s="151"/>
      <c r="Y69" s="151"/>
      <c r="Z69" s="151"/>
      <c r="AA69" s="151"/>
      <c r="AB69" s="151"/>
      <c r="AC69" s="151"/>
      <c r="AD69" s="151"/>
      <c r="AE69" s="151"/>
      <c r="AF69" s="151"/>
      <c r="AG69" s="151"/>
      <c r="AH69" s="151"/>
      <c r="AI69" s="151"/>
      <c r="AJ69" s="151"/>
      <c r="AK69" s="151"/>
      <c r="AL69" s="151"/>
      <c r="AM69" s="151"/>
      <c r="AN69" s="151"/>
      <c r="AO69" s="151"/>
      <c r="AP69" s="151"/>
      <c r="AQ69" s="151"/>
      <c r="AR69" s="151"/>
      <c r="AS69" s="151"/>
      <c r="AT69" s="151"/>
      <c r="AU69" s="151"/>
      <c r="AV69" s="151"/>
      <c r="AW69" s="151"/>
      <c r="AX69" s="151"/>
      <c r="AY69" s="151"/>
      <c r="AZ69" s="151"/>
      <c r="BA69" s="151"/>
      <c r="BB69" s="151"/>
      <c r="BC69" s="151"/>
      <c r="BD69" s="151"/>
      <c r="BE69" s="151"/>
      <c r="BF69" s="151"/>
      <c r="BG69" s="151"/>
      <c r="BH69" s="151"/>
      <c r="BI69" s="151"/>
      <c r="BJ69" s="151"/>
      <c r="BK69" s="151"/>
      <c r="BL69" s="151"/>
      <c r="BM69" s="151"/>
      <c r="BN69" s="151"/>
    </row>
    <row r="70" spans="1:66">
      <c r="A70" s="151"/>
      <c r="B70" s="151"/>
      <c r="C70" s="151"/>
      <c r="D70" s="151"/>
      <c r="E70" s="151"/>
      <c r="F70" s="151"/>
      <c r="G70" s="151"/>
      <c r="H70" s="151"/>
      <c r="I70" s="151"/>
      <c r="J70" s="151"/>
      <c r="K70" s="151"/>
      <c r="L70" s="151"/>
      <c r="M70" s="151"/>
      <c r="N70" s="151"/>
      <c r="O70" s="151"/>
      <c r="P70" s="151"/>
      <c r="Q70" s="151"/>
      <c r="R70" s="151"/>
      <c r="S70" s="151"/>
      <c r="T70" s="151"/>
      <c r="U70" s="151"/>
      <c r="V70" s="151"/>
      <c r="W70" s="151"/>
      <c r="X70" s="151"/>
      <c r="Y70" s="151"/>
      <c r="Z70" s="151"/>
      <c r="AA70" s="151"/>
      <c r="AB70" s="151"/>
      <c r="AC70" s="151"/>
      <c r="AD70" s="151"/>
      <c r="AE70" s="151"/>
      <c r="AF70" s="151"/>
      <c r="AG70" s="151"/>
      <c r="AH70" s="151"/>
      <c r="AI70" s="151"/>
      <c r="AJ70" s="151"/>
      <c r="AK70" s="151"/>
      <c r="AL70" s="151"/>
      <c r="AM70" s="151"/>
      <c r="AN70" s="151"/>
      <c r="AO70" s="151"/>
      <c r="AP70" s="151"/>
      <c r="AQ70" s="151"/>
      <c r="AR70" s="151"/>
      <c r="AS70" s="151"/>
      <c r="AT70" s="151"/>
      <c r="AU70" s="151"/>
      <c r="AV70" s="151"/>
      <c r="AW70" s="151"/>
      <c r="AX70" s="151"/>
      <c r="AY70" s="151"/>
      <c r="AZ70" s="151"/>
      <c r="BA70" s="151"/>
      <c r="BB70" s="151"/>
      <c r="BC70" s="151"/>
      <c r="BD70" s="151"/>
      <c r="BE70" s="151"/>
      <c r="BF70" s="151"/>
      <c r="BG70" s="151"/>
      <c r="BH70" s="151"/>
      <c r="BI70" s="151"/>
      <c r="BJ70" s="151"/>
      <c r="BK70" s="151"/>
      <c r="BL70" s="151"/>
      <c r="BM70" s="151"/>
      <c r="BN70" s="151"/>
    </row>
    <row r="71" spans="1:66">
      <c r="A71" s="151"/>
      <c r="B71" s="151"/>
      <c r="C71" s="151"/>
      <c r="D71" s="151"/>
      <c r="E71" s="151"/>
      <c r="F71" s="151"/>
      <c r="G71" s="151"/>
      <c r="H71" s="151"/>
      <c r="I71" s="151"/>
      <c r="J71" s="151"/>
      <c r="K71" s="151"/>
      <c r="L71" s="151"/>
      <c r="M71" s="151"/>
      <c r="N71" s="151"/>
      <c r="O71" s="151"/>
      <c r="P71" s="151"/>
      <c r="Q71" s="151"/>
      <c r="R71" s="151"/>
      <c r="S71" s="151"/>
      <c r="T71" s="151"/>
      <c r="U71" s="151"/>
      <c r="V71" s="151"/>
      <c r="W71" s="151"/>
      <c r="X71" s="151"/>
      <c r="Y71" s="151"/>
      <c r="Z71" s="151"/>
      <c r="AA71" s="151"/>
      <c r="AB71" s="151"/>
      <c r="AC71" s="151"/>
      <c r="AD71" s="151"/>
      <c r="AE71" s="151"/>
      <c r="AF71" s="151"/>
      <c r="AG71" s="151"/>
      <c r="AH71" s="151"/>
      <c r="AI71" s="151"/>
      <c r="AJ71" s="151"/>
      <c r="AK71" s="151"/>
      <c r="AL71" s="151"/>
      <c r="AM71" s="151"/>
      <c r="AN71" s="151"/>
      <c r="AO71" s="151"/>
      <c r="AP71" s="151"/>
      <c r="AQ71" s="151"/>
      <c r="AR71" s="151"/>
      <c r="AS71" s="151"/>
      <c r="AT71" s="151"/>
      <c r="AU71" s="151"/>
      <c r="AV71" s="151"/>
      <c r="AW71" s="151"/>
      <c r="AX71" s="151"/>
      <c r="AY71" s="151"/>
      <c r="AZ71" s="151"/>
      <c r="BA71" s="151"/>
      <c r="BB71" s="151"/>
      <c r="BC71" s="151"/>
      <c r="BD71" s="151"/>
      <c r="BE71" s="151"/>
      <c r="BF71" s="151"/>
      <c r="BG71" s="151"/>
      <c r="BH71" s="151"/>
      <c r="BI71" s="151"/>
      <c r="BJ71" s="151"/>
      <c r="BK71" s="151"/>
      <c r="BL71" s="151"/>
      <c r="BM71" s="151"/>
      <c r="BN71" s="151"/>
    </row>
    <row r="72" spans="1:66">
      <c r="A72" s="151"/>
      <c r="B72" s="151"/>
      <c r="C72" s="151"/>
      <c r="D72" s="151"/>
      <c r="E72" s="151"/>
      <c r="F72" s="151"/>
      <c r="G72" s="151"/>
      <c r="H72" s="151"/>
      <c r="I72" s="151"/>
      <c r="J72" s="151"/>
      <c r="K72" s="151"/>
      <c r="L72" s="151"/>
      <c r="M72" s="151"/>
      <c r="N72" s="151"/>
      <c r="O72" s="151"/>
      <c r="P72" s="151"/>
      <c r="Q72" s="151"/>
      <c r="R72" s="151"/>
      <c r="S72" s="151"/>
      <c r="T72" s="151"/>
      <c r="U72" s="151"/>
      <c r="V72" s="151"/>
      <c r="W72" s="151"/>
      <c r="X72" s="151"/>
      <c r="Y72" s="151"/>
      <c r="Z72" s="151"/>
      <c r="AA72" s="151"/>
      <c r="AB72" s="151"/>
      <c r="AC72" s="151"/>
      <c r="AD72" s="151"/>
      <c r="AE72" s="151"/>
      <c r="AF72" s="151"/>
      <c r="AG72" s="151"/>
      <c r="AH72" s="151"/>
      <c r="AI72" s="151"/>
      <c r="AJ72" s="151"/>
      <c r="AK72" s="151"/>
      <c r="AL72" s="151"/>
      <c r="AM72" s="151"/>
      <c r="AN72" s="151"/>
      <c r="AO72" s="151"/>
      <c r="AP72" s="151"/>
      <c r="AQ72" s="151"/>
      <c r="AR72" s="151"/>
      <c r="AS72" s="151"/>
      <c r="AT72" s="151"/>
      <c r="AU72" s="151"/>
      <c r="AV72" s="151"/>
      <c r="AW72" s="151"/>
      <c r="AX72" s="151"/>
      <c r="AY72" s="151"/>
      <c r="AZ72" s="151"/>
      <c r="BA72" s="151"/>
      <c r="BB72" s="151"/>
      <c r="BC72" s="151"/>
      <c r="BD72" s="151"/>
      <c r="BE72" s="151"/>
      <c r="BF72" s="151"/>
      <c r="BG72" s="151"/>
      <c r="BH72" s="151"/>
      <c r="BI72" s="151"/>
      <c r="BJ72" s="151"/>
      <c r="BK72" s="151"/>
      <c r="BL72" s="151"/>
      <c r="BM72" s="151"/>
      <c r="BN72" s="151"/>
    </row>
    <row r="73" spans="1:66">
      <c r="A73" s="151"/>
      <c r="B73" s="151"/>
      <c r="C73" s="151"/>
      <c r="D73" s="151"/>
      <c r="E73" s="151"/>
      <c r="F73" s="151"/>
      <c r="G73" s="151"/>
      <c r="H73" s="151"/>
      <c r="I73" s="151"/>
      <c r="J73" s="151"/>
      <c r="K73" s="151"/>
      <c r="L73" s="151"/>
      <c r="M73" s="151"/>
      <c r="N73" s="151"/>
      <c r="O73" s="151"/>
      <c r="P73" s="151"/>
      <c r="Q73" s="151"/>
      <c r="R73" s="151"/>
      <c r="S73" s="151"/>
      <c r="T73" s="151"/>
      <c r="U73" s="151"/>
      <c r="V73" s="151"/>
      <c r="W73" s="151"/>
      <c r="X73" s="151"/>
      <c r="Y73" s="151"/>
      <c r="Z73" s="151"/>
      <c r="AA73" s="151"/>
      <c r="AB73" s="151"/>
      <c r="AC73" s="151"/>
      <c r="AD73" s="151"/>
      <c r="AE73" s="151"/>
      <c r="AF73" s="151"/>
      <c r="AG73" s="151"/>
      <c r="AH73" s="151"/>
      <c r="AI73" s="151"/>
      <c r="AJ73" s="151"/>
      <c r="AK73" s="151"/>
      <c r="AL73" s="151"/>
      <c r="AM73" s="151"/>
      <c r="AN73" s="151"/>
      <c r="AO73" s="151"/>
      <c r="AP73" s="151"/>
      <c r="AQ73" s="151"/>
      <c r="AR73" s="151"/>
      <c r="AS73" s="151"/>
      <c r="AT73" s="151"/>
      <c r="AU73" s="151"/>
      <c r="AV73" s="151"/>
      <c r="AW73" s="151"/>
      <c r="AX73" s="151"/>
      <c r="AY73" s="151"/>
      <c r="AZ73" s="151"/>
      <c r="BA73" s="151"/>
      <c r="BB73" s="151"/>
      <c r="BC73" s="151"/>
      <c r="BD73" s="151"/>
      <c r="BE73" s="151"/>
      <c r="BF73" s="151"/>
      <c r="BG73" s="151"/>
      <c r="BH73" s="151"/>
      <c r="BI73" s="151"/>
      <c r="BJ73" s="151"/>
      <c r="BK73" s="151"/>
      <c r="BL73" s="151"/>
      <c r="BM73" s="151"/>
      <c r="BN73" s="151"/>
    </row>
    <row r="74" spans="1:66" ht="18.649999999999999" customHeight="1">
      <c r="A74" s="151"/>
      <c r="B74" s="151"/>
      <c r="C74" s="151"/>
      <c r="D74" s="151"/>
      <c r="E74" s="151"/>
      <c r="F74" s="151"/>
      <c r="G74" s="151"/>
      <c r="H74" s="151"/>
      <c r="I74" s="151"/>
      <c r="J74" s="151"/>
      <c r="K74" s="151"/>
      <c r="L74" s="151"/>
      <c r="M74" s="151"/>
      <c r="N74" s="151"/>
      <c r="O74" s="151"/>
      <c r="P74" s="151"/>
      <c r="Q74" s="151"/>
      <c r="R74" s="151"/>
      <c r="S74" s="151"/>
      <c r="T74" s="151"/>
      <c r="U74" s="151"/>
      <c r="V74" s="151"/>
      <c r="W74" s="151"/>
      <c r="X74" s="151"/>
      <c r="Y74" s="151"/>
      <c r="Z74" s="151"/>
      <c r="AA74" s="151"/>
      <c r="AB74" s="151"/>
      <c r="AC74" s="151"/>
      <c r="AD74" s="151"/>
      <c r="AE74" s="151"/>
      <c r="AF74" s="151"/>
      <c r="AG74" s="151"/>
      <c r="AH74" s="151"/>
      <c r="AI74" s="151"/>
      <c r="AJ74" s="151"/>
      <c r="AK74" s="151"/>
      <c r="AL74" s="151"/>
      <c r="AM74" s="151"/>
      <c r="AN74" s="151"/>
      <c r="AO74" s="151"/>
      <c r="AP74" s="151"/>
      <c r="AQ74" s="151"/>
      <c r="AR74" s="151"/>
      <c r="AS74" s="151"/>
      <c r="AT74" s="151"/>
      <c r="AU74" s="151"/>
      <c r="AV74" s="151"/>
      <c r="AW74" s="151"/>
      <c r="AX74" s="151"/>
      <c r="AY74" s="151"/>
      <c r="AZ74" s="151"/>
      <c r="BA74" s="151"/>
      <c r="BB74" s="151"/>
      <c r="BC74" s="151"/>
      <c r="BD74" s="151"/>
      <c r="BE74" s="151"/>
      <c r="BF74" s="151"/>
      <c r="BG74" s="151"/>
      <c r="BH74" s="151"/>
      <c r="BI74" s="151"/>
      <c r="BJ74" s="151"/>
      <c r="BK74" s="151"/>
      <c r="BL74" s="151"/>
      <c r="BM74" s="151"/>
      <c r="BN74" s="151"/>
    </row>
    <row r="75" spans="1:66">
      <c r="A75" s="151"/>
      <c r="B75" s="151"/>
      <c r="C75" s="151"/>
      <c r="D75" s="151"/>
      <c r="E75" s="151"/>
      <c r="F75" s="151"/>
      <c r="G75" s="151"/>
      <c r="H75" s="151"/>
      <c r="I75" s="151"/>
      <c r="J75" s="151"/>
      <c r="K75" s="151"/>
      <c r="L75" s="151"/>
      <c r="M75" s="151"/>
      <c r="N75" s="151"/>
      <c r="O75" s="151"/>
      <c r="P75" s="151"/>
      <c r="Q75" s="151"/>
      <c r="R75" s="151"/>
      <c r="S75" s="151"/>
      <c r="T75" s="151"/>
      <c r="U75" s="151"/>
      <c r="V75" s="151"/>
      <c r="W75" s="151"/>
      <c r="X75" s="151"/>
      <c r="Y75" s="151"/>
      <c r="Z75" s="151"/>
      <c r="AA75" s="151"/>
      <c r="AB75" s="151"/>
      <c r="AC75" s="151"/>
      <c r="AD75" s="151"/>
      <c r="AE75" s="151"/>
      <c r="AF75" s="151"/>
      <c r="AG75" s="151"/>
      <c r="AH75" s="151"/>
      <c r="AI75" s="151"/>
      <c r="AJ75" s="151"/>
      <c r="AK75" s="151"/>
      <c r="AL75" s="151"/>
      <c r="AM75" s="151"/>
      <c r="AN75" s="151"/>
      <c r="AO75" s="151"/>
      <c r="AP75" s="151"/>
      <c r="AQ75" s="151"/>
      <c r="AR75" s="151"/>
      <c r="AS75" s="151"/>
      <c r="AT75" s="151"/>
      <c r="AU75" s="151"/>
      <c r="AV75" s="151"/>
      <c r="AW75" s="151"/>
      <c r="AX75" s="151"/>
      <c r="AY75" s="151"/>
      <c r="AZ75" s="151"/>
      <c r="BA75" s="151"/>
      <c r="BB75" s="151"/>
      <c r="BC75" s="151"/>
      <c r="BD75" s="151"/>
      <c r="BE75" s="151"/>
      <c r="BF75" s="151"/>
      <c r="BG75" s="151"/>
      <c r="BH75" s="151"/>
      <c r="BI75" s="151"/>
      <c r="BJ75" s="151"/>
      <c r="BK75" s="151"/>
      <c r="BL75" s="151"/>
      <c r="BM75" s="151"/>
      <c r="BN75" s="151"/>
    </row>
    <row r="76" spans="1:66">
      <c r="A76" s="151"/>
      <c r="B76" s="151"/>
      <c r="C76" s="151"/>
      <c r="D76" s="151"/>
      <c r="E76" s="151"/>
      <c r="F76" s="151"/>
      <c r="G76" s="151"/>
      <c r="H76" s="151"/>
      <c r="I76" s="151"/>
      <c r="J76" s="151"/>
      <c r="K76" s="151"/>
      <c r="L76" s="151"/>
      <c r="M76" s="151"/>
      <c r="N76" s="151"/>
      <c r="O76" s="151"/>
      <c r="P76" s="151"/>
      <c r="Q76" s="151"/>
      <c r="R76" s="151"/>
      <c r="S76" s="151"/>
      <c r="T76" s="151"/>
      <c r="U76" s="151"/>
      <c r="V76" s="151"/>
      <c r="W76" s="151"/>
      <c r="X76" s="151"/>
      <c r="Y76" s="151"/>
      <c r="Z76" s="151"/>
      <c r="AA76" s="151"/>
      <c r="AB76" s="151"/>
      <c r="AC76" s="151"/>
      <c r="AD76" s="151"/>
      <c r="AE76" s="151"/>
      <c r="AF76" s="151"/>
      <c r="AG76" s="151"/>
      <c r="AH76" s="151"/>
      <c r="AI76" s="151"/>
      <c r="AJ76" s="151"/>
      <c r="AK76" s="151"/>
      <c r="AL76" s="151"/>
      <c r="AM76" s="151"/>
      <c r="AN76" s="151"/>
      <c r="AO76" s="151"/>
      <c r="AP76" s="151"/>
      <c r="AQ76" s="151"/>
      <c r="AR76" s="151"/>
      <c r="AS76" s="151"/>
      <c r="AT76" s="151"/>
      <c r="AU76" s="151"/>
      <c r="AV76" s="151"/>
      <c r="AW76" s="151"/>
      <c r="AX76" s="151"/>
      <c r="AY76" s="151"/>
      <c r="AZ76" s="151"/>
      <c r="BA76" s="151"/>
      <c r="BB76" s="151"/>
      <c r="BC76" s="151"/>
      <c r="BD76" s="151"/>
      <c r="BE76" s="151"/>
      <c r="BF76" s="151"/>
      <c r="BG76" s="151"/>
      <c r="BH76" s="151"/>
      <c r="BI76" s="151"/>
      <c r="BJ76" s="151"/>
      <c r="BK76" s="151"/>
      <c r="BL76" s="151"/>
      <c r="BM76" s="151"/>
      <c r="BN76" s="151"/>
    </row>
    <row r="77" spans="1:66">
      <c r="A77" s="151"/>
      <c r="B77" s="151"/>
      <c r="C77" s="151"/>
      <c r="D77" s="151"/>
      <c r="E77" s="151"/>
      <c r="F77" s="151"/>
      <c r="G77" s="151"/>
      <c r="H77" s="151"/>
      <c r="I77" s="151"/>
      <c r="J77" s="151"/>
      <c r="K77" s="151"/>
      <c r="L77" s="151"/>
      <c r="M77" s="151"/>
      <c r="N77" s="151"/>
      <c r="O77" s="151"/>
      <c r="P77" s="151"/>
      <c r="Q77" s="151"/>
      <c r="R77" s="151"/>
      <c r="S77" s="151"/>
      <c r="T77" s="151"/>
      <c r="U77" s="151"/>
      <c r="V77" s="151"/>
      <c r="W77" s="151"/>
      <c r="X77" s="151"/>
      <c r="Y77" s="151"/>
      <c r="Z77" s="151"/>
      <c r="AA77" s="151"/>
      <c r="AB77" s="151"/>
      <c r="AC77" s="151"/>
      <c r="AD77" s="151"/>
      <c r="AE77" s="151"/>
      <c r="AF77" s="151"/>
      <c r="AG77" s="151"/>
      <c r="AH77" s="151"/>
      <c r="AI77" s="151"/>
      <c r="AJ77" s="151"/>
      <c r="AK77" s="151"/>
      <c r="AL77" s="151"/>
      <c r="AM77" s="151"/>
      <c r="AN77" s="151"/>
      <c r="AO77" s="151"/>
      <c r="AP77" s="151"/>
      <c r="AQ77" s="151"/>
      <c r="AR77" s="151"/>
      <c r="AS77" s="151"/>
      <c r="AT77" s="151"/>
      <c r="AU77" s="151"/>
      <c r="AV77" s="151"/>
      <c r="AW77" s="151"/>
      <c r="AX77" s="151"/>
      <c r="AY77" s="151"/>
      <c r="AZ77" s="151"/>
      <c r="BA77" s="151"/>
      <c r="BB77" s="151"/>
      <c r="BC77" s="151"/>
      <c r="BD77" s="151"/>
      <c r="BE77" s="151"/>
      <c r="BF77" s="151"/>
      <c r="BG77" s="151"/>
      <c r="BH77" s="151"/>
      <c r="BI77" s="151"/>
      <c r="BJ77" s="151"/>
      <c r="BK77" s="151"/>
      <c r="BL77" s="151"/>
      <c r="BM77" s="151"/>
      <c r="BN77" s="151"/>
    </row>
    <row r="78" spans="1:66">
      <c r="A78" s="151"/>
      <c r="B78" s="151"/>
      <c r="C78" s="151"/>
      <c r="D78" s="151"/>
      <c r="E78" s="151"/>
      <c r="F78" s="151"/>
      <c r="G78" s="151"/>
      <c r="H78" s="151"/>
      <c r="I78" s="151"/>
      <c r="J78" s="151"/>
      <c r="K78" s="151"/>
      <c r="L78" s="151"/>
      <c r="M78" s="151"/>
      <c r="N78" s="151"/>
      <c r="O78" s="151"/>
      <c r="P78" s="151"/>
      <c r="Q78" s="151"/>
      <c r="R78" s="151"/>
      <c r="S78" s="151"/>
      <c r="T78" s="151"/>
      <c r="U78" s="151"/>
      <c r="V78" s="151"/>
      <c r="W78" s="151"/>
      <c r="X78" s="151"/>
      <c r="Y78" s="151"/>
      <c r="Z78" s="151"/>
      <c r="AA78" s="151"/>
      <c r="AB78" s="151"/>
      <c r="AC78" s="151"/>
      <c r="AD78" s="151"/>
      <c r="AE78" s="151"/>
      <c r="AF78" s="151"/>
      <c r="AG78" s="151"/>
      <c r="AH78" s="151"/>
      <c r="AI78" s="151"/>
      <c r="AJ78" s="151"/>
      <c r="AK78" s="151"/>
      <c r="AL78" s="151"/>
      <c r="AM78" s="151"/>
      <c r="AN78" s="151"/>
      <c r="AO78" s="151"/>
      <c r="AP78" s="151"/>
      <c r="AQ78" s="151"/>
      <c r="AR78" s="151"/>
      <c r="AS78" s="151"/>
      <c r="AT78" s="151"/>
      <c r="AU78" s="151"/>
      <c r="AV78" s="151"/>
      <c r="AW78" s="151"/>
      <c r="AX78" s="151"/>
      <c r="AY78" s="151"/>
      <c r="AZ78" s="151"/>
      <c r="BA78" s="151"/>
      <c r="BB78" s="151"/>
      <c r="BC78" s="151"/>
      <c r="BD78" s="151"/>
      <c r="BE78" s="151"/>
      <c r="BF78" s="151"/>
      <c r="BG78" s="151"/>
      <c r="BH78" s="151"/>
      <c r="BI78" s="151"/>
      <c r="BJ78" s="151"/>
      <c r="BK78" s="151"/>
      <c r="BL78" s="151"/>
      <c r="BM78" s="151"/>
      <c r="BN78" s="151"/>
    </row>
    <row r="79" spans="1:66">
      <c r="A79" s="151"/>
      <c r="B79" s="151"/>
      <c r="C79" s="151"/>
      <c r="D79" s="151"/>
      <c r="E79" s="151"/>
      <c r="F79" s="151"/>
      <c r="G79" s="151"/>
      <c r="H79" s="151"/>
      <c r="I79" s="151"/>
      <c r="J79" s="151"/>
      <c r="K79" s="151"/>
      <c r="L79" s="151"/>
      <c r="M79" s="151"/>
      <c r="N79" s="151"/>
      <c r="O79" s="151"/>
      <c r="P79" s="151"/>
      <c r="Q79" s="151"/>
      <c r="R79" s="151"/>
      <c r="S79" s="151"/>
      <c r="T79" s="151"/>
      <c r="U79" s="151"/>
      <c r="V79" s="151"/>
      <c r="W79" s="151"/>
      <c r="X79" s="151"/>
      <c r="Y79" s="151"/>
      <c r="Z79" s="151"/>
      <c r="AA79" s="151"/>
      <c r="AB79" s="151"/>
      <c r="AC79" s="151"/>
      <c r="AD79" s="151"/>
      <c r="AE79" s="151"/>
      <c r="AF79" s="151"/>
      <c r="AG79" s="151"/>
      <c r="AH79" s="151"/>
      <c r="AI79" s="151"/>
      <c r="AJ79" s="151"/>
      <c r="AK79" s="151"/>
      <c r="AL79" s="151"/>
      <c r="AM79" s="151"/>
      <c r="AN79" s="151"/>
      <c r="AO79" s="151"/>
      <c r="AP79" s="151"/>
      <c r="AQ79" s="151"/>
      <c r="AR79" s="151"/>
      <c r="AS79" s="151"/>
      <c r="AT79" s="151"/>
      <c r="AU79" s="151"/>
      <c r="AV79" s="151"/>
      <c r="AW79" s="151"/>
      <c r="AX79" s="151"/>
      <c r="AY79" s="151"/>
      <c r="AZ79" s="151"/>
      <c r="BA79" s="151"/>
      <c r="BB79" s="151"/>
      <c r="BC79" s="151"/>
      <c r="BD79" s="151"/>
      <c r="BE79" s="151"/>
      <c r="BF79" s="151"/>
      <c r="BG79" s="151"/>
      <c r="BH79" s="151"/>
      <c r="BI79" s="151"/>
      <c r="BJ79" s="151"/>
      <c r="BK79" s="151"/>
      <c r="BL79" s="151"/>
      <c r="BM79" s="151"/>
      <c r="BN79" s="151"/>
    </row>
    <row r="80" spans="1:66">
      <c r="A80" s="151"/>
      <c r="B80" s="151"/>
      <c r="C80" s="151"/>
      <c r="D80" s="151"/>
      <c r="E80" s="151"/>
      <c r="F80" s="151"/>
      <c r="G80" s="151"/>
      <c r="H80" s="151"/>
      <c r="I80" s="151"/>
      <c r="J80" s="151"/>
      <c r="K80" s="151"/>
      <c r="L80" s="151"/>
      <c r="M80" s="151"/>
      <c r="N80" s="151"/>
      <c r="O80" s="151"/>
      <c r="P80" s="151"/>
      <c r="Q80" s="151"/>
      <c r="R80" s="151"/>
      <c r="S80" s="151"/>
      <c r="T80" s="151"/>
      <c r="U80" s="151"/>
      <c r="V80" s="151"/>
      <c r="W80" s="151"/>
      <c r="X80" s="151"/>
      <c r="Y80" s="151"/>
      <c r="Z80" s="151"/>
      <c r="AA80" s="151"/>
      <c r="AB80" s="151"/>
      <c r="AC80" s="151"/>
      <c r="AD80" s="151"/>
      <c r="AE80" s="151"/>
      <c r="AF80" s="151"/>
      <c r="AG80" s="151"/>
      <c r="AH80" s="151"/>
      <c r="AI80" s="151"/>
      <c r="AJ80" s="151"/>
      <c r="AK80" s="151"/>
      <c r="AL80" s="151"/>
      <c r="AM80" s="151"/>
      <c r="AN80" s="151"/>
      <c r="AO80" s="151"/>
      <c r="AP80" s="151"/>
      <c r="AQ80" s="151"/>
      <c r="AR80" s="151"/>
      <c r="AS80" s="151"/>
      <c r="AT80" s="151"/>
      <c r="AU80" s="151"/>
      <c r="AV80" s="151"/>
      <c r="AW80" s="151"/>
      <c r="AX80" s="151"/>
      <c r="AY80" s="151"/>
      <c r="AZ80" s="151"/>
      <c r="BA80" s="151"/>
      <c r="BB80" s="151"/>
      <c r="BC80" s="151"/>
      <c r="BD80" s="151"/>
      <c r="BE80" s="151"/>
      <c r="BF80" s="151"/>
      <c r="BG80" s="151"/>
      <c r="BH80" s="151"/>
      <c r="BI80" s="151"/>
      <c r="BJ80" s="151"/>
      <c r="BK80" s="151"/>
      <c r="BL80" s="151"/>
      <c r="BM80" s="151"/>
      <c r="BN80" s="151"/>
    </row>
    <row r="81" spans="1:66">
      <c r="A81" s="151"/>
      <c r="B81" s="151"/>
      <c r="C81" s="151"/>
      <c r="D81" s="151"/>
      <c r="E81" s="151"/>
      <c r="F81" s="151"/>
      <c r="G81" s="151"/>
      <c r="H81" s="151"/>
      <c r="I81" s="151"/>
      <c r="J81" s="151"/>
      <c r="K81" s="151"/>
      <c r="L81" s="151"/>
      <c r="M81" s="151"/>
      <c r="N81" s="151"/>
      <c r="O81" s="151"/>
      <c r="P81" s="151"/>
      <c r="Q81" s="151"/>
      <c r="R81" s="151"/>
      <c r="S81" s="151"/>
      <c r="T81" s="151"/>
      <c r="U81" s="151"/>
      <c r="V81" s="151"/>
      <c r="W81" s="151"/>
      <c r="X81" s="151"/>
      <c r="Y81" s="151"/>
      <c r="Z81" s="151"/>
      <c r="AA81" s="151"/>
      <c r="AB81" s="151"/>
      <c r="AC81" s="151"/>
      <c r="AD81" s="151"/>
      <c r="AE81" s="151"/>
      <c r="AF81" s="151"/>
      <c r="AG81" s="151"/>
      <c r="AH81" s="151"/>
      <c r="AI81" s="151"/>
      <c r="AJ81" s="151"/>
      <c r="AK81" s="151"/>
      <c r="AL81" s="151"/>
      <c r="AM81" s="151"/>
      <c r="AN81" s="151"/>
      <c r="AO81" s="151"/>
      <c r="AP81" s="151"/>
      <c r="AQ81" s="151"/>
      <c r="AR81" s="151"/>
      <c r="AS81" s="151"/>
      <c r="AT81" s="151"/>
      <c r="AU81" s="151"/>
      <c r="AV81" s="151"/>
      <c r="AW81" s="151"/>
      <c r="AX81" s="151"/>
      <c r="AY81" s="151"/>
      <c r="AZ81" s="151"/>
      <c r="BA81" s="151"/>
      <c r="BB81" s="151"/>
      <c r="BC81" s="151"/>
      <c r="BD81" s="151"/>
      <c r="BE81" s="151"/>
      <c r="BF81" s="151"/>
      <c r="BG81" s="151"/>
      <c r="BH81" s="151"/>
      <c r="BI81" s="151"/>
      <c r="BJ81" s="151"/>
      <c r="BK81" s="151"/>
      <c r="BL81" s="151"/>
      <c r="BM81" s="151"/>
      <c r="BN81" s="151"/>
    </row>
    <row r="82" spans="1:66">
      <c r="A82" s="151"/>
      <c r="B82" s="151"/>
      <c r="C82" s="151"/>
      <c r="D82" s="151"/>
      <c r="E82" s="151"/>
      <c r="F82" s="151"/>
      <c r="G82" s="151"/>
      <c r="H82" s="151"/>
      <c r="I82" s="151"/>
      <c r="J82" s="151"/>
      <c r="K82" s="151"/>
      <c r="L82" s="151"/>
      <c r="M82" s="151"/>
      <c r="N82" s="151"/>
      <c r="O82" s="151"/>
      <c r="P82" s="151"/>
      <c r="Q82" s="151"/>
      <c r="R82" s="151"/>
      <c r="S82" s="151"/>
      <c r="T82" s="151"/>
      <c r="U82" s="151"/>
      <c r="V82" s="151"/>
      <c r="W82" s="151"/>
      <c r="X82" s="151"/>
      <c r="Y82" s="151"/>
      <c r="Z82" s="151"/>
      <c r="AA82" s="151"/>
      <c r="AB82" s="151"/>
      <c r="AC82" s="151"/>
      <c r="AD82" s="151"/>
      <c r="AE82" s="151"/>
      <c r="AF82" s="151"/>
      <c r="AG82" s="151"/>
      <c r="AH82" s="151"/>
      <c r="AI82" s="151"/>
      <c r="AJ82" s="151"/>
      <c r="AK82" s="151"/>
      <c r="AL82" s="151"/>
      <c r="AM82" s="151"/>
      <c r="AN82" s="151"/>
      <c r="AO82" s="151"/>
      <c r="AP82" s="151"/>
      <c r="AQ82" s="151"/>
      <c r="AR82" s="151"/>
      <c r="AS82" s="151"/>
      <c r="AT82" s="151"/>
      <c r="AU82" s="151"/>
      <c r="AV82" s="151"/>
      <c r="AW82" s="151"/>
      <c r="AX82" s="151"/>
      <c r="AY82" s="151"/>
      <c r="AZ82" s="151"/>
      <c r="BA82" s="151"/>
      <c r="BB82" s="151"/>
      <c r="BC82" s="151"/>
      <c r="BD82" s="151"/>
      <c r="BE82" s="151"/>
      <c r="BF82" s="151"/>
      <c r="BG82" s="151"/>
      <c r="BH82" s="151"/>
      <c r="BI82" s="151"/>
      <c r="BJ82" s="151"/>
      <c r="BK82" s="151"/>
      <c r="BL82" s="151"/>
      <c r="BM82" s="151"/>
      <c r="BN82" s="151"/>
    </row>
    <row r="83" spans="1:66">
      <c r="A83" s="151"/>
      <c r="B83" s="151"/>
      <c r="C83" s="151"/>
      <c r="D83" s="151"/>
      <c r="E83" s="151"/>
      <c r="F83" s="151"/>
      <c r="G83" s="151"/>
      <c r="H83" s="151"/>
      <c r="I83" s="151"/>
      <c r="J83" s="151"/>
      <c r="K83" s="151"/>
      <c r="L83" s="151"/>
      <c r="M83" s="151"/>
      <c r="N83" s="151"/>
      <c r="O83" s="151"/>
      <c r="P83" s="151"/>
      <c r="Q83" s="151"/>
      <c r="R83" s="151"/>
      <c r="S83" s="151"/>
      <c r="T83" s="151"/>
      <c r="U83" s="151"/>
      <c r="V83" s="151"/>
      <c r="W83" s="151"/>
      <c r="X83" s="151"/>
      <c r="Y83" s="151"/>
      <c r="Z83" s="151"/>
      <c r="AA83" s="151"/>
      <c r="AB83" s="151"/>
      <c r="AC83" s="151"/>
      <c r="AD83" s="151"/>
      <c r="AE83" s="151"/>
      <c r="AF83" s="151"/>
      <c r="AG83" s="151"/>
      <c r="AH83" s="151"/>
      <c r="AI83" s="151"/>
      <c r="AJ83" s="151"/>
      <c r="AK83" s="151"/>
      <c r="AL83" s="151"/>
      <c r="AM83" s="151"/>
      <c r="AN83" s="151"/>
      <c r="AO83" s="151"/>
      <c r="AP83" s="151"/>
      <c r="AQ83" s="151"/>
      <c r="AR83" s="151"/>
      <c r="AS83" s="151"/>
      <c r="AT83" s="151"/>
      <c r="AU83" s="151"/>
      <c r="AV83" s="151"/>
      <c r="AW83" s="151"/>
      <c r="AX83" s="151"/>
      <c r="AY83" s="151"/>
      <c r="AZ83" s="151"/>
      <c r="BA83" s="151"/>
      <c r="BB83" s="151"/>
      <c r="BC83" s="151"/>
      <c r="BD83" s="151"/>
      <c r="BE83" s="151"/>
      <c r="BF83" s="151"/>
      <c r="BG83" s="151"/>
      <c r="BH83" s="151"/>
      <c r="BI83" s="151"/>
      <c r="BJ83" s="151"/>
      <c r="BK83" s="151"/>
      <c r="BL83" s="151"/>
      <c r="BM83" s="151"/>
      <c r="BN83" s="151"/>
    </row>
    <row r="84" spans="1:66">
      <c r="A84" s="151"/>
      <c r="B84" s="151"/>
      <c r="C84" s="151"/>
      <c r="D84" s="151"/>
      <c r="E84" s="151"/>
      <c r="F84" s="151"/>
      <c r="G84" s="151"/>
      <c r="H84" s="151"/>
      <c r="I84" s="151"/>
      <c r="J84" s="151"/>
      <c r="K84" s="151"/>
      <c r="L84" s="151"/>
      <c r="M84" s="151"/>
      <c r="N84" s="151"/>
      <c r="O84" s="151"/>
      <c r="P84" s="151"/>
      <c r="Q84" s="151"/>
      <c r="R84" s="151"/>
      <c r="S84" s="151"/>
      <c r="T84" s="151"/>
      <c r="U84" s="151"/>
      <c r="V84" s="151"/>
      <c r="W84" s="151"/>
      <c r="X84" s="151"/>
      <c r="Y84" s="151"/>
      <c r="Z84" s="151"/>
      <c r="AA84" s="151"/>
      <c r="AB84" s="151"/>
      <c r="AC84" s="151"/>
      <c r="AD84" s="151"/>
      <c r="AE84" s="151"/>
      <c r="AF84" s="151"/>
      <c r="AG84" s="151"/>
      <c r="AH84" s="151"/>
      <c r="AI84" s="151"/>
      <c r="AJ84" s="151"/>
      <c r="AK84" s="151"/>
      <c r="AL84" s="151"/>
      <c r="AM84" s="151"/>
      <c r="AN84" s="151"/>
      <c r="AO84" s="151"/>
      <c r="AP84" s="151"/>
      <c r="AQ84" s="151"/>
      <c r="AR84" s="151"/>
      <c r="AS84" s="151"/>
      <c r="AT84" s="151"/>
      <c r="AU84" s="151"/>
      <c r="AV84" s="151"/>
      <c r="AW84" s="151"/>
      <c r="AX84" s="151"/>
      <c r="AY84" s="151"/>
      <c r="AZ84" s="151"/>
      <c r="BA84" s="151"/>
      <c r="BB84" s="151"/>
      <c r="BC84" s="151"/>
      <c r="BD84" s="151"/>
      <c r="BE84" s="151"/>
      <c r="BF84" s="151"/>
      <c r="BG84" s="151"/>
      <c r="BH84" s="151"/>
      <c r="BI84" s="151"/>
      <c r="BJ84" s="151"/>
      <c r="BK84" s="151"/>
      <c r="BL84" s="151"/>
      <c r="BM84" s="151"/>
      <c r="BN84" s="151"/>
    </row>
    <row r="85" spans="1:66">
      <c r="A85" s="151"/>
      <c r="B85" s="151"/>
      <c r="C85" s="151"/>
      <c r="D85" s="151"/>
      <c r="E85" s="151"/>
      <c r="F85" s="151"/>
      <c r="G85" s="151"/>
      <c r="H85" s="151"/>
      <c r="I85" s="151"/>
      <c r="J85" s="151"/>
      <c r="K85" s="151"/>
      <c r="L85" s="151"/>
      <c r="M85" s="151"/>
      <c r="N85" s="151"/>
      <c r="O85" s="151"/>
      <c r="P85" s="151"/>
      <c r="Q85" s="151"/>
      <c r="R85" s="151"/>
      <c r="S85" s="151"/>
      <c r="T85" s="151"/>
      <c r="U85" s="151"/>
      <c r="V85" s="151"/>
      <c r="W85" s="151"/>
      <c r="X85" s="151"/>
      <c r="Y85" s="151"/>
      <c r="Z85" s="151"/>
      <c r="AA85" s="151"/>
      <c r="AB85" s="151"/>
      <c r="AC85" s="151"/>
      <c r="AD85" s="151"/>
      <c r="AE85" s="151"/>
      <c r="AF85" s="151"/>
      <c r="AG85" s="151"/>
      <c r="AH85" s="151"/>
      <c r="AI85" s="151"/>
      <c r="AJ85" s="151"/>
      <c r="AK85" s="151"/>
      <c r="AL85" s="151"/>
      <c r="AM85" s="151"/>
      <c r="AN85" s="151"/>
      <c r="AO85" s="151"/>
      <c r="AP85" s="151"/>
      <c r="AQ85" s="151"/>
      <c r="AR85" s="151"/>
      <c r="AS85" s="151"/>
      <c r="AT85" s="151"/>
      <c r="AU85" s="151"/>
      <c r="AV85" s="151"/>
      <c r="AW85" s="151"/>
      <c r="AX85" s="151"/>
      <c r="AY85" s="151"/>
      <c r="AZ85" s="151"/>
      <c r="BA85" s="151"/>
      <c r="BB85" s="151"/>
      <c r="BC85" s="151"/>
      <c r="BD85" s="151"/>
      <c r="BE85" s="151"/>
      <c r="BF85" s="151"/>
      <c r="BG85" s="151"/>
      <c r="BH85" s="151"/>
      <c r="BI85" s="151"/>
      <c r="BJ85" s="151"/>
      <c r="BK85" s="151"/>
      <c r="BL85" s="151"/>
      <c r="BM85" s="151"/>
      <c r="BN85" s="151"/>
    </row>
    <row r="86" spans="1:66">
      <c r="A86" s="151"/>
      <c r="B86" s="151"/>
      <c r="C86" s="151"/>
      <c r="D86" s="151"/>
      <c r="E86" s="151"/>
      <c r="F86" s="151"/>
      <c r="G86" s="151"/>
      <c r="H86" s="151"/>
      <c r="I86" s="151"/>
      <c r="J86" s="151"/>
      <c r="K86" s="151"/>
      <c r="L86" s="151"/>
      <c r="M86" s="151"/>
      <c r="N86" s="151"/>
      <c r="O86" s="151"/>
      <c r="P86" s="151"/>
      <c r="Q86" s="151"/>
      <c r="R86" s="151"/>
      <c r="S86" s="151"/>
      <c r="T86" s="151"/>
      <c r="U86" s="151"/>
      <c r="V86" s="151"/>
      <c r="W86" s="151"/>
      <c r="X86" s="151"/>
      <c r="Y86" s="151"/>
      <c r="Z86" s="151"/>
      <c r="AA86" s="151"/>
      <c r="AB86" s="151"/>
      <c r="AC86" s="151"/>
      <c r="AD86" s="151"/>
      <c r="AE86" s="151"/>
      <c r="AF86" s="151"/>
      <c r="AG86" s="151"/>
      <c r="AH86" s="151"/>
      <c r="AI86" s="151"/>
      <c r="AJ86" s="151"/>
      <c r="AK86" s="151"/>
      <c r="AL86" s="151"/>
      <c r="AM86" s="151"/>
      <c r="AN86" s="151"/>
      <c r="AO86" s="151"/>
      <c r="AP86" s="151"/>
      <c r="AQ86" s="151"/>
      <c r="AR86" s="151"/>
      <c r="AS86" s="151"/>
      <c r="AT86" s="151"/>
      <c r="AU86" s="151"/>
      <c r="AV86" s="151"/>
      <c r="AW86" s="151"/>
      <c r="AX86" s="151"/>
      <c r="AY86" s="151"/>
      <c r="AZ86" s="151"/>
      <c r="BA86" s="151"/>
      <c r="BB86" s="151"/>
      <c r="BC86" s="151"/>
      <c r="BD86" s="151"/>
      <c r="BE86" s="151"/>
      <c r="BF86" s="151"/>
      <c r="BG86" s="151"/>
      <c r="BH86" s="151"/>
      <c r="BI86" s="151"/>
      <c r="BJ86" s="151"/>
      <c r="BK86" s="151"/>
      <c r="BL86" s="151"/>
      <c r="BM86" s="151"/>
      <c r="BN86" s="151"/>
    </row>
    <row r="87" spans="1:66">
      <c r="A87" s="151"/>
      <c r="B87" s="151"/>
      <c r="C87" s="151"/>
      <c r="D87" s="151"/>
      <c r="E87" s="151"/>
      <c r="F87" s="151"/>
      <c r="G87" s="151"/>
      <c r="H87" s="151"/>
      <c r="I87" s="151"/>
      <c r="J87" s="151"/>
      <c r="K87" s="151"/>
      <c r="L87" s="151"/>
      <c r="M87" s="151"/>
      <c r="N87" s="151"/>
      <c r="O87" s="151"/>
      <c r="P87" s="151"/>
      <c r="Q87" s="151"/>
      <c r="R87" s="151"/>
      <c r="S87" s="151"/>
      <c r="T87" s="151"/>
      <c r="U87" s="151"/>
      <c r="V87" s="151"/>
      <c r="W87" s="151"/>
      <c r="X87" s="151"/>
      <c r="Y87" s="151"/>
      <c r="Z87" s="151"/>
      <c r="AA87" s="151"/>
      <c r="AB87" s="151"/>
      <c r="AC87" s="151"/>
      <c r="AD87" s="151"/>
      <c r="AE87" s="151"/>
      <c r="AF87" s="151"/>
      <c r="AG87" s="151"/>
      <c r="AH87" s="151"/>
      <c r="AI87" s="151"/>
      <c r="AJ87" s="151"/>
      <c r="AK87" s="151"/>
      <c r="AL87" s="151"/>
      <c r="AM87" s="151"/>
      <c r="AN87" s="151"/>
      <c r="AO87" s="151"/>
      <c r="AP87" s="151"/>
      <c r="AQ87" s="151"/>
      <c r="AR87" s="151"/>
      <c r="AS87" s="151"/>
      <c r="AT87" s="151"/>
      <c r="AU87" s="151"/>
      <c r="AV87" s="151"/>
      <c r="AW87" s="151"/>
      <c r="AX87" s="151"/>
      <c r="AY87" s="151"/>
      <c r="AZ87" s="151"/>
      <c r="BA87" s="151"/>
      <c r="BB87" s="151"/>
      <c r="BC87" s="151"/>
      <c r="BD87" s="151"/>
      <c r="BE87" s="151"/>
      <c r="BF87" s="151"/>
      <c r="BG87" s="151"/>
      <c r="BH87" s="151"/>
      <c r="BI87" s="151"/>
      <c r="BJ87" s="151"/>
      <c r="BK87" s="151"/>
      <c r="BL87" s="151"/>
      <c r="BM87" s="151"/>
      <c r="BN87" s="151"/>
    </row>
    <row r="88" spans="1:66">
      <c r="A88" s="151"/>
      <c r="B88" s="151"/>
      <c r="C88" s="151"/>
      <c r="D88" s="151"/>
      <c r="E88" s="151"/>
      <c r="F88" s="151"/>
      <c r="G88" s="151"/>
      <c r="H88" s="151"/>
      <c r="I88" s="151"/>
      <c r="J88" s="151"/>
      <c r="K88" s="151"/>
      <c r="L88" s="151"/>
      <c r="M88" s="151"/>
      <c r="N88" s="151"/>
      <c r="O88" s="151"/>
      <c r="P88" s="151"/>
      <c r="Q88" s="151"/>
      <c r="R88" s="151"/>
      <c r="S88" s="151"/>
      <c r="T88" s="151"/>
      <c r="U88" s="151"/>
      <c r="V88" s="151"/>
      <c r="W88" s="151"/>
      <c r="X88" s="151"/>
      <c r="Y88" s="151"/>
      <c r="Z88" s="151"/>
      <c r="AA88" s="151"/>
      <c r="AB88" s="151"/>
      <c r="AC88" s="151"/>
      <c r="AD88" s="151"/>
      <c r="AE88" s="151"/>
      <c r="AF88" s="151"/>
      <c r="AG88" s="151"/>
      <c r="AH88" s="151"/>
      <c r="AI88" s="151"/>
      <c r="AJ88" s="151"/>
      <c r="AK88" s="151"/>
      <c r="AL88" s="151"/>
      <c r="AM88" s="151"/>
      <c r="AN88" s="151"/>
      <c r="AO88" s="151"/>
      <c r="AP88" s="151"/>
      <c r="AQ88" s="151"/>
      <c r="AR88" s="151"/>
      <c r="AS88" s="151"/>
      <c r="AT88" s="151"/>
      <c r="AU88" s="151"/>
      <c r="AV88" s="151"/>
      <c r="AW88" s="151"/>
      <c r="AX88" s="151"/>
      <c r="AY88" s="151"/>
      <c r="AZ88" s="151"/>
      <c r="BA88" s="151"/>
      <c r="BB88" s="151"/>
      <c r="BC88" s="151"/>
      <c r="BD88" s="151"/>
      <c r="BE88" s="151"/>
      <c r="BF88" s="151"/>
      <c r="BG88" s="151"/>
      <c r="BH88" s="151"/>
      <c r="BI88" s="151"/>
      <c r="BJ88" s="151"/>
      <c r="BK88" s="151"/>
      <c r="BL88" s="151"/>
      <c r="BM88" s="151"/>
      <c r="BN88" s="151"/>
    </row>
    <row r="89" spans="1:66">
      <c r="A89" s="151"/>
      <c r="B89" s="151"/>
      <c r="C89" s="151"/>
      <c r="D89" s="151"/>
      <c r="E89" s="151"/>
      <c r="F89" s="151"/>
      <c r="G89" s="151"/>
      <c r="H89" s="151"/>
      <c r="I89" s="151"/>
      <c r="J89" s="151"/>
      <c r="K89" s="151"/>
      <c r="L89" s="151"/>
      <c r="M89" s="151"/>
      <c r="N89" s="151"/>
      <c r="O89" s="151"/>
      <c r="P89" s="151"/>
      <c r="Q89" s="151"/>
      <c r="R89" s="151"/>
      <c r="S89" s="151"/>
      <c r="T89" s="151"/>
      <c r="U89" s="151"/>
      <c r="V89" s="151"/>
      <c r="W89" s="151"/>
      <c r="X89" s="151"/>
      <c r="Y89" s="151"/>
      <c r="Z89" s="151"/>
      <c r="AA89" s="151"/>
      <c r="AB89" s="151"/>
      <c r="AC89" s="151"/>
      <c r="AD89" s="151"/>
      <c r="AE89" s="151"/>
      <c r="AF89" s="151"/>
      <c r="AG89" s="151"/>
      <c r="AH89" s="151"/>
      <c r="AI89" s="151"/>
      <c r="AJ89" s="151"/>
      <c r="AK89" s="151"/>
      <c r="AL89" s="151"/>
      <c r="AM89" s="151"/>
      <c r="AN89" s="151"/>
      <c r="AO89" s="151"/>
      <c r="AP89" s="151"/>
      <c r="AQ89" s="151"/>
      <c r="AR89" s="151"/>
      <c r="AS89" s="151"/>
      <c r="AT89" s="151"/>
      <c r="AU89" s="151"/>
      <c r="AV89" s="151"/>
      <c r="AW89" s="151"/>
      <c r="AX89" s="151"/>
      <c r="AY89" s="151"/>
      <c r="AZ89" s="151"/>
      <c r="BA89" s="151"/>
      <c r="BB89" s="151"/>
      <c r="BC89" s="151"/>
      <c r="BD89" s="151"/>
      <c r="BE89" s="151"/>
      <c r="BF89" s="151"/>
      <c r="BG89" s="151"/>
      <c r="BH89" s="151"/>
      <c r="BI89" s="151"/>
      <c r="BJ89" s="151"/>
      <c r="BK89" s="151"/>
      <c r="BL89" s="151"/>
      <c r="BM89" s="151"/>
      <c r="BN89" s="151"/>
    </row>
    <row r="90" spans="1:66">
      <c r="A90" s="151"/>
      <c r="B90" s="151"/>
      <c r="C90" s="151"/>
      <c r="D90" s="151"/>
      <c r="E90" s="151"/>
      <c r="F90" s="151"/>
      <c r="G90" s="151"/>
      <c r="H90" s="151"/>
      <c r="I90" s="151"/>
      <c r="J90" s="151"/>
      <c r="K90" s="151"/>
      <c r="L90" s="151"/>
      <c r="M90" s="151"/>
      <c r="N90" s="151"/>
      <c r="O90" s="151"/>
      <c r="P90" s="151"/>
      <c r="Q90" s="151"/>
      <c r="R90" s="151"/>
      <c r="S90" s="151"/>
      <c r="T90" s="151"/>
      <c r="U90" s="151"/>
      <c r="V90" s="151"/>
      <c r="W90" s="151"/>
      <c r="X90" s="151"/>
      <c r="Y90" s="151"/>
      <c r="Z90" s="151"/>
      <c r="AA90" s="151"/>
      <c r="AB90" s="151"/>
      <c r="AC90" s="151"/>
      <c r="AD90" s="151"/>
      <c r="AE90" s="151"/>
      <c r="AF90" s="151"/>
      <c r="AG90" s="151"/>
      <c r="AH90" s="151"/>
      <c r="AI90" s="151"/>
      <c r="AJ90" s="151"/>
      <c r="AK90" s="151"/>
      <c r="AL90" s="151"/>
      <c r="AM90" s="151"/>
      <c r="AN90" s="151"/>
      <c r="AO90" s="151"/>
      <c r="AP90" s="151"/>
      <c r="AQ90" s="151"/>
      <c r="AR90" s="151"/>
      <c r="AS90" s="151"/>
      <c r="AT90" s="151"/>
      <c r="AU90" s="151"/>
      <c r="AV90" s="151"/>
      <c r="AW90" s="151"/>
      <c r="AX90" s="151"/>
      <c r="AY90" s="151"/>
      <c r="AZ90" s="151"/>
      <c r="BA90" s="151"/>
      <c r="BB90" s="151"/>
      <c r="BC90" s="151"/>
      <c r="BD90" s="151"/>
      <c r="BE90" s="151"/>
      <c r="BF90" s="151"/>
      <c r="BG90" s="151"/>
      <c r="BH90" s="151"/>
      <c r="BI90" s="151"/>
      <c r="BJ90" s="151"/>
      <c r="BK90" s="151"/>
      <c r="BL90" s="151"/>
      <c r="BM90" s="151"/>
      <c r="BN90" s="151"/>
    </row>
    <row r="91" spans="1:66">
      <c r="A91" s="151"/>
      <c r="B91" s="151"/>
      <c r="C91" s="151"/>
      <c r="D91" s="151"/>
      <c r="E91" s="151"/>
      <c r="F91" s="151"/>
      <c r="G91" s="151"/>
      <c r="H91" s="151"/>
      <c r="I91" s="151"/>
      <c r="J91" s="151"/>
      <c r="K91" s="151"/>
      <c r="L91" s="151"/>
      <c r="M91" s="151"/>
      <c r="N91" s="151"/>
      <c r="O91" s="151"/>
      <c r="P91" s="151"/>
      <c r="Q91" s="151"/>
      <c r="R91" s="151"/>
      <c r="S91" s="151"/>
      <c r="T91" s="151"/>
      <c r="U91" s="151"/>
      <c r="V91" s="151"/>
      <c r="W91" s="151"/>
      <c r="X91" s="151"/>
      <c r="Y91" s="151"/>
      <c r="Z91" s="151"/>
      <c r="AA91" s="151"/>
      <c r="AB91" s="151"/>
      <c r="AC91" s="151"/>
      <c r="AD91" s="151"/>
      <c r="AE91" s="151"/>
      <c r="AF91" s="151"/>
      <c r="AG91" s="151"/>
      <c r="AH91" s="151"/>
      <c r="AI91" s="151"/>
      <c r="AJ91" s="151"/>
      <c r="AK91" s="151"/>
      <c r="AL91" s="151"/>
      <c r="AM91" s="151"/>
      <c r="AN91" s="151"/>
      <c r="AO91" s="151"/>
      <c r="AP91" s="151"/>
      <c r="AQ91" s="151"/>
      <c r="AR91" s="151"/>
      <c r="AS91" s="151"/>
      <c r="AT91" s="151"/>
      <c r="AU91" s="151"/>
      <c r="AV91" s="151"/>
      <c r="AW91" s="151"/>
      <c r="AX91" s="151"/>
      <c r="AY91" s="151"/>
      <c r="AZ91" s="151"/>
      <c r="BA91" s="151"/>
      <c r="BB91" s="151"/>
      <c r="BC91" s="151"/>
      <c r="BD91" s="151"/>
      <c r="BE91" s="151"/>
      <c r="BF91" s="151"/>
      <c r="BG91" s="151"/>
      <c r="BH91" s="151"/>
      <c r="BI91" s="151"/>
      <c r="BJ91" s="151"/>
      <c r="BK91" s="151"/>
      <c r="BL91" s="151"/>
      <c r="BM91" s="151"/>
      <c r="BN91" s="151"/>
    </row>
    <row r="92" spans="1:66">
      <c r="A92" s="151"/>
      <c r="B92" s="151"/>
      <c r="C92" s="151"/>
      <c r="D92" s="151"/>
      <c r="E92" s="151"/>
      <c r="F92" s="151"/>
      <c r="G92" s="151"/>
      <c r="H92" s="151"/>
      <c r="I92" s="151"/>
      <c r="J92" s="151"/>
      <c r="K92" s="151"/>
      <c r="L92" s="151"/>
      <c r="M92" s="151"/>
      <c r="N92" s="151"/>
      <c r="O92" s="151"/>
      <c r="P92" s="151"/>
      <c r="Q92" s="151"/>
      <c r="R92" s="151"/>
      <c r="S92" s="151"/>
      <c r="T92" s="151"/>
      <c r="U92" s="151"/>
      <c r="V92" s="151"/>
      <c r="W92" s="151"/>
      <c r="X92" s="151"/>
      <c r="Y92" s="151"/>
      <c r="Z92" s="151"/>
      <c r="AA92" s="151"/>
      <c r="AB92" s="151"/>
      <c r="AC92" s="151"/>
      <c r="AD92" s="151"/>
      <c r="AE92" s="151"/>
      <c r="AF92" s="151"/>
      <c r="AG92" s="151"/>
      <c r="AH92" s="151"/>
      <c r="AI92" s="151"/>
      <c r="AJ92" s="151"/>
      <c r="AK92" s="151"/>
      <c r="AL92" s="151"/>
      <c r="AM92" s="151"/>
      <c r="AN92" s="151"/>
      <c r="AO92" s="151"/>
      <c r="AP92" s="151"/>
      <c r="AQ92" s="151"/>
      <c r="AR92" s="151"/>
      <c r="AS92" s="151"/>
      <c r="AT92" s="151"/>
      <c r="AU92" s="151"/>
      <c r="AV92" s="151"/>
      <c r="AW92" s="151"/>
      <c r="AX92" s="151"/>
      <c r="AY92" s="151"/>
      <c r="AZ92" s="151"/>
      <c r="BA92" s="151"/>
      <c r="BB92" s="151"/>
      <c r="BC92" s="151"/>
      <c r="BD92" s="151"/>
      <c r="BE92" s="151"/>
      <c r="BF92" s="151"/>
      <c r="BG92" s="151"/>
      <c r="BH92" s="151"/>
      <c r="BI92" s="151"/>
      <c r="BJ92" s="151"/>
      <c r="BK92" s="151"/>
      <c r="BL92" s="151"/>
      <c r="BM92" s="151"/>
      <c r="BN92" s="151"/>
    </row>
    <row r="93" spans="1:66" s="128" customFormat="1" ht="14.5">
      <c r="A93" s="292" t="s">
        <v>120</v>
      </c>
      <c r="B93" s="292"/>
      <c r="C93" s="292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2"/>
      <c r="AL93" s="292"/>
      <c r="AM93" s="292"/>
      <c r="AN93" s="292"/>
      <c r="AO93" s="292"/>
      <c r="AP93" s="292"/>
      <c r="AQ93" s="292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</row>
    <row r="94" spans="1:66" s="128" customFormat="1"/>
    <row r="95" spans="1:66" s="128" customFormat="1"/>
    <row r="96" spans="1:66" s="150" customFormat="1" ht="27" customHeight="1" outlineLevel="1">
      <c r="D96" s="145" t="s">
        <v>54</v>
      </c>
      <c r="E96" s="145" t="s">
        <v>55</v>
      </c>
      <c r="F96" s="146" t="s">
        <v>56</v>
      </c>
    </row>
    <row r="97" spans="4:6" s="128" customFormat="1" ht="29.4" customHeight="1" outlineLevel="1">
      <c r="D97" s="147" t="s">
        <v>75</v>
      </c>
      <c r="E97" s="147" t="s">
        <v>76</v>
      </c>
      <c r="F97" s="146" t="s">
        <v>77</v>
      </c>
    </row>
    <row r="98" spans="4:6" s="128" customFormat="1"/>
    <row r="99" spans="4:6" s="128" customFormat="1"/>
    <row r="100" spans="4:6" s="128" customFormat="1"/>
    <row r="101" spans="4:6" s="128" customFormat="1"/>
    <row r="102" spans="4:6" s="128" customFormat="1"/>
    <row r="103" spans="4:6" s="128" customFormat="1"/>
    <row r="104" spans="4:6" s="128" customFormat="1"/>
    <row r="105" spans="4:6" s="128" customFormat="1"/>
    <row r="106" spans="4:6" s="128" customFormat="1"/>
    <row r="107" spans="4:6" s="128" customFormat="1"/>
    <row r="108" spans="4:6" s="36" customFormat="1"/>
    <row r="109" spans="4:6" s="36" customFormat="1"/>
    <row r="110" spans="4:6" s="36" customFormat="1"/>
    <row r="111" spans="4:6" s="36" customFormat="1"/>
    <row r="112" spans="4:6" s="36" customFormat="1"/>
    <row r="113" s="36" customFormat="1"/>
    <row r="114" s="36" customFormat="1"/>
    <row r="115" s="36" customFormat="1"/>
    <row r="116" s="36" customFormat="1"/>
    <row r="117" s="36" customFormat="1"/>
    <row r="118" s="36" customFormat="1"/>
    <row r="119" s="36" customFormat="1"/>
    <row r="120" s="36" customFormat="1"/>
    <row r="121" s="36" customFormat="1"/>
    <row r="122" s="36" customFormat="1"/>
    <row r="123" s="36" customFormat="1"/>
    <row r="124" s="36" customFormat="1"/>
    <row r="125" s="36" customFormat="1"/>
    <row r="126" s="36" customFormat="1"/>
    <row r="127" s="36" customFormat="1"/>
    <row r="128" s="36" customFormat="1"/>
    <row r="129" s="36" customFormat="1"/>
    <row r="130" s="36" customFormat="1"/>
    <row r="131" s="36" customFormat="1"/>
    <row r="132" s="36" customFormat="1"/>
    <row r="133" s="36" customFormat="1"/>
    <row r="134" s="36" customFormat="1"/>
    <row r="135" s="36" customFormat="1"/>
    <row r="136" s="36" customFormat="1"/>
    <row r="137" s="36" customFormat="1"/>
    <row r="138" s="36" customFormat="1"/>
    <row r="139" s="36" customFormat="1"/>
    <row r="140" s="36" customFormat="1"/>
    <row r="141" s="36" customFormat="1"/>
    <row r="142" s="36" customFormat="1"/>
    <row r="143" s="36" customFormat="1"/>
    <row r="144" s="36" customFormat="1"/>
    <row r="145" s="36" customFormat="1"/>
    <row r="146" s="36" customFormat="1"/>
  </sheetData>
  <mergeCells count="13">
    <mergeCell ref="A93:BL93"/>
    <mergeCell ref="G5:I5"/>
    <mergeCell ref="J5:L5"/>
    <mergeCell ref="D5:F5"/>
    <mergeCell ref="M5:O5"/>
    <mergeCell ref="P5:R5"/>
    <mergeCell ref="S5:U5"/>
    <mergeCell ref="V5:X5"/>
    <mergeCell ref="Y5:AA5"/>
    <mergeCell ref="AB5:AD5"/>
    <mergeCell ref="AE5:AG5"/>
    <mergeCell ref="AH5:AJ5"/>
    <mergeCell ref="A37:AJ37"/>
  </mergeCells>
  <phoneticPr fontId="0" type="noConversion"/>
  <hyperlinks>
    <hyperlink ref="A1" location="'1'!A1" display="до змісту"/>
  </hyperlinks>
  <printOptions horizontalCentered="1"/>
  <pageMargins left="0.70866141732283472" right="0.70866141732283472" top="0.15748031496062992" bottom="0.15748031496062992" header="0.31496062992125984" footer="0.31496062992125984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4</vt:i4>
      </vt:variant>
      <vt:variant>
        <vt:lpstr>Іменовані діапазони</vt:lpstr>
      </vt:variant>
      <vt:variant>
        <vt:i4>4</vt:i4>
      </vt:variant>
    </vt:vector>
  </HeadingPairs>
  <TitlesOfParts>
    <vt:vector size="8" baseType="lpstr">
      <vt:lpstr>1</vt:lpstr>
      <vt:lpstr>1.1</vt:lpstr>
      <vt:lpstr>1.2</vt:lpstr>
      <vt:lpstr>1.3</vt:lpstr>
      <vt:lpstr>'1'!Область_друку</vt:lpstr>
      <vt:lpstr>'1.1'!Область_друку</vt:lpstr>
      <vt:lpstr>'1.2'!Область_друку</vt:lpstr>
      <vt:lpstr>'1.3'!Область_друку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Рябокінь Мирослава Іванівна</dc:creator>
  <cp:lastModifiedBy>Предко Олена Борисівна</cp:lastModifiedBy>
  <cp:lastPrinted>2020-09-28T08:04:31Z</cp:lastPrinted>
  <dcterms:created xsi:type="dcterms:W3CDTF">2016-06-02T08:47:25Z</dcterms:created>
  <dcterms:modified xsi:type="dcterms:W3CDTF">2022-06-28T15:01:43Z</dcterms:modified>
</cp:coreProperties>
</file>