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W:\GROST\Шаблоны-регіональний розріз\НаСайтБезПосилань\"/>
    </mc:Choice>
  </mc:AlternateContent>
  <bookViews>
    <workbookView xWindow="0" yWindow="0" windowWidth="24000" windowHeight="9132" tabRatio="830" activeTab="1"/>
  </bookViews>
  <sheets>
    <sheet name="Зміст" sheetId="22" r:id="rId1"/>
    <sheet name="на звітну дату" sheetId="28" r:id="rId2"/>
    <sheet name="Кредити за секторами" sheetId="6" r:id="rId3"/>
    <sheet name="Кредити НФК" sheetId="5" r:id="rId4"/>
    <sheet name="Кредити ДГ" sheetId="23" r:id="rId5"/>
    <sheet name="Кредити НФК за КВЕД" sheetId="10" r:id="rId6"/>
    <sheet name="Кредити НФК за цілями" sheetId="14" r:id="rId7"/>
    <sheet name="Кредити ДГ за цілями" sheetId="15" r:id="rId8"/>
    <sheet name="Депозити за секторами" sheetId="8" r:id="rId9"/>
    <sheet name="Депозити НФК" sheetId="4" r:id="rId10"/>
    <sheet name="Депозити ДГ" sheetId="24" r:id="rId11"/>
    <sheet name="Депозити НФК за КВЕД" sheetId="16" r:id="rId12"/>
    <sheet name="% ставки за кредитами НФК" sheetId="12" r:id="rId13"/>
    <sheet name="% ставки за кредитами ДГ" sheetId="26" r:id="rId14"/>
    <sheet name="%ставкиЗаКредитамиНФК за цілями" sheetId="19" r:id="rId15"/>
    <sheet name="%ставкиЗаКредитамиДГ за цілями" sheetId="20" r:id="rId16"/>
    <sheet name="% ставки за депозитами НФК" sheetId="13" r:id="rId17"/>
    <sheet name="% ставки за депозитами ДГ" sheetId="25" r:id="rId18"/>
    <sheet name="Банки та філії" sheetId="21" r:id="rId19"/>
    <sheet name="Кількість підрозділів" sheetId="32" r:id="rId20"/>
    <sheet name="Україна" sheetId="3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t04" localSheetId="19" hidden="1">{#N/A,#N/A,FALSE,"т04"}</definedName>
    <definedName name="_____t04" localSheetId="20" hidden="1">{#N/A,#N/A,FALSE,"т04"}</definedName>
    <definedName name="_____t04" hidden="1">{#N/A,#N/A,FALSE,"т04"}</definedName>
    <definedName name="_____t06" localSheetId="19" hidden="1">{#N/A,#N/A,FALSE,"т04"}</definedName>
    <definedName name="_____t06" localSheetId="20" hidden="1">{#N/A,#N/A,FALSE,"т04"}</definedName>
    <definedName name="_____t06" hidden="1">{#N/A,#N/A,FALSE,"т04"}</definedName>
    <definedName name="____t04" localSheetId="19" hidden="1">{#N/A,#N/A,FALSE,"т04"}</definedName>
    <definedName name="____t04" localSheetId="20" hidden="1">{#N/A,#N/A,FALSE,"т04"}</definedName>
    <definedName name="____t04" hidden="1">{#N/A,#N/A,FALSE,"т04"}</definedName>
    <definedName name="____t06" localSheetId="19" hidden="1">{#N/A,#N/A,FALSE,"т04"}</definedName>
    <definedName name="____t06" localSheetId="20" hidden="1">{#N/A,#N/A,FALSE,"т04"}</definedName>
    <definedName name="____t06" hidden="1">{#N/A,#N/A,FALSE,"т04"}</definedName>
    <definedName name="___t04" localSheetId="19" hidden="1">{#N/A,#N/A,FALSE,"т04"}</definedName>
    <definedName name="___t04" localSheetId="20" hidden="1">{#N/A,#N/A,FALSE,"т04"}</definedName>
    <definedName name="___t04" hidden="1">{#N/A,#N/A,FALSE,"т04"}</definedName>
    <definedName name="___t06" localSheetId="19" hidden="1">{#N/A,#N/A,FALSE,"т04"}</definedName>
    <definedName name="___t06" localSheetId="20" hidden="1">{#N/A,#N/A,FALSE,"т04"}</definedName>
    <definedName name="___t06" hidden="1">{#N/A,#N/A,FALSE,"т04"}</definedName>
    <definedName name="__t04" localSheetId="19" hidden="1">{#N/A,#N/A,FALSE,"т04"}</definedName>
    <definedName name="__t04" localSheetId="20" hidden="1">{#N/A,#N/A,FALSE,"т04"}</definedName>
    <definedName name="__t04" hidden="1">{#N/A,#N/A,FALSE,"т04"}</definedName>
    <definedName name="__t06" localSheetId="19" hidden="1">{#N/A,#N/A,FALSE,"т04"}</definedName>
    <definedName name="__t06" localSheetId="20" hidden="1">{#N/A,#N/A,FALSE,"т04"}</definedName>
    <definedName name="__t06" hidden="1">{#N/A,#N/A,FALSE,"т04"}</definedName>
    <definedName name="_t04" localSheetId="19" hidden="1">{#N/A,#N/A,FALSE,"т04"}</definedName>
    <definedName name="_t04" localSheetId="20" hidden="1">{#N/A,#N/A,FALSE,"т04"}</definedName>
    <definedName name="_t04" hidden="1">{#N/A,#N/A,FALSE,"т04"}</definedName>
    <definedName name="_t06" localSheetId="19" hidden="1">{#N/A,#N/A,FALSE,"т04"}</definedName>
    <definedName name="_t06" localSheetId="20" hidden="1">{#N/A,#N/A,FALSE,"т04"}</definedName>
    <definedName name="_t06" hidden="1">{#N/A,#N/A,FALSE,"т04"}</definedName>
    <definedName name="_xlnm._FilterDatabase" localSheetId="14" hidden="1">'%ставкиЗаКредитамиНФК за цілями'!$A$11:$U$53</definedName>
    <definedName name="BAZA">'[1]Мульт-ор М2, швидкість'!$E:$E</definedName>
    <definedName name="data">'[2]2002'!$B$2:$B$378</definedName>
    <definedName name="drfgdfgf" localSheetId="19" hidden="1">{#N/A,#N/A,FALSE,"Лист4"}</definedName>
    <definedName name="drfgdfgf" localSheetId="20" hidden="1">{#N/A,#N/A,FALSE,"Лист4"}</definedName>
    <definedName name="drfgdfgf" hidden="1">{#N/A,#N/A,FALSE,"Лист4"}</definedName>
    <definedName name="g7.2" localSheetId="19" hidden="1">{#N/A,#N/A,FALSE,"т04"}</definedName>
    <definedName name="g7.2" localSheetId="20" hidden="1">{#N/A,#N/A,FALSE,"т04"}</definedName>
    <definedName name="g7.2" hidden="1">{#N/A,#N/A,FALSE,"т04"}</definedName>
    <definedName name="kurs2001">'[2]2001'!$C$2:$AO$378</definedName>
    <definedName name="ll" localSheetId="19" hidden="1">{#N/A,#N/A,FALSE,"Лист4"}</definedName>
    <definedName name="ll" localSheetId="20" hidden="1">{#N/A,#N/A,FALSE,"Лист4"}</definedName>
    <definedName name="ll" hidden="1">{#N/A,#N/A,FALSE,"Лист4"}</definedName>
    <definedName name="Months" localSheetId="19">'[3]на звітну дату'!$J$1:$J$12</definedName>
    <definedName name="Months">'на звітну дату'!$J$1:$J$12</definedName>
    <definedName name="Months2" localSheetId="19">'[3]на звітну дату'!$J$1:$K$12</definedName>
    <definedName name="Months2">'на звітну дату'!$J$1:$K$12</definedName>
    <definedName name="n" localSheetId="19" hidden="1">{#N/A,#N/A,FALSE,"Лист4"}</definedName>
    <definedName name="n" localSheetId="20" hidden="1">{#N/A,#N/A,FALSE,"Лист4"}</definedName>
    <definedName name="n" hidden="1">{#N/A,#N/A,FALSE,"Лист4"}</definedName>
    <definedName name="q" localSheetId="19" hidden="1">{#N/A,#N/A,FALSE,"т02бд"}</definedName>
    <definedName name="q" localSheetId="20" hidden="1">{#N/A,#N/A,FALSE,"т02бд"}</definedName>
    <definedName name="q" hidden="1">{#N/A,#N/A,FALSE,"т02бд"}</definedName>
    <definedName name="t01англ" localSheetId="19" hidden="1">{#N/A,#N/A,FALSE,"т02бд"}</definedName>
    <definedName name="t01англ" localSheetId="20" hidden="1">{#N/A,#N/A,FALSE,"т02бд"}</definedName>
    <definedName name="t01англ" hidden="1">{#N/A,#N/A,FALSE,"т02бд"}</definedName>
    <definedName name="t05n" localSheetId="19" hidden="1">{#N/A,#N/A,FALSE,"т04"}</definedName>
    <definedName name="t05n" localSheetId="20" hidden="1">{#N/A,#N/A,FALSE,"т04"}</definedName>
    <definedName name="t05n" hidden="1">{#N/A,#N/A,FALSE,"т04"}</definedName>
    <definedName name="t05nn" localSheetId="19" hidden="1">{#N/A,#N/A,FALSE,"т04"}</definedName>
    <definedName name="t05nn" localSheetId="20" hidden="1">{#N/A,#N/A,FALSE,"т04"}</definedName>
    <definedName name="t05nn" hidden="1">{#N/A,#N/A,FALSE,"т04"}</definedName>
    <definedName name="valuta">'[2]2002'!$C$1:$AO$1</definedName>
    <definedName name="wrn.04." localSheetId="19" hidden="1">{#N/A,#N/A,FALSE,"т02бд"}</definedName>
    <definedName name="wrn.04." localSheetId="20" hidden="1">{#N/A,#N/A,FALSE,"т02бд"}</definedName>
    <definedName name="wrn.04." hidden="1">{#N/A,#N/A,FALSE,"т02бд"}</definedName>
    <definedName name="wrn.д02." localSheetId="19" hidden="1">{#N/A,#N/A,FALSE,"т02бд"}</definedName>
    <definedName name="wrn.д02." localSheetId="20" hidden="1">{#N/A,#N/A,FALSE,"т02бд"}</definedName>
    <definedName name="wrn.д02." hidden="1">{#N/A,#N/A,FALSE,"т02бд"}</definedName>
    <definedName name="wrn.Інструкція." localSheetId="19" hidden="1">{#N/A,#N/A,FALSE,"Лист4"}</definedName>
    <definedName name="wrn.Інструкція." localSheetId="20" hidden="1">{#N/A,#N/A,FALSE,"Лист4"}</definedName>
    <definedName name="wrn.Інструкція." hidden="1">{#N/A,#N/A,FALSE,"Лист4"}</definedName>
    <definedName name="wrn.т171банки." localSheetId="19" hidden="1">{#N/A,#N/A,FALSE,"т17-1банки (2)"}</definedName>
    <definedName name="wrn.т171банки." localSheetId="20" hidden="1">{#N/A,#N/A,FALSE,"т17-1банки (2)"}</definedName>
    <definedName name="wrn.т171банки." hidden="1">{#N/A,#N/A,FALSE,"т17-1банки (2)"}</definedName>
    <definedName name="Years" localSheetId="19">OFFSET('[3]на звітну дату'!$M$1,,,COUNTA('[3]на звітну дату'!$M:$M))</definedName>
    <definedName name="Years">OFFSET('на звітну дату'!$M$1,,,COUNTA('на звітну дату'!$M:$M))</definedName>
    <definedName name="аа" localSheetId="19" hidden="1">{#N/A,#N/A,FALSE,"Лист4"}</definedName>
    <definedName name="аа" localSheetId="20" hidden="1">{#N/A,#N/A,FALSE,"Лист4"}</definedName>
    <definedName name="аа" hidden="1">{#N/A,#N/A,FALSE,"Лист4"}</definedName>
    <definedName name="аааа" localSheetId="19" hidden="1">{#N/A,#N/A,FALSE,"Лист4"}</definedName>
    <definedName name="аааа" localSheetId="20" hidden="1">{#N/A,#N/A,FALSE,"Лист4"}</definedName>
    <definedName name="аааа" hidden="1">{#N/A,#N/A,FALSE,"Лист4"}</definedName>
    <definedName name="ааааа" localSheetId="19" hidden="1">{#N/A,#N/A,FALSE,"Лист4"}</definedName>
    <definedName name="ааааа" localSheetId="20" hidden="1">{#N/A,#N/A,FALSE,"Лист4"}</definedName>
    <definedName name="ааааа" hidden="1">{#N/A,#N/A,FALSE,"Лист4"}</definedName>
    <definedName name="аааг" localSheetId="19" hidden="1">{#N/A,#N/A,FALSE,"Лист4"}</definedName>
    <definedName name="аааг" localSheetId="20" hidden="1">{#N/A,#N/A,FALSE,"Лист4"}</definedName>
    <definedName name="аааг" hidden="1">{#N/A,#N/A,FALSE,"Лист4"}</definedName>
    <definedName name="ааао" localSheetId="19" hidden="1">{#N/A,#N/A,FALSE,"Лист4"}</definedName>
    <definedName name="ааао" localSheetId="20" hidden="1">{#N/A,#N/A,FALSE,"Лист4"}</definedName>
    <definedName name="ааао" hidden="1">{#N/A,#N/A,FALSE,"Лист4"}</definedName>
    <definedName name="аааоркк" localSheetId="19" hidden="1">{#N/A,#N/A,FALSE,"Лист4"}</definedName>
    <definedName name="аааоркк" localSheetId="20" hidden="1">{#N/A,#N/A,FALSE,"Лист4"}</definedName>
    <definedName name="аааоркк" hidden="1">{#N/A,#N/A,FALSE,"Лист4"}</definedName>
    <definedName name="аарр" localSheetId="19" hidden="1">{#N/A,#N/A,FALSE,"Лист4"}</definedName>
    <definedName name="аарр" localSheetId="20" hidden="1">{#N/A,#N/A,FALSE,"Лист4"}</definedName>
    <definedName name="аарр" hidden="1">{#N/A,#N/A,FALSE,"Лист4"}</definedName>
    <definedName name="амп" localSheetId="19" hidden="1">{#N/A,#N/A,FALSE,"Лист4"}</definedName>
    <definedName name="амп" localSheetId="20" hidden="1">{#N/A,#N/A,FALSE,"Лист4"}</definedName>
    <definedName name="амп" hidden="1">{#N/A,#N/A,FALSE,"Лист4"}</definedName>
    <definedName name="ап" localSheetId="19" hidden="1">{#N/A,#N/A,FALSE,"Лист4"}</definedName>
    <definedName name="ап" localSheetId="20" hidden="1">{#N/A,#N/A,FALSE,"Лист4"}</definedName>
    <definedName name="ап" hidden="1">{#N/A,#N/A,FALSE,"Лист4"}</definedName>
    <definedName name="апро" localSheetId="19" hidden="1">{#N/A,#N/A,FALSE,"Лист4"}</definedName>
    <definedName name="апро" localSheetId="20" hidden="1">{#N/A,#N/A,FALSE,"Лист4"}</definedName>
    <definedName name="апро" hidden="1">{#N/A,#N/A,FALSE,"Лист4"}</definedName>
    <definedName name="аунуну" localSheetId="19" hidden="1">{#N/A,#N/A,FALSE,"Лист4"}</definedName>
    <definedName name="аунуну" localSheetId="20" hidden="1">{#N/A,#N/A,FALSE,"Лист4"}</definedName>
    <definedName name="аунуну" hidden="1">{#N/A,#N/A,FALSE,"Лист4"}</definedName>
    <definedName name="бб" localSheetId="19" hidden="1">{#N/A,#N/A,FALSE,"Лист4"}</definedName>
    <definedName name="бб" localSheetId="20" hidden="1">{#N/A,#N/A,FALSE,"Лист4"}</definedName>
    <definedName name="бб" hidden="1">{#N/A,#N/A,FALSE,"Лист4"}</definedName>
    <definedName name="вап" localSheetId="19" hidden="1">{#N/A,#N/A,FALSE,"Лист4"}</definedName>
    <definedName name="вап" localSheetId="20" hidden="1">{#N/A,#N/A,FALSE,"Лист4"}</definedName>
    <definedName name="вап" hidden="1">{#N/A,#N/A,FALSE,"Лист4"}</definedName>
    <definedName name="вапа" localSheetId="19" hidden="1">{#N/A,#N/A,FALSE,"Лист4"}</definedName>
    <definedName name="вапа" localSheetId="20" hidden="1">{#N/A,#N/A,FALSE,"Лист4"}</definedName>
    <definedName name="вапа" hidden="1">{#N/A,#N/A,FALSE,"Лист4"}</definedName>
    <definedName name="вапро" localSheetId="19" hidden="1">{#N/A,#N/A,FALSE,"Лист4"}</definedName>
    <definedName name="вапро" localSheetId="20" hidden="1">{#N/A,#N/A,FALSE,"Лист4"}</definedName>
    <definedName name="вапро" hidden="1">{#N/A,#N/A,FALSE,"Лист4"}</definedName>
    <definedName name="вау" localSheetId="19" hidden="1">{#N/A,#N/A,FALSE,"Лист4"}</definedName>
    <definedName name="вау" localSheetId="20" hidden="1">{#N/A,#N/A,FALSE,"Лист4"}</definedName>
    <definedName name="вау" hidden="1">{#N/A,#N/A,FALSE,"Лист4"}</definedName>
    <definedName name="вв" localSheetId="19" hidden="1">{#N/A,#N/A,FALSE,"Лист4"}</definedName>
    <definedName name="вв" localSheetId="20" hidden="1">{#N/A,#N/A,FALSE,"Лист4"}</definedName>
    <definedName name="вв" hidden="1">{#N/A,#N/A,FALSE,"Лист4"}</definedName>
    <definedName name="вмр" localSheetId="19" hidden="1">{#N/A,#N/A,FALSE,"Лист4"}</definedName>
    <definedName name="вмр" localSheetId="20" hidden="1">{#N/A,#N/A,FALSE,"Лист4"}</definedName>
    <definedName name="вмр" hidden="1">{#N/A,#N/A,FALSE,"Лист4"}</definedName>
    <definedName name="вруу" localSheetId="19" hidden="1">{#N/A,#N/A,FALSE,"Лист4"}</definedName>
    <definedName name="вруу" localSheetId="20" hidden="1">{#N/A,#N/A,FALSE,"Лист4"}</definedName>
    <definedName name="вруу" hidden="1">{#N/A,#N/A,FALSE,"Лист4"}</definedName>
    <definedName name="врууунуууу" localSheetId="19" hidden="1">{#N/A,#N/A,FALSE,"Лист4"}</definedName>
    <definedName name="врууунуууу" localSheetId="20" hidden="1">{#N/A,#N/A,FALSE,"Лист4"}</definedName>
    <definedName name="врууунуууу" hidden="1">{#N/A,#N/A,FALSE,"Лист4"}</definedName>
    <definedName name="гг" localSheetId="19" hidden="1">{#N/A,#N/A,FALSE,"Лист4"}</definedName>
    <definedName name="гг" localSheetId="20" hidden="1">{#N/A,#N/A,FALSE,"Лист4"}</definedName>
    <definedName name="гг" hidden="1">{#N/A,#N/A,FALSE,"Лист4"}</definedName>
    <definedName name="ггг" localSheetId="19" hidden="1">{#N/A,#N/A,FALSE,"Лист4"}</definedName>
    <definedName name="ггг" localSheetId="20" hidden="1">{#N/A,#N/A,FALSE,"Лист4"}</definedName>
    <definedName name="ггг" hidden="1">{#N/A,#N/A,FALSE,"Лист4"}</definedName>
    <definedName name="ггггг" localSheetId="19" hidden="1">{#N/A,#N/A,FALSE,"Лист4"}</definedName>
    <definedName name="ггггг" localSheetId="20" hidden="1">{#N/A,#N/A,FALSE,"Лист4"}</definedName>
    <definedName name="ггггг" hidden="1">{#N/A,#N/A,FALSE,"Лист4"}</definedName>
    <definedName name="гго" localSheetId="19" hidden="1">{#N/A,#N/A,FALSE,"Лист4"}</definedName>
    <definedName name="гго" localSheetId="20" hidden="1">{#N/A,#N/A,FALSE,"Лист4"}</definedName>
    <definedName name="гго" hidden="1">{#N/A,#N/A,FALSE,"Лист4"}</definedName>
    <definedName name="ггшшз" localSheetId="19" hidden="1">{#N/A,#N/A,FALSE,"Лист4"}</definedName>
    <definedName name="ггшшз" localSheetId="20" hidden="1">{#N/A,#N/A,FALSE,"Лист4"}</definedName>
    <definedName name="ггшшз" hidden="1">{#N/A,#N/A,FALSE,"Лист4"}</definedName>
    <definedName name="гр" localSheetId="19" hidden="1">{#N/A,#N/A,FALSE,"Лист4"}</definedName>
    <definedName name="гр" localSheetId="20" hidden="1">{#N/A,#N/A,FALSE,"Лист4"}</definedName>
    <definedName name="гр" hidden="1">{#N/A,#N/A,FALSE,"Лист4"}</definedName>
    <definedName name="д17.1">'[4]д17-1'!$A$1:$H$1</definedName>
    <definedName name="ддд" localSheetId="19" hidden="1">{#N/A,#N/A,FALSE,"Лист4"}</definedName>
    <definedName name="ддд" localSheetId="20" hidden="1">{#N/A,#N/A,FALSE,"Лист4"}</definedName>
    <definedName name="ддд" hidden="1">{#N/A,#N/A,FALSE,"Лист4"}</definedName>
    <definedName name="е" localSheetId="19" hidden="1">{#N/A,#N/A,FALSE,"Лист4"}</definedName>
    <definedName name="е" localSheetId="20" hidden="1">{#N/A,#N/A,FALSE,"Лист4"}</definedName>
    <definedName name="е" hidden="1">{#N/A,#N/A,FALSE,"Лист4"}</definedName>
    <definedName name="ее" localSheetId="19" hidden="1">{#N/A,#N/A,FALSE,"Лист4"}</definedName>
    <definedName name="ее" localSheetId="20" hidden="1">{#N/A,#N/A,FALSE,"Лист4"}</definedName>
    <definedName name="ее" hidden="1">{#N/A,#N/A,FALSE,"Лист4"}</definedName>
    <definedName name="ееге" localSheetId="19" hidden="1">{#N/A,#N/A,FALSE,"Лист4"}</definedName>
    <definedName name="ееге" localSheetId="20" hidden="1">{#N/A,#N/A,FALSE,"Лист4"}</definedName>
    <definedName name="ееге" hidden="1">{#N/A,#N/A,FALSE,"Лист4"}</definedName>
    <definedName name="еегше" localSheetId="19" hidden="1">{#N/A,#N/A,FALSE,"Лист4"}</definedName>
    <definedName name="еегше" localSheetId="20" hidden="1">{#N/A,#N/A,FALSE,"Лист4"}</definedName>
    <definedName name="еегше" hidden="1">{#N/A,#N/A,FALSE,"Лист4"}</definedName>
    <definedName name="еее" localSheetId="19" hidden="1">{#N/A,#N/A,FALSE,"Лист4"}</definedName>
    <definedName name="еее" localSheetId="20" hidden="1">{#N/A,#N/A,FALSE,"Лист4"}</definedName>
    <definedName name="еее" hidden="1">{#N/A,#N/A,FALSE,"Лист4"}</definedName>
    <definedName name="ееее" localSheetId="19" hidden="1">{#N/A,#N/A,FALSE,"Лист4"}</definedName>
    <definedName name="ееее" localSheetId="20" hidden="1">{#N/A,#N/A,FALSE,"Лист4"}</definedName>
    <definedName name="ееее" hidden="1">{#N/A,#N/A,FALSE,"Лист4"}</definedName>
    <definedName name="ееекк" localSheetId="19" hidden="1">{#N/A,#N/A,FALSE,"Лист4"}</definedName>
    <definedName name="ееекк" localSheetId="20" hidden="1">{#N/A,#N/A,FALSE,"Лист4"}</definedName>
    <definedName name="ееекк" hidden="1">{#N/A,#N/A,FALSE,"Лист4"}</definedName>
    <definedName name="еепке" localSheetId="19" hidden="1">{#N/A,#N/A,FALSE,"Лист4"}</definedName>
    <definedName name="еепке" localSheetId="20" hidden="1">{#N/A,#N/A,FALSE,"Лист4"}</definedName>
    <definedName name="еепке" hidden="1">{#N/A,#N/A,FALSE,"Лист4"}</definedName>
    <definedName name="еешгег" localSheetId="19" hidden="1">{#N/A,#N/A,FALSE,"Лист4"}</definedName>
    <definedName name="еешгег" localSheetId="20" hidden="1">{#N/A,#N/A,FALSE,"Лист4"}</definedName>
    <definedName name="еешгег" hidden="1">{#N/A,#N/A,FALSE,"Лист4"}</definedName>
    <definedName name="екуц" localSheetId="19" hidden="1">{#N/A,#N/A,FALSE,"Лист4"}</definedName>
    <definedName name="екуц" localSheetId="20" hidden="1">{#N/A,#N/A,FALSE,"Лист4"}</definedName>
    <definedName name="екуц" hidden="1">{#N/A,#N/A,FALSE,"Лист4"}</definedName>
    <definedName name="енг" localSheetId="19" hidden="1">{#N/A,#N/A,FALSE,"Лист4"}</definedName>
    <definedName name="енг" localSheetId="20" hidden="1">{#N/A,#N/A,FALSE,"Лист4"}</definedName>
    <definedName name="енг" hidden="1">{#N/A,#N/A,FALSE,"Лист4"}</definedName>
    <definedName name="епи" localSheetId="19" hidden="1">{#N/A,#N/A,FALSE,"Лист4"}</definedName>
    <definedName name="епи" localSheetId="20" hidden="1">{#N/A,#N/A,FALSE,"Лист4"}</definedName>
    <definedName name="епи" hidden="1">{#N/A,#N/A,FALSE,"Лист4"}</definedName>
    <definedName name="ешгееуу" localSheetId="19" hidden="1">{#N/A,#N/A,FALSE,"Лист4"}</definedName>
    <definedName name="ешгееуу" localSheetId="20" hidden="1">{#N/A,#N/A,FALSE,"Лист4"}</definedName>
    <definedName name="ешгееуу" hidden="1">{#N/A,#N/A,FALSE,"Лист4"}</definedName>
    <definedName name="є" localSheetId="19" hidden="1">{#N/A,#N/A,FALSE,"Лист4"}</definedName>
    <definedName name="є" localSheetId="20" hidden="1">{#N/A,#N/A,FALSE,"Лист4"}</definedName>
    <definedName name="є" hidden="1">{#N/A,#N/A,FALSE,"Лист4"}</definedName>
    <definedName name="єєє" localSheetId="19" hidden="1">{#N/A,#N/A,FALSE,"Лист4"}</definedName>
    <definedName name="єєє" localSheetId="20" hidden="1">{#N/A,#N/A,FALSE,"Лист4"}</definedName>
    <definedName name="єєє" hidden="1">{#N/A,#N/A,FALSE,"Лист4"}</definedName>
    <definedName name="єєєєєє" localSheetId="19" hidden="1">{#N/A,#N/A,FALSE,"Лист4"}</definedName>
    <definedName name="єєєєєє" localSheetId="20" hidden="1">{#N/A,#N/A,FALSE,"Лист4"}</definedName>
    <definedName name="єєєєєє" hidden="1">{#N/A,#N/A,FALSE,"Лист4"}</definedName>
    <definedName name="єєєєєєє" localSheetId="19" hidden="1">{#N/A,#N/A,FALSE,"Лист4"}</definedName>
    <definedName name="єєєєєєє" localSheetId="20" hidden="1">{#N/A,#N/A,FALSE,"Лист4"}</definedName>
    <definedName name="єєєєєєє" hidden="1">{#N/A,#N/A,FALSE,"Лист4"}</definedName>
    <definedName name="єєєєєєє." localSheetId="19" hidden="1">{#N/A,#N/A,FALSE,"Лист4"}</definedName>
    <definedName name="єєєєєєє." localSheetId="20" hidden="1">{#N/A,#N/A,FALSE,"Лист4"}</definedName>
    <definedName name="єєєєєєє." hidden="1">{#N/A,#N/A,FALSE,"Лист4"}</definedName>
    <definedName name="єєєєєєєєєєєє" localSheetId="19" hidden="1">{#N/A,#N/A,FALSE,"Лист4"}</definedName>
    <definedName name="єєєєєєєєєєєє" localSheetId="20" hidden="1">{#N/A,#N/A,FALSE,"Лист4"}</definedName>
    <definedName name="єєєєєєєєєєєє" hidden="1">{#N/A,#N/A,FALSE,"Лист4"}</definedName>
    <definedName name="єж" localSheetId="19" hidden="1">{#N/A,#N/A,FALSE,"Лист4"}</definedName>
    <definedName name="єж" localSheetId="20" hidden="1">{#N/A,#N/A,FALSE,"Лист4"}</definedName>
    <definedName name="єж" hidden="1">{#N/A,#N/A,FALSE,"Лист4"}</definedName>
    <definedName name="жж" localSheetId="19" hidden="1">{#N/A,#N/A,FALSE,"Лист4"}</definedName>
    <definedName name="жж" localSheetId="20" hidden="1">{#N/A,#N/A,FALSE,"Лист4"}</definedName>
    <definedName name="жж" hidden="1">{#N/A,#N/A,FALSE,"Лист4"}</definedName>
    <definedName name="житлове" localSheetId="19" hidden="1">{#N/A,#N/A,FALSE,"Лист4"}</definedName>
    <definedName name="житлове" localSheetId="20" hidden="1">{#N/A,#N/A,FALSE,"Лист4"}</definedName>
    <definedName name="житлове" hidden="1">{#N/A,#N/A,FALSE,"Лист4"}</definedName>
    <definedName name="_xlnm.Print_Titles" localSheetId="15">'%ставкиЗаКредитамиДГ за цілями'!$6:$7</definedName>
    <definedName name="_xlnm.Print_Titles" localSheetId="14">'%ставкиЗаКредитамиНФК за цілями'!$6:$7</definedName>
    <definedName name="_xlnm.Print_Titles" localSheetId="8">'Депозити за секторами'!$4:$9</definedName>
    <definedName name="_xlnm.Print_Titles" localSheetId="7">'Кредити ДГ за цілями'!$6:$7</definedName>
    <definedName name="_xlnm.Print_Titles" localSheetId="2">'Кредити за секторами'!$6:$9</definedName>
    <definedName name="_xlnm.Print_Titles" localSheetId="6">'Кредити НФК за цілями'!$6:$7</definedName>
    <definedName name="збз1998" localSheetId="19">#REF!</definedName>
    <definedName name="збз1998">#REF!</definedName>
    <definedName name="здоровя" localSheetId="19" hidden="1">{#N/A,#N/A,FALSE,"Лист4"}</definedName>
    <definedName name="здоровя" localSheetId="20" hidden="1">{#N/A,#N/A,FALSE,"Лист4"}</definedName>
    <definedName name="здоровя" hidden="1">{#N/A,#N/A,FALSE,"Лист4"}</definedName>
    <definedName name="зз" localSheetId="19" hidden="1">{#N/A,#N/A,FALSE,"Лист4"}</definedName>
    <definedName name="зз" localSheetId="20" hidden="1">{#N/A,#N/A,FALSE,"Лист4"}</definedName>
    <definedName name="зз" hidden="1">{#N/A,#N/A,FALSE,"Лист4"}</definedName>
    <definedName name="ззз" localSheetId="19" hidden="1">{#N/A,#N/A,FALSE,"Лист4"}</definedName>
    <definedName name="ззз" localSheetId="20" hidden="1">{#N/A,#N/A,FALSE,"Лист4"}</definedName>
    <definedName name="ззз" hidden="1">{#N/A,#N/A,FALSE,"Лист4"}</definedName>
    <definedName name="зззз" localSheetId="19" hidden="1">{#N/A,#N/A,FALSE,"Лист4"}</definedName>
    <definedName name="зззз" localSheetId="20" hidden="1">{#N/A,#N/A,FALSE,"Лист4"}</definedName>
    <definedName name="зззз" hidden="1">{#N/A,#N/A,FALSE,"Лист4"}</definedName>
    <definedName name="ип" localSheetId="19" hidden="1">{#N/A,#N/A,FALSE,"Лист4"}</definedName>
    <definedName name="ип" localSheetId="20" hidden="1">{#N/A,#N/A,FALSE,"Лист4"}</definedName>
    <definedName name="ип" hidden="1">{#N/A,#N/A,FALSE,"Лист4"}</definedName>
    <definedName name="ить" localSheetId="19" hidden="1">{#N/A,#N/A,FALSE,"Лист4"}</definedName>
    <definedName name="ить" localSheetId="20" hidden="1">{#N/A,#N/A,FALSE,"Лист4"}</definedName>
    <definedName name="ить" hidden="1">{#N/A,#N/A,FALSE,"Лист4"}</definedName>
    <definedName name="іваа" localSheetId="19" hidden="1">{#N/A,#N/A,FALSE,"Лист4"}</definedName>
    <definedName name="іваа" localSheetId="20" hidden="1">{#N/A,#N/A,FALSE,"Лист4"}</definedName>
    <definedName name="іваа" hidden="1">{#N/A,#N/A,FALSE,"Лист4"}</definedName>
    <definedName name="івап" localSheetId="19" hidden="1">{#N/A,#N/A,FALSE,"Лист4"}</definedName>
    <definedName name="івап" localSheetId="20" hidden="1">{#N/A,#N/A,FALSE,"Лист4"}</definedName>
    <definedName name="івап" hidden="1">{#N/A,#N/A,FALSE,"Лист4"}</definedName>
    <definedName name="івпа" localSheetId="19" hidden="1">{#N/A,#N/A,FALSE,"Лист4"}</definedName>
    <definedName name="івпа" localSheetId="20" hidden="1">{#N/A,#N/A,FALSE,"Лист4"}</definedName>
    <definedName name="івпа" hidden="1">{#N/A,#N/A,FALSE,"Лист4"}</definedName>
    <definedName name="іі" localSheetId="19" hidden="1">{#N/A,#N/A,FALSE,"Лист4"}</definedName>
    <definedName name="іі" localSheetId="20" hidden="1">{#N/A,#N/A,FALSE,"Лист4"}</definedName>
    <definedName name="іі" hidden="1">{#N/A,#N/A,FALSE,"Лист4"}</definedName>
    <definedName name="ііі" localSheetId="19" hidden="1">{#N/A,#N/A,FALSE,"Лист4"}</definedName>
    <definedName name="ііі" localSheetId="20" hidden="1">{#N/A,#N/A,FALSE,"Лист4"}</definedName>
    <definedName name="ііі" hidden="1">{#N/A,#N/A,FALSE,"Лист4"}</definedName>
    <definedName name="іііі" localSheetId="19" hidden="1">{#N/A,#N/A,FALSE,"Лист4"}</definedName>
    <definedName name="іііі" localSheetId="20" hidden="1">{#N/A,#N/A,FALSE,"Лист4"}</definedName>
    <definedName name="іііі" hidden="1">{#N/A,#N/A,FALSE,"Лист4"}</definedName>
    <definedName name="ін" localSheetId="19" hidden="1">{#N/A,#N/A,FALSE,"Лист4"}</definedName>
    <definedName name="ін" localSheetId="20" hidden="1">{#N/A,#N/A,FALSE,"Лист4"}</definedName>
    <definedName name="ін" hidden="1">{#N/A,#N/A,FALSE,"Лист4"}</definedName>
    <definedName name="інші" localSheetId="19" hidden="1">{#N/A,#N/A,FALSE,"Лист4"}</definedName>
    <definedName name="інші" localSheetId="20" hidden="1">{#N/A,#N/A,FALSE,"Лист4"}</definedName>
    <definedName name="інші" hidden="1">{#N/A,#N/A,FALSE,"Лист4"}</definedName>
    <definedName name="іук" localSheetId="19" hidden="1">{#N/A,#N/A,FALSE,"Лист4"}</definedName>
    <definedName name="іук" localSheetId="20" hidden="1">{#N/A,#N/A,FALSE,"Лист4"}</definedName>
    <definedName name="іук" hidden="1">{#N/A,#N/A,FALSE,"Лист4"}</definedName>
    <definedName name="їжд" localSheetId="19" hidden="1">{#N/A,#N/A,FALSE,"Лист4"}</definedName>
    <definedName name="їжд" localSheetId="20" hidden="1">{#N/A,#N/A,FALSE,"Лист4"}</definedName>
    <definedName name="їжд" hidden="1">{#N/A,#N/A,FALSE,"Лист4"}</definedName>
    <definedName name="ййй" localSheetId="19" hidden="1">{#N/A,#N/A,FALSE,"Лист4"}</definedName>
    <definedName name="ййй" localSheetId="20" hidden="1">{#N/A,#N/A,FALSE,"Лист4"}</definedName>
    <definedName name="ййй" hidden="1">{#N/A,#N/A,FALSE,"Лист4"}</definedName>
    <definedName name="йййй" localSheetId="19" hidden="1">{#N/A,#N/A,FALSE,"Лист4"}</definedName>
    <definedName name="йййй" localSheetId="20" hidden="1">{#N/A,#N/A,FALSE,"Лист4"}</definedName>
    <definedName name="йййй" hidden="1">{#N/A,#N/A,FALSE,"Лист4"}</definedName>
    <definedName name="кгккг" localSheetId="19" hidden="1">{#N/A,#N/A,FALSE,"Лист4"}</definedName>
    <definedName name="кгккг" localSheetId="20" hidden="1">{#N/A,#N/A,FALSE,"Лист4"}</definedName>
    <definedName name="кгккг" hidden="1">{#N/A,#N/A,FALSE,"Лист4"}</definedName>
    <definedName name="кгкккк" localSheetId="19" hidden="1">{#N/A,#N/A,FALSE,"Лист4"}</definedName>
    <definedName name="кгкккк" localSheetId="20" hidden="1">{#N/A,#N/A,FALSE,"Лист4"}</definedName>
    <definedName name="кгкккк" hidden="1">{#N/A,#N/A,FALSE,"Лист4"}</definedName>
    <definedName name="кеуц" localSheetId="19" hidden="1">{#N/A,#N/A,FALSE,"Лист4"}</definedName>
    <definedName name="кеуц" localSheetId="20" hidden="1">{#N/A,#N/A,FALSE,"Лист4"}</definedName>
    <definedName name="кеуц" hidden="1">{#N/A,#N/A,FALSE,"Лист4"}</definedName>
    <definedName name="кк" localSheetId="19" hidden="1">{#N/A,#N/A,FALSE,"Лист4"}</definedName>
    <definedName name="кк" localSheetId="20" hidden="1">{#N/A,#N/A,FALSE,"Лист4"}</definedName>
    <definedName name="кк" hidden="1">{#N/A,#N/A,FALSE,"Лист4"}</definedName>
    <definedName name="ккгкг" localSheetId="19" hidden="1">{#N/A,#N/A,FALSE,"Лист4"}</definedName>
    <definedName name="ккгкг" localSheetId="20" hidden="1">{#N/A,#N/A,FALSE,"Лист4"}</definedName>
    <definedName name="ккгкг" hidden="1">{#N/A,#N/A,FALSE,"Лист4"}</definedName>
    <definedName name="ккк" localSheetId="19" hidden="1">{#N/A,#N/A,FALSE,"Лист4"}</definedName>
    <definedName name="ккк" localSheetId="20" hidden="1">{#N/A,#N/A,FALSE,"Лист4"}</definedName>
    <definedName name="ккк" hidden="1">{#N/A,#N/A,FALSE,"Лист4"}</definedName>
    <definedName name="кккну" localSheetId="19" hidden="1">{#N/A,#N/A,FALSE,"Лист4"}</definedName>
    <definedName name="кккну" localSheetId="20" hidden="1">{#N/A,#N/A,FALSE,"Лист4"}</definedName>
    <definedName name="кккну" hidden="1">{#N/A,#N/A,FALSE,"Лист4"}</definedName>
    <definedName name="кккокк" localSheetId="19" hidden="1">{#N/A,#N/A,FALSE,"Лист4"}</definedName>
    <definedName name="кккокк" localSheetId="20" hidden="1">{#N/A,#N/A,FALSE,"Лист4"}</definedName>
    <definedName name="кккокк" hidden="1">{#N/A,#N/A,FALSE,"Лист4"}</definedName>
    <definedName name="комунальне" localSheetId="19" hidden="1">{#N/A,#N/A,FALSE,"Лист4"}</definedName>
    <definedName name="комунальне" localSheetId="20" hidden="1">{#N/A,#N/A,FALSE,"Лист4"}</definedName>
    <definedName name="комунальне" hidden="1">{#N/A,#N/A,FALSE,"Лист4"}</definedName>
    <definedName name="кот" localSheetId="19" hidden="1">{#N/A,#N/A,FALSE,"Лист4"}</definedName>
    <definedName name="кот" localSheetId="20" hidden="1">{#N/A,#N/A,FALSE,"Лист4"}</definedName>
    <definedName name="кот" hidden="1">{#N/A,#N/A,FALSE,"Лист4"}</definedName>
    <definedName name="кр" localSheetId="19" hidden="1">{#N/A,#N/A,FALSE,"Лист4"}</definedName>
    <definedName name="кр" localSheetId="20" hidden="1">{#N/A,#N/A,FALSE,"Лист4"}</definedName>
    <definedName name="кр" hidden="1">{#N/A,#N/A,FALSE,"Лист4"}</definedName>
    <definedName name="культура" localSheetId="19" hidden="1">{#N/A,#N/A,FALSE,"Лист4"}</definedName>
    <definedName name="культура" localSheetId="20" hidden="1">{#N/A,#N/A,FALSE,"Лист4"}</definedName>
    <definedName name="культура" hidden="1">{#N/A,#N/A,FALSE,"Лист4"}</definedName>
    <definedName name="л" localSheetId="19" hidden="1">{#N/A,#N/A,FALSE,"Лист4"}</definedName>
    <definedName name="л" localSheetId="20" hidden="1">{#N/A,#N/A,FALSE,"Лист4"}</definedName>
    <definedName name="л" hidden="1">{#N/A,#N/A,FALSE,"Лист4"}</definedName>
    <definedName name="лд" localSheetId="19" hidden="1">{#N/A,#N/A,FALSE,"Лист4"}</definedName>
    <definedName name="лд" localSheetId="20" hidden="1">{#N/A,#N/A,FALSE,"Лист4"}</definedName>
    <definedName name="лд" hidden="1">{#N/A,#N/A,FALSE,"Лист4"}</definedName>
    <definedName name="лл" localSheetId="19" hidden="1">{#N/A,#N/A,FALSE,"Лист4"}</definedName>
    <definedName name="лл" localSheetId="20" hidden="1">{#N/A,#N/A,FALSE,"Лист4"}</definedName>
    <definedName name="лл" hidden="1">{#N/A,#N/A,FALSE,"Лист4"}</definedName>
    <definedName name="ллл" localSheetId="19" hidden="1">{#N/A,#N/A,FALSE,"Лист4"}</definedName>
    <definedName name="ллл" localSheetId="20" hidden="1">{#N/A,#N/A,FALSE,"Лист4"}</definedName>
    <definedName name="ллл" hidden="1">{#N/A,#N/A,FALSE,"Лист4"}</definedName>
    <definedName name="лнпллпл" localSheetId="19" hidden="1">{#N/A,#N/A,FALSE,"Лист4"}</definedName>
    <definedName name="лнпллпл" localSheetId="20" hidden="1">{#N/A,#N/A,FALSE,"Лист4"}</definedName>
    <definedName name="лнпллпл" hidden="1">{#N/A,#N/A,FALSE,"Лист4"}</definedName>
    <definedName name="М2">'[1]Мульт-ор М2, швидкість'!$C:$C</definedName>
    <definedName name="мак" localSheetId="19" hidden="1">{#N/A,#N/A,FALSE,"Лист4"}</definedName>
    <definedName name="мак" localSheetId="20" hidden="1">{#N/A,#N/A,FALSE,"Лист4"}</definedName>
    <definedName name="мак" hidden="1">{#N/A,#N/A,FALSE,"Лист4"}</definedName>
    <definedName name="мм" localSheetId="19" hidden="1">{#N/A,#N/A,FALSE,"Лист4"}</definedName>
    <definedName name="мм" localSheetId="20" hidden="1">{#N/A,#N/A,FALSE,"Лист4"}</definedName>
    <definedName name="мм" hidden="1">{#N/A,#N/A,FALSE,"Лист4"}</definedName>
    <definedName name="мпе" localSheetId="19" hidden="1">{#N/A,#N/A,FALSE,"Лист4"}</definedName>
    <definedName name="мпе" localSheetId="20" hidden="1">{#N/A,#N/A,FALSE,"Лист4"}</definedName>
    <definedName name="мпе" hidden="1">{#N/A,#N/A,FALSE,"Лист4"}</definedName>
    <definedName name="нгнгш" localSheetId="19" hidden="1">{#N/A,#N/A,FALSE,"Лист4"}</definedName>
    <definedName name="нгнгш" localSheetId="20" hidden="1">{#N/A,#N/A,FALSE,"Лист4"}</definedName>
    <definedName name="нгнгш" hidden="1">{#N/A,#N/A,FALSE,"Лист4"}</definedName>
    <definedName name="ннггг" localSheetId="19" hidden="1">{#N/A,#N/A,FALSE,"Лист4"}</definedName>
    <definedName name="ннггг" localSheetId="20" hidden="1">{#N/A,#N/A,FALSE,"Лист4"}</definedName>
    <definedName name="ннггг" hidden="1">{#N/A,#N/A,FALSE,"Лист4"}</definedName>
    <definedName name="ннн" localSheetId="19" hidden="1">{#N/A,#N/A,FALSE,"Лист4"}</definedName>
    <definedName name="ннн" localSheetId="20" hidden="1">{#N/A,#N/A,FALSE,"Лист4"}</definedName>
    <definedName name="ннн" hidden="1">{#N/A,#N/A,FALSE,"Лист4"}</definedName>
    <definedName name="ннннг" localSheetId="19" hidden="1">{#N/A,#N/A,FALSE,"Лист4"}</definedName>
    <definedName name="ннннг" localSheetId="20" hidden="1">{#N/A,#N/A,FALSE,"Лист4"}</definedName>
    <definedName name="ннннг" hidden="1">{#N/A,#N/A,FALSE,"Лист4"}</definedName>
    <definedName name="нннннннн" localSheetId="19" hidden="1">{#N/A,#N/A,FALSE,"Лист4"}</definedName>
    <definedName name="нннннннн" localSheetId="20" hidden="1">{#N/A,#N/A,FALSE,"Лист4"}</definedName>
    <definedName name="нннннннн" hidden="1">{#N/A,#N/A,FALSE,"Лист4"}</definedName>
    <definedName name="ннншенгке" localSheetId="19" hidden="1">{#N/A,#N/A,FALSE,"Лист4"}</definedName>
    <definedName name="ннншенгке" localSheetId="20" hidden="1">{#N/A,#N/A,FALSE,"Лист4"}</definedName>
    <definedName name="ннншенгке" hidden="1">{#N/A,#N/A,FALSE,"Лист4"}</definedName>
    <definedName name="нншекк" localSheetId="19" hidden="1">{#N/A,#N/A,FALSE,"Лист4"}</definedName>
    <definedName name="нншекк" localSheetId="20" hidden="1">{#N/A,#N/A,FALSE,"Лист4"}</definedName>
    <definedName name="нншекк" hidden="1">{#N/A,#N/A,FALSE,"Лист4"}</definedName>
    <definedName name="_xlnm.Print_Area" localSheetId="17">'% ставки за депозитами ДГ'!$A$3:$P$153</definedName>
    <definedName name="_xlnm.Print_Area" localSheetId="16">'% ставки за депозитами НФК'!$A$3:$P$153</definedName>
    <definedName name="_xlnm.Print_Area" localSheetId="13">'% ставки за кредитами ДГ'!$A$3:$S$153</definedName>
    <definedName name="_xlnm.Print_Area" localSheetId="12">'% ставки за кредитами НФК'!$A$3:$AE$153</definedName>
    <definedName name="_xlnm.Print_Area" localSheetId="15">'%ставкиЗаКредитамиДГ за цілями'!$A$3:$AM$153</definedName>
    <definedName name="_xlnm.Print_Area" localSheetId="14">'%ставкиЗаКредитамиНФК за цілями'!$A$3:$U$153</definedName>
    <definedName name="_xlnm.Print_Area" localSheetId="18">'Банки та філії'!$A$3:$D$153</definedName>
    <definedName name="_xlnm.Print_Area" localSheetId="10">'Депозити ДГ'!$A$3:$S$153</definedName>
    <definedName name="_xlnm.Print_Area" localSheetId="8">'Депозити за секторами'!$A$3:$P$153</definedName>
    <definedName name="_xlnm.Print_Area" localSheetId="9">'Депозити НФК'!$A$3:$S$153</definedName>
    <definedName name="_xlnm.Print_Area" localSheetId="11">'Депозити НФК за КВЕД'!$A$3:$S$153</definedName>
    <definedName name="_xlnm.Print_Area" localSheetId="4">'Кредити ДГ'!$A$3:$M$153</definedName>
    <definedName name="_xlnm.Print_Area" localSheetId="7">'Кредити ДГ за цілями'!$A$3:$V$153</definedName>
    <definedName name="_xlnm.Print_Area" localSheetId="2">'Кредити за секторами'!$A$3:$P$153</definedName>
    <definedName name="_xlnm.Print_Area" localSheetId="3">'Кредити НФК'!$A$3:$M$153</definedName>
    <definedName name="_xlnm.Print_Area" localSheetId="5">'Кредити НФК за КВЕД'!$A$3:$S$153</definedName>
    <definedName name="_xlnm.Print_Area" localSheetId="6">'Кредити НФК за цілями'!$A$3:$M$153</definedName>
    <definedName name="_xlnm.Print_Area" localSheetId="1">'на звітну дату'!$A$2:$G$51</definedName>
    <definedName name="_xlnm.Print_Area" localSheetId="20">Україна!$A$3:$AC$153</definedName>
    <definedName name="оггне" localSheetId="19" hidden="1">{#N/A,#N/A,FALSE,"Лист4"}</definedName>
    <definedName name="оггне" localSheetId="20" hidden="1">{#N/A,#N/A,FALSE,"Лист4"}</definedName>
    <definedName name="оггне" hidden="1">{#N/A,#N/A,FALSE,"Лист4"}</definedName>
    <definedName name="оллд" localSheetId="19" hidden="1">{#N/A,#N/A,FALSE,"Лист4"}</definedName>
    <definedName name="оллд" localSheetId="20" hidden="1">{#N/A,#N/A,FALSE,"Лист4"}</definedName>
    <definedName name="оллд" hidden="1">{#N/A,#N/A,FALSE,"Лист4"}</definedName>
    <definedName name="олол" localSheetId="19" hidden="1">{#N/A,#N/A,FALSE,"Лист4"}</definedName>
    <definedName name="олол" localSheetId="20" hidden="1">{#N/A,#N/A,FALSE,"Лист4"}</definedName>
    <definedName name="олол" hidden="1">{#N/A,#N/A,FALSE,"Лист4"}</definedName>
    <definedName name="оо" localSheetId="19" hidden="1">{#N/A,#N/A,FALSE,"Лист4"}</definedName>
    <definedName name="оо" localSheetId="20" hidden="1">{#N/A,#N/A,FALSE,"Лист4"}</definedName>
    <definedName name="оо" hidden="1">{#N/A,#N/A,FALSE,"Лист4"}</definedName>
    <definedName name="ооо" localSheetId="19" hidden="1">{#N/A,#N/A,FALSE,"Лист4"}</definedName>
    <definedName name="ооо" localSheetId="20" hidden="1">{#N/A,#N/A,FALSE,"Лист4"}</definedName>
    <definedName name="ооо" hidden="1">{#N/A,#N/A,FALSE,"Лист4"}</definedName>
    <definedName name="оооо" localSheetId="19" hidden="1">{#N/A,#N/A,FALSE,"Лист4"}</definedName>
    <definedName name="оооо" localSheetId="20" hidden="1">{#N/A,#N/A,FALSE,"Лист4"}</definedName>
    <definedName name="оооо" hidden="1">{#N/A,#N/A,FALSE,"Лист4"}</definedName>
    <definedName name="орнг" localSheetId="19" hidden="1">{#N/A,#N/A,FALSE,"Лист4"}</definedName>
    <definedName name="орнг" localSheetId="20" hidden="1">{#N/A,#N/A,FALSE,"Лист4"}</definedName>
    <definedName name="орнг" hidden="1">{#N/A,#N/A,FALSE,"Лист4"}</definedName>
    <definedName name="освіта" localSheetId="19" hidden="1">{#N/A,#N/A,FALSE,"Лист4"}</definedName>
    <definedName name="освіта" localSheetId="20" hidden="1">{#N/A,#N/A,FALSE,"Лист4"}</definedName>
    <definedName name="освіта" hidden="1">{#N/A,#N/A,FALSE,"Лист4"}</definedName>
    <definedName name="ох" localSheetId="19" hidden="1">{#N/A,#N/A,FALSE,"Лист4"}</definedName>
    <definedName name="ох" localSheetId="20" hidden="1">{#N/A,#N/A,FALSE,"Лист4"}</definedName>
    <definedName name="ох" hidden="1">{#N/A,#N/A,FALSE,"Лист4"}</definedName>
    <definedName name="охорона" localSheetId="19" hidden="1">{#N/A,#N/A,FALSE,"Лист4"}</definedName>
    <definedName name="охорона" localSheetId="20" hidden="1">{#N/A,#N/A,FALSE,"Лист4"}</definedName>
    <definedName name="охорона" hidden="1">{#N/A,#N/A,FALSE,"Лист4"}</definedName>
    <definedName name="плеккккг" localSheetId="19" hidden="1">{#N/A,#N/A,FALSE,"Лист4"}</definedName>
    <definedName name="плеккккг" localSheetId="20" hidden="1">{#N/A,#N/A,FALSE,"Лист4"}</definedName>
    <definedName name="плеккккг" hidden="1">{#N/A,#N/A,FALSE,"Лист4"}</definedName>
    <definedName name="пллеелш" localSheetId="19" hidden="1">{#N/A,#N/A,FALSE,"Лист4"}</definedName>
    <definedName name="пллеелш" localSheetId="20" hidden="1">{#N/A,#N/A,FALSE,"Лист4"}</definedName>
    <definedName name="пллеелш" hidden="1">{#N/A,#N/A,FALSE,"Лист4"}</definedName>
    <definedName name="попле" localSheetId="19" hidden="1">{#N/A,#N/A,FALSE,"Лист4"}</definedName>
    <definedName name="попле" localSheetId="20" hidden="1">{#N/A,#N/A,FALSE,"Лист4"}</definedName>
    <definedName name="попле" hidden="1">{#N/A,#N/A,FALSE,"Лист4"}</definedName>
    <definedName name="пот" localSheetId="19" hidden="1">{#N/A,#N/A,FALSE,"Лист4"}</definedName>
    <definedName name="пот" localSheetId="20" hidden="1">{#N/A,#N/A,FALSE,"Лист4"}</definedName>
    <definedName name="пот" hidden="1">{#N/A,#N/A,FALSE,"Лист4"}</definedName>
    <definedName name="пп" localSheetId="19" hidden="1">{#N/A,#N/A,FALSE,"Лист4"}</definedName>
    <definedName name="пп" localSheetId="20" hidden="1">{#N/A,#N/A,FALSE,"Лист4"}</definedName>
    <definedName name="пп" hidden="1">{#N/A,#N/A,FALSE,"Лист4"}</definedName>
    <definedName name="ппше" localSheetId="19" hidden="1">{#N/A,#N/A,FALSE,"Лист4"}</definedName>
    <definedName name="ппше" localSheetId="20" hidden="1">{#N/A,#N/A,FALSE,"Лист4"}</definedName>
    <definedName name="ппше" hidden="1">{#N/A,#N/A,FALSE,"Лист4"}</definedName>
    <definedName name="про" localSheetId="19" hidden="1">{#N/A,#N/A,FALSE,"Лист4"}</definedName>
    <definedName name="про" localSheetId="20" hidden="1">{#N/A,#N/A,FALSE,"Лист4"}</definedName>
    <definedName name="про" hidden="1">{#N/A,#N/A,FALSE,"Лист4"}</definedName>
    <definedName name="прое" localSheetId="19" hidden="1">{#N/A,#N/A,FALSE,"Лист4"}</definedName>
    <definedName name="прое" localSheetId="20" hidden="1">{#N/A,#N/A,FALSE,"Лист4"}</definedName>
    <definedName name="прое" hidden="1">{#N/A,#N/A,FALSE,"Лист4"}</definedName>
    <definedName name="прои" localSheetId="19" hidden="1">{#N/A,#N/A,FALSE,"Лист4"}</definedName>
    <definedName name="прои" localSheetId="20" hidden="1">{#N/A,#N/A,FALSE,"Лист4"}</definedName>
    <definedName name="прои" hidden="1">{#N/A,#N/A,FALSE,"Лист4"}</definedName>
    <definedName name="рор" localSheetId="19" hidden="1">{#N/A,#N/A,FALSE,"Лист4"}</definedName>
    <definedName name="рор" localSheetId="20" hidden="1">{#N/A,#N/A,FALSE,"Лист4"}</definedName>
    <definedName name="рор" hidden="1">{#N/A,#N/A,FALSE,"Лист4"}</definedName>
    <definedName name="роро" localSheetId="19" hidden="1">{#N/A,#N/A,FALSE,"Лист4"}</definedName>
    <definedName name="роро" localSheetId="20" hidden="1">{#N/A,#N/A,FALSE,"Лист4"}</definedName>
    <definedName name="роро" hidden="1">{#N/A,#N/A,FALSE,"Лист4"}</definedName>
    <definedName name="рррр" localSheetId="19" hidden="1">{#N/A,#N/A,FALSE,"Лист4"}</definedName>
    <definedName name="рррр" localSheetId="20" hidden="1">{#N/A,#N/A,FALSE,"Лист4"}</definedName>
    <definedName name="рррр" hidden="1">{#N/A,#N/A,FALSE,"Лист4"}</definedName>
    <definedName name="сми" localSheetId="19" hidden="1">{#N/A,#N/A,FALSE,"Лист4"}</definedName>
    <definedName name="сми" localSheetId="20" hidden="1">{#N/A,#N/A,FALSE,"Лист4"}</definedName>
    <definedName name="сми" hidden="1">{#N/A,#N/A,FALSE,"Лист4"}</definedName>
    <definedName name="сс" localSheetId="19" hidden="1">{#N/A,#N/A,FALSE,"Лист4"}</definedName>
    <definedName name="сс" localSheetId="20" hidden="1">{#N/A,#N/A,FALSE,"Лист4"}</definedName>
    <definedName name="сс" hidden="1">{#N/A,#N/A,FALSE,"Лист4"}</definedName>
    <definedName name="сум" localSheetId="19" hidden="1">{#N/A,#N/A,FALSE,"Лист4"}</definedName>
    <definedName name="сум" localSheetId="20" hidden="1">{#N/A,#N/A,FALSE,"Лист4"}</definedName>
    <definedName name="сум" hidden="1">{#N/A,#N/A,FALSE,"Лист4"}</definedName>
    <definedName name="Суми" localSheetId="19" hidden="1">{#N/A,#N/A,FALSE,"Лист4"}</definedName>
    <definedName name="Суми" localSheetId="20" hidden="1">{#N/A,#N/A,FALSE,"Лист4"}</definedName>
    <definedName name="Суми" hidden="1">{#N/A,#N/A,FALSE,"Лист4"}</definedName>
    <definedName name="счу" localSheetId="19" hidden="1">{#N/A,#N/A,FALSE,"Лист4"}</definedName>
    <definedName name="счу" localSheetId="20" hidden="1">{#N/A,#N/A,FALSE,"Лист4"}</definedName>
    <definedName name="счу" hidden="1">{#N/A,#N/A,FALSE,"Лист4"}</definedName>
    <definedName name="счя" localSheetId="19" hidden="1">{#N/A,#N/A,FALSE,"Лист4"}</definedName>
    <definedName name="счя" localSheetId="20" hidden="1">{#N/A,#N/A,FALSE,"Лист4"}</definedName>
    <definedName name="счя" hidden="1">{#N/A,#N/A,FALSE,"Лист4"}</definedName>
    <definedName name="т01">#REF!</definedName>
    <definedName name="т05" localSheetId="19" hidden="1">{#N/A,#N/A,FALSE,"т04"}</definedName>
    <definedName name="т05" localSheetId="20" hidden="1">{#N/A,#N/A,FALSE,"т04"}</definedName>
    <definedName name="т05" hidden="1">{#N/A,#N/A,FALSE,"т04"}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9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9">#REF!</definedName>
    <definedName name="т17.4">#REF!</definedName>
    <definedName name="т17.4.1999" localSheetId="19">#REF!</definedName>
    <definedName name="т17.4.1999">#REF!</definedName>
    <definedName name="т17.4.2001" localSheetId="19">#REF!</definedName>
    <definedName name="т17.4.2001">#REF!</definedName>
    <definedName name="т17.5.2001" localSheetId="19">#REF!</definedName>
    <definedName name="т17.5.2001">#REF!</definedName>
    <definedName name="т17мб">'[10]т17мб(шаблон)'!$A$1</definedName>
    <definedName name="т841" localSheetId="19" hidden="1">{#N/A,#N/A,FALSE,"т02бд"}</definedName>
    <definedName name="т841" localSheetId="20" hidden="1">{#N/A,#N/A,FALSE,"т02бд"}</definedName>
    <definedName name="т841" hidden="1">{#N/A,#N/A,FALSE,"т02бд"}</definedName>
    <definedName name="тогн" localSheetId="19" hidden="1">{#N/A,#N/A,FALSE,"Лист4"}</definedName>
    <definedName name="тогн" localSheetId="20" hidden="1">{#N/A,#N/A,FALSE,"Лист4"}</definedName>
    <definedName name="тогн" hidden="1">{#N/A,#N/A,FALSE,"Лист4"}</definedName>
    <definedName name="трн" localSheetId="19" hidden="1">{#N/A,#N/A,FALSE,"Лист4"}</definedName>
    <definedName name="трн" localSheetId="20" hidden="1">{#N/A,#N/A,FALSE,"Лист4"}</definedName>
    <definedName name="трн" hidden="1">{#N/A,#N/A,FALSE,"Лист4"}</definedName>
    <definedName name="ттт" localSheetId="19" hidden="1">{#N/A,#N/A,FALSE,"Лист4"}</definedName>
    <definedName name="ттт" localSheetId="20" hidden="1">{#N/A,#N/A,FALSE,"Лист4"}</definedName>
    <definedName name="ттт" hidden="1">{#N/A,#N/A,FALSE,"Лист4"}</definedName>
    <definedName name="ть" localSheetId="19" hidden="1">{#N/A,#N/A,FALSE,"Лист4"}</definedName>
    <definedName name="ть" localSheetId="20" hidden="1">{#N/A,#N/A,FALSE,"Лист4"}</definedName>
    <definedName name="ть" hidden="1">{#N/A,#N/A,FALSE,"Лист4"}</definedName>
    <definedName name="уа" localSheetId="19" hidden="1">{#N/A,#N/A,FALSE,"Лист4"}</definedName>
    <definedName name="уа" localSheetId="20" hidden="1">{#N/A,#N/A,FALSE,"Лист4"}</definedName>
    <definedName name="уа" hidden="1">{#N/A,#N/A,FALSE,"Лист4"}</definedName>
    <definedName name="увке" localSheetId="19" hidden="1">{#N/A,#N/A,FALSE,"Лист4"}</definedName>
    <definedName name="увке" localSheetId="20" hidden="1">{#N/A,#N/A,FALSE,"Лист4"}</definedName>
    <definedName name="увке" hidden="1">{#N/A,#N/A,FALSE,"Лист4"}</definedName>
    <definedName name="уеунукнун" localSheetId="19" hidden="1">{#N/A,#N/A,FALSE,"Лист4"}</definedName>
    <definedName name="уеунукнун" localSheetId="20" hidden="1">{#N/A,#N/A,FALSE,"Лист4"}</definedName>
    <definedName name="уеунукнун" hidden="1">{#N/A,#N/A,FALSE,"Лист4"}</definedName>
    <definedName name="уке" localSheetId="19" hidden="1">{#N/A,#N/A,FALSE,"Лист4"}</definedName>
    <definedName name="уке" localSheetId="20" hidden="1">{#N/A,#N/A,FALSE,"Лист4"}</definedName>
    <definedName name="уке" hidden="1">{#N/A,#N/A,FALSE,"Лист4"}</definedName>
    <definedName name="укй" localSheetId="19" hidden="1">{#N/A,#N/A,FALSE,"Лист4"}</definedName>
    <definedName name="укй" localSheetId="20" hidden="1">{#N/A,#N/A,FALSE,"Лист4"}</definedName>
    <definedName name="укй" hidden="1">{#N/A,#N/A,FALSE,"Лист4"}</definedName>
    <definedName name="укунн" localSheetId="19" hidden="1">{#N/A,#N/A,FALSE,"Лист4"}</definedName>
    <definedName name="укунн" localSheetId="20" hidden="1">{#N/A,#N/A,FALSE,"Лист4"}</definedName>
    <definedName name="укунн" hidden="1">{#N/A,#N/A,FALSE,"Лист4"}</definedName>
    <definedName name="унунен" localSheetId="19" hidden="1">{#N/A,#N/A,FALSE,"Лист4"}</definedName>
    <definedName name="унунен" localSheetId="20" hidden="1">{#N/A,#N/A,FALSE,"Лист4"}</definedName>
    <definedName name="унунен" hidden="1">{#N/A,#N/A,FALSE,"Лист4"}</definedName>
    <definedName name="унунун" localSheetId="19" hidden="1">{#N/A,#N/A,FALSE,"Лист4"}</definedName>
    <definedName name="унунун" localSheetId="20" hidden="1">{#N/A,#N/A,FALSE,"Лист4"}</definedName>
    <definedName name="унунун" hidden="1">{#N/A,#N/A,FALSE,"Лист4"}</definedName>
    <definedName name="унуу" localSheetId="19" hidden="1">{#N/A,#N/A,FALSE,"Лист4"}</definedName>
    <definedName name="унуу" localSheetId="20" hidden="1">{#N/A,#N/A,FALSE,"Лист4"}</definedName>
    <definedName name="унуу" hidden="1">{#N/A,#N/A,FALSE,"Лист4"}</definedName>
    <definedName name="унуун" localSheetId="19" hidden="1">{#N/A,#N/A,FALSE,"Лист4"}</definedName>
    <definedName name="унуун" localSheetId="20" hidden="1">{#N/A,#N/A,FALSE,"Лист4"}</definedName>
    <definedName name="унуун" hidden="1">{#N/A,#N/A,FALSE,"Лист4"}</definedName>
    <definedName name="унууу" localSheetId="19" hidden="1">{#N/A,#N/A,FALSE,"Лист4"}</definedName>
    <definedName name="унууу" localSheetId="20" hidden="1">{#N/A,#N/A,FALSE,"Лист4"}</definedName>
    <definedName name="унууу" hidden="1">{#N/A,#N/A,FALSE,"Лист4"}</definedName>
    <definedName name="управ" localSheetId="19" hidden="1">{#N/A,#N/A,FALSE,"Лист4"}</definedName>
    <definedName name="управ" localSheetId="20" hidden="1">{#N/A,#N/A,FALSE,"Лист4"}</definedName>
    <definedName name="управ" hidden="1">{#N/A,#N/A,FALSE,"Лист4"}</definedName>
    <definedName name="управління" localSheetId="19" hidden="1">{#N/A,#N/A,FALSE,"Лист4"}</definedName>
    <definedName name="управління" localSheetId="20" hidden="1">{#N/A,#N/A,FALSE,"Лист4"}</definedName>
    <definedName name="управління" hidden="1">{#N/A,#N/A,FALSE,"Лист4"}</definedName>
    <definedName name="уукее" localSheetId="19" hidden="1">{#N/A,#N/A,FALSE,"Лист4"}</definedName>
    <definedName name="уукее" localSheetId="20" hidden="1">{#N/A,#N/A,FALSE,"Лист4"}</definedName>
    <definedName name="уукее" hidden="1">{#N/A,#N/A,FALSE,"Лист4"}</definedName>
    <definedName name="ууннну" localSheetId="19" hidden="1">{#N/A,#N/A,FALSE,"Лист4"}</definedName>
    <definedName name="ууннну" localSheetId="20" hidden="1">{#N/A,#N/A,FALSE,"Лист4"}</definedName>
    <definedName name="ууннну" hidden="1">{#N/A,#N/A,FALSE,"Лист4"}</definedName>
    <definedName name="ууну" localSheetId="19" hidden="1">{#N/A,#N/A,FALSE,"Лист4"}</definedName>
    <definedName name="ууну" localSheetId="20" hidden="1">{#N/A,#N/A,FALSE,"Лист4"}</definedName>
    <definedName name="ууну" hidden="1">{#N/A,#N/A,FALSE,"Лист4"}</definedName>
    <definedName name="уунунг" localSheetId="19" hidden="1">{#N/A,#N/A,FALSE,"Лист4"}</definedName>
    <definedName name="уунунг" localSheetId="20" hidden="1">{#N/A,#N/A,FALSE,"Лист4"}</definedName>
    <definedName name="уунунг" hidden="1">{#N/A,#N/A,FALSE,"Лист4"}</definedName>
    <definedName name="уунунууу" localSheetId="19" hidden="1">{#N/A,#N/A,FALSE,"Лист4"}</definedName>
    <definedName name="уунунууу" localSheetId="20" hidden="1">{#N/A,#N/A,FALSE,"Лист4"}</definedName>
    <definedName name="уунунууу" hidden="1">{#N/A,#N/A,FALSE,"Лист4"}</definedName>
    <definedName name="уунуурр" localSheetId="19" hidden="1">{#N/A,#N/A,FALSE,"Лист4"}</definedName>
    <definedName name="уунуурр" localSheetId="20" hidden="1">{#N/A,#N/A,FALSE,"Лист4"}</definedName>
    <definedName name="уунуурр" hidden="1">{#N/A,#N/A,FALSE,"Лист4"}</definedName>
    <definedName name="уунуууу" localSheetId="19" hidden="1">{#N/A,#N/A,FALSE,"Лист4"}</definedName>
    <definedName name="уунуууу" localSheetId="20" hidden="1">{#N/A,#N/A,FALSE,"Лист4"}</definedName>
    <definedName name="уунуууу" hidden="1">{#N/A,#N/A,FALSE,"Лист4"}</definedName>
    <definedName name="ууу" localSheetId="19" hidden="1">{#N/A,#N/A,FALSE,"Лист4"}</definedName>
    <definedName name="ууу" localSheetId="20" hidden="1">{#N/A,#N/A,FALSE,"Лист4"}</definedName>
    <definedName name="ууу" hidden="1">{#N/A,#N/A,FALSE,"Лист4"}</definedName>
    <definedName name="ууунну" localSheetId="19" hidden="1">{#N/A,#N/A,FALSE,"Лист4"}</definedName>
    <definedName name="ууунну" localSheetId="20" hidden="1">{#N/A,#N/A,FALSE,"Лист4"}</definedName>
    <definedName name="ууунну" hidden="1">{#N/A,#N/A,FALSE,"Лист4"}</definedName>
    <definedName name="ууунууууу" localSheetId="19" hidden="1">{#N/A,#N/A,FALSE,"Лист4"}</definedName>
    <definedName name="ууунууууу" localSheetId="20" hidden="1">{#N/A,#N/A,FALSE,"Лист4"}</definedName>
    <definedName name="ууунууууу" hidden="1">{#N/A,#N/A,FALSE,"Лист4"}</definedName>
    <definedName name="уууу" localSheetId="19" hidden="1">{#N/A,#N/A,FALSE,"Лист4"}</definedName>
    <definedName name="уууу" localSheetId="20" hidden="1">{#N/A,#N/A,FALSE,"Лист4"}</definedName>
    <definedName name="уууу" hidden="1">{#N/A,#N/A,FALSE,"Лист4"}</definedName>
    <definedName name="уууу32" localSheetId="19" hidden="1">{#N/A,#N/A,FALSE,"Лист4"}</definedName>
    <definedName name="уууу32" localSheetId="20" hidden="1">{#N/A,#N/A,FALSE,"Лист4"}</definedName>
    <definedName name="уууу32" hidden="1">{#N/A,#N/A,FALSE,"Лист4"}</definedName>
    <definedName name="уууун" localSheetId="19" hidden="1">{#N/A,#N/A,FALSE,"Лист4"}</definedName>
    <definedName name="уууун" localSheetId="20" hidden="1">{#N/A,#N/A,FALSE,"Лист4"}</definedName>
    <definedName name="уууун" hidden="1">{#N/A,#N/A,FALSE,"Лист4"}</definedName>
    <definedName name="фф" localSheetId="19" hidden="1">{#N/A,#N/A,FALSE,"Лист4"}</definedName>
    <definedName name="фф" localSheetId="20" hidden="1">{#N/A,#N/A,FALSE,"Лист4"}</definedName>
    <definedName name="фф" hidden="1">{#N/A,#N/A,FALSE,"Лист4"}</definedName>
    <definedName name="ффф" localSheetId="19" hidden="1">{#N/A,#N/A,FALSE,"Лист4"}</definedName>
    <definedName name="ффф" localSheetId="20" hidden="1">{#N/A,#N/A,FALSE,"Лист4"}</definedName>
    <definedName name="ффф" hidden="1">{#N/A,#N/A,FALSE,"Лист4"}</definedName>
    <definedName name="фффф" localSheetId="19" hidden="1">{#N/A,#N/A,FALSE,"Лист4"}</definedName>
    <definedName name="фффф" localSheetId="20" hidden="1">{#N/A,#N/A,FALSE,"Лист4"}</definedName>
    <definedName name="фффф" hidden="1">{#N/A,#N/A,FALSE,"Лист4"}</definedName>
    <definedName name="ффффф" localSheetId="19" hidden="1">{#N/A,#N/A,FALSE,"Лист4"}</definedName>
    <definedName name="ффффф" localSheetId="20" hidden="1">{#N/A,#N/A,FALSE,"Лист4"}</definedName>
    <definedName name="ффффф" hidden="1">{#N/A,#N/A,FALSE,"Лист4"}</definedName>
    <definedName name="хз" localSheetId="19" hidden="1">{#N/A,#N/A,FALSE,"Лист4"}</definedName>
    <definedName name="хз" localSheetId="20" hidden="1">{#N/A,#N/A,FALSE,"Лист4"}</definedName>
    <definedName name="хз" hidden="1">{#N/A,#N/A,FALSE,"Лист4"}</definedName>
    <definedName name="хїз" localSheetId="19" hidden="1">{#N/A,#N/A,FALSE,"Лист4"}</definedName>
    <definedName name="хїз" localSheetId="20" hidden="1">{#N/A,#N/A,FALSE,"Лист4"}</definedName>
    <definedName name="хїз" hidden="1">{#N/A,#N/A,FALSE,"Лист4"}</definedName>
    <definedName name="ххх" localSheetId="19" hidden="1">{#N/A,#N/A,FALSE,"Лист4"}</definedName>
    <definedName name="ххх" localSheetId="20" hidden="1">{#N/A,#N/A,FALSE,"Лист4"}</definedName>
    <definedName name="ххх" hidden="1">{#N/A,#N/A,FALSE,"Лист4"}</definedName>
    <definedName name="ц" localSheetId="19" hidden="1">{#N/A,#N/A,FALSE,"Лист4"}</definedName>
    <definedName name="ц" localSheetId="20" hidden="1">{#N/A,#N/A,FALSE,"Лист4"}</definedName>
    <definedName name="ц" hidden="1">{#N/A,#N/A,FALSE,"Лист4"}</definedName>
    <definedName name="цва" localSheetId="19" hidden="1">{#N/A,#N/A,FALSE,"Лист4"}</definedName>
    <definedName name="цва" localSheetId="20" hidden="1">{#N/A,#N/A,FALSE,"Лист4"}</definedName>
    <definedName name="цва" hidden="1">{#N/A,#N/A,FALSE,"Лист4"}</definedName>
    <definedName name="цекццецце" localSheetId="19" hidden="1">{#N/A,#N/A,FALSE,"Лист4"}</definedName>
    <definedName name="цекццецце" localSheetId="20" hidden="1">{#N/A,#N/A,FALSE,"Лист4"}</definedName>
    <definedName name="цекццецце" hidden="1">{#N/A,#N/A,FALSE,"Лист4"}</definedName>
    <definedName name="цеце" localSheetId="19" hidden="1">{#N/A,#N/A,FALSE,"Лист4"}</definedName>
    <definedName name="цеце" localSheetId="20" hidden="1">{#N/A,#N/A,FALSE,"Лист4"}</definedName>
    <definedName name="цеце" hidden="1">{#N/A,#N/A,FALSE,"Лист4"}</definedName>
    <definedName name="цецеце" localSheetId="19" hidden="1">{#N/A,#N/A,FALSE,"Лист4"}</definedName>
    <definedName name="цецеце" localSheetId="20" hidden="1">{#N/A,#N/A,FALSE,"Лист4"}</definedName>
    <definedName name="цецеце" hidden="1">{#N/A,#N/A,FALSE,"Лист4"}</definedName>
    <definedName name="цук" localSheetId="19" hidden="1">{#N/A,#N/A,FALSE,"Лист4"}</definedName>
    <definedName name="цук" localSheetId="20" hidden="1">{#N/A,#N/A,FALSE,"Лист4"}</definedName>
    <definedName name="цук" hidden="1">{#N/A,#N/A,FALSE,"Лист4"}</definedName>
    <definedName name="цуку" localSheetId="19" hidden="1">{#N/A,#N/A,FALSE,"Лист4"}</definedName>
    <definedName name="цуку" localSheetId="20" hidden="1">{#N/A,#N/A,FALSE,"Лист4"}</definedName>
    <definedName name="цуку" hidden="1">{#N/A,#N/A,FALSE,"Лист4"}</definedName>
    <definedName name="цууу" localSheetId="19" hidden="1">{#N/A,#N/A,FALSE,"Лист4"}</definedName>
    <definedName name="цууу" localSheetId="20" hidden="1">{#N/A,#N/A,FALSE,"Лист4"}</definedName>
    <definedName name="цууу" hidden="1">{#N/A,#N/A,FALSE,"Лист4"}</definedName>
    <definedName name="цц" localSheetId="19" hidden="1">{#N/A,#N/A,FALSE,"Лист4"}</definedName>
    <definedName name="цц" localSheetId="20" hidden="1">{#N/A,#N/A,FALSE,"Лист4"}</definedName>
    <definedName name="цц" hidden="1">{#N/A,#N/A,FALSE,"Лист4"}</definedName>
    <definedName name="ццвва" localSheetId="19" hidden="1">{#N/A,#N/A,FALSE,"Лист4"}</definedName>
    <definedName name="ццвва" localSheetId="20" hidden="1">{#N/A,#N/A,FALSE,"Лист4"}</definedName>
    <definedName name="ццвва" hidden="1">{#N/A,#N/A,FALSE,"Лист4"}</definedName>
    <definedName name="ццецц" localSheetId="19" hidden="1">{#N/A,#N/A,FALSE,"Лист4"}</definedName>
    <definedName name="ццецц" localSheetId="20" hidden="1">{#N/A,#N/A,FALSE,"Лист4"}</definedName>
    <definedName name="ццецц" hidden="1">{#N/A,#N/A,FALSE,"Лист4"}</definedName>
    <definedName name="ццеццке" localSheetId="19" hidden="1">{#N/A,#N/A,FALSE,"Лист4"}</definedName>
    <definedName name="ццеццке" localSheetId="20" hidden="1">{#N/A,#N/A,FALSE,"Лист4"}</definedName>
    <definedName name="ццеццке" hidden="1">{#N/A,#N/A,FALSE,"Лист4"}</definedName>
    <definedName name="ццеццкевап" localSheetId="19" hidden="1">{#N/A,#N/A,FALSE,"Лист4"}</definedName>
    <definedName name="ццеццкевап" localSheetId="20" hidden="1">{#N/A,#N/A,FALSE,"Лист4"}</definedName>
    <definedName name="ццеццкевап" hidden="1">{#N/A,#N/A,FALSE,"Лист4"}</definedName>
    <definedName name="ццке" localSheetId="19" hidden="1">{#N/A,#N/A,FALSE,"Лист4"}</definedName>
    <definedName name="ццке" localSheetId="20" hidden="1">{#N/A,#N/A,FALSE,"Лист4"}</definedName>
    <definedName name="ццке" hidden="1">{#N/A,#N/A,FALSE,"Лист4"}</definedName>
    <definedName name="ццук" localSheetId="19" hidden="1">{#N/A,#N/A,FALSE,"Лист4"}</definedName>
    <definedName name="ццук" localSheetId="20" hidden="1">{#N/A,#N/A,FALSE,"Лист4"}</definedName>
    <definedName name="ццук" hidden="1">{#N/A,#N/A,FALSE,"Лист4"}</definedName>
    <definedName name="цццецц" localSheetId="19" hidden="1">{#N/A,#N/A,FALSE,"Лист4"}</definedName>
    <definedName name="цццецц" localSheetId="20" hidden="1">{#N/A,#N/A,FALSE,"Лист4"}</definedName>
    <definedName name="цццецц" hidden="1">{#N/A,#N/A,FALSE,"Лист4"}</definedName>
    <definedName name="цццкеец" localSheetId="19" hidden="1">{#N/A,#N/A,FALSE,"Лист4"}</definedName>
    <definedName name="цццкеец" localSheetId="20" hidden="1">{#N/A,#N/A,FALSE,"Лист4"}</definedName>
    <definedName name="цццкеец" hidden="1">{#N/A,#N/A,FALSE,"Лист4"}</definedName>
    <definedName name="цццц" localSheetId="19" hidden="1">{#N/A,#N/A,FALSE,"Лист4"}</definedName>
    <definedName name="цццц" localSheetId="20" hidden="1">{#N/A,#N/A,FALSE,"Лист4"}</definedName>
    <definedName name="цццц" hidden="1">{#N/A,#N/A,FALSE,"Лист4"}</definedName>
    <definedName name="ццццкц" localSheetId="19" hidden="1">{#N/A,#N/A,FALSE,"Лист4"}</definedName>
    <definedName name="ццццкц" localSheetId="20" hidden="1">{#N/A,#N/A,FALSE,"Лист4"}</definedName>
    <definedName name="ццццкц" hidden="1">{#N/A,#N/A,FALSE,"Лист4"}</definedName>
    <definedName name="ццццц" localSheetId="19" hidden="1">{#N/A,#N/A,FALSE,"Лист4"}</definedName>
    <definedName name="ццццц" localSheetId="20" hidden="1">{#N/A,#N/A,FALSE,"Лист4"}</definedName>
    <definedName name="ццццц" hidden="1">{#N/A,#N/A,FALSE,"Лист4"}</definedName>
    <definedName name="цццццц" localSheetId="19" hidden="1">{#N/A,#N/A,FALSE,"Лист4"}</definedName>
    <definedName name="цццццц" localSheetId="20" hidden="1">{#N/A,#N/A,FALSE,"Лист4"}</definedName>
    <definedName name="цццццц" hidden="1">{#N/A,#N/A,FALSE,"Лист4"}</definedName>
    <definedName name="чву" localSheetId="19" hidden="1">{#N/A,#N/A,FALSE,"Лист4"}</definedName>
    <definedName name="чву" localSheetId="20" hidden="1">{#N/A,#N/A,FALSE,"Лист4"}</definedName>
    <definedName name="чву" hidden="1">{#N/A,#N/A,FALSE,"Лист4"}</definedName>
    <definedName name="чч" localSheetId="19" hidden="1">{#N/A,#N/A,FALSE,"Лист4"}</definedName>
    <definedName name="чч" localSheetId="20" hidden="1">{#N/A,#N/A,FALSE,"Лист4"}</definedName>
    <definedName name="чч" hidden="1">{#N/A,#N/A,FALSE,"Лист4"}</definedName>
    <definedName name="ччч" localSheetId="19" hidden="1">{#N/A,#N/A,FALSE,"Лист4"}</definedName>
    <definedName name="ччч" localSheetId="20" hidden="1">{#N/A,#N/A,FALSE,"Лист4"}</definedName>
    <definedName name="ччч" hidden="1">{#N/A,#N/A,FALSE,"Лист4"}</definedName>
    <definedName name="шш" localSheetId="19" hidden="1">{#N/A,#N/A,FALSE,"Лист4"}</definedName>
    <definedName name="шш" localSheetId="20" hidden="1">{#N/A,#N/A,FALSE,"Лист4"}</definedName>
    <definedName name="шш" hidden="1">{#N/A,#N/A,FALSE,"Лист4"}</definedName>
    <definedName name="шшшш" localSheetId="19" hidden="1">{#N/A,#N/A,FALSE,"Лист4"}</definedName>
    <definedName name="шшшш" localSheetId="20" hidden="1">{#N/A,#N/A,FALSE,"Лист4"}</definedName>
    <definedName name="шшшш" hidden="1">{#N/A,#N/A,FALSE,"Лист4"}</definedName>
    <definedName name="щщ" localSheetId="19" hidden="1">{#N/A,#N/A,FALSE,"Лист4"}</definedName>
    <definedName name="щщ" localSheetId="20" hidden="1">{#N/A,#N/A,FALSE,"Лист4"}</definedName>
    <definedName name="щщ" hidden="1">{#N/A,#N/A,FALSE,"Лист4"}</definedName>
    <definedName name="щщщ" localSheetId="19" hidden="1">{#N/A,#N/A,FALSE,"Лист4"}</definedName>
    <definedName name="щщщ" localSheetId="20" hidden="1">{#N/A,#N/A,FALSE,"Лист4"}</definedName>
    <definedName name="щщщ" hidden="1">{#N/A,#N/A,FALSE,"Лист4"}</definedName>
    <definedName name="щщщшг" localSheetId="19" hidden="1">{#N/A,#N/A,FALSE,"Лист4"}</definedName>
    <definedName name="щщщшг" localSheetId="20" hidden="1">{#N/A,#N/A,FALSE,"Лист4"}</definedName>
    <definedName name="щщщшг" hidden="1">{#N/A,#N/A,FALSE,"Лист4"}</definedName>
    <definedName name="юю" localSheetId="19" hidden="1">{#N/A,#N/A,FALSE,"Лист4"}</definedName>
    <definedName name="юю" localSheetId="20" hidden="1">{#N/A,#N/A,FALSE,"Лист4"}</definedName>
    <definedName name="юю" hidden="1">{#N/A,#N/A,FALSE,"Лист4"}</definedName>
    <definedName name="ююю" localSheetId="19" hidden="1">{#N/A,#N/A,FALSE,"Лист4"}</definedName>
    <definedName name="ююю" localSheetId="20" hidden="1">{#N/A,#N/A,FALSE,"Лист4"}</definedName>
    <definedName name="ююю" hidden="1">{#N/A,#N/A,FALSE,"Лист4"}</definedName>
    <definedName name="яяя" localSheetId="19" hidden="1">{#N/A,#N/A,FALSE,"Лист4"}</definedName>
    <definedName name="яяя" localSheetId="20" hidden="1">{#N/A,#N/A,FALSE,"Лист4"}</definedName>
    <definedName name="яяя" hidden="1">{#N/A,#N/A,FALSE,"Лист4"}</definedName>
    <definedName name="яяяя" localSheetId="19" hidden="1">{#N/A,#N/A,FALSE,"Лист4"}</definedName>
    <definedName name="яяяя" localSheetId="20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P152" i="24" l="1"/>
  <c r="F152" i="24"/>
  <c r="J152" i="24"/>
  <c r="G152" i="24"/>
  <c r="P152" i="4"/>
  <c r="N152" i="4" s="1"/>
  <c r="E152" i="4"/>
  <c r="J152" i="4"/>
  <c r="H152" i="4" s="1"/>
  <c r="G152" i="4"/>
  <c r="F152" i="4"/>
  <c r="C152" i="4"/>
  <c r="E152" i="23"/>
  <c r="D152" i="23"/>
  <c r="C152" i="23"/>
  <c r="E152" i="5"/>
  <c r="D152" i="5"/>
  <c r="C152" i="5"/>
  <c r="N152" i="24" l="1"/>
  <c r="H152" i="24"/>
  <c r="D152" i="24"/>
  <c r="C152" i="24"/>
  <c r="E152" i="24"/>
  <c r="D152" i="4"/>
  <c r="P151" i="24"/>
  <c r="N151" i="24" s="1"/>
  <c r="J151" i="24"/>
  <c r="H151" i="24" s="1"/>
  <c r="G151" i="24"/>
  <c r="F151" i="24"/>
  <c r="E151" i="24"/>
  <c r="C151" i="24"/>
  <c r="P151" i="4"/>
  <c r="N151" i="4" s="1"/>
  <c r="E151" i="4"/>
  <c r="J151" i="4"/>
  <c r="H151" i="4" s="1"/>
  <c r="G151" i="4"/>
  <c r="F151" i="4"/>
  <c r="C151" i="4"/>
  <c r="D151" i="23"/>
  <c r="E151" i="23"/>
  <c r="C151" i="23"/>
  <c r="E151" i="5"/>
  <c r="D151" i="5"/>
  <c r="C151" i="5"/>
  <c r="D151" i="24" l="1"/>
  <c r="D151" i="4"/>
  <c r="P150" i="24"/>
  <c r="N150" i="24" s="1"/>
  <c r="F150" i="24"/>
  <c r="E150" i="24"/>
  <c r="G150" i="24"/>
  <c r="C150" i="24"/>
  <c r="P150" i="4"/>
  <c r="E150" i="4"/>
  <c r="J150" i="4"/>
  <c r="H150" i="4" s="1"/>
  <c r="G150" i="4"/>
  <c r="F150" i="4"/>
  <c r="C150" i="4"/>
  <c r="E150" i="23"/>
  <c r="C150" i="23"/>
  <c r="C150" i="5"/>
  <c r="E150" i="5"/>
  <c r="D150" i="5"/>
  <c r="N150" i="4" l="1"/>
  <c r="J150" i="24"/>
  <c r="H150" i="24" s="1"/>
  <c r="D150" i="23"/>
  <c r="D150" i="24"/>
  <c r="D150" i="4"/>
  <c r="P149" i="24"/>
  <c r="F149" i="24"/>
  <c r="G149" i="24"/>
  <c r="C149" i="24"/>
  <c r="P149" i="4"/>
  <c r="N149" i="4" s="1"/>
  <c r="G149" i="4"/>
  <c r="E149" i="4"/>
  <c r="C149" i="4"/>
  <c r="F149" i="4"/>
  <c r="E149" i="23"/>
  <c r="D149" i="23"/>
  <c r="C149" i="23"/>
  <c r="E149" i="5"/>
  <c r="D149" i="5"/>
  <c r="C149" i="5"/>
  <c r="J149" i="4" l="1"/>
  <c r="H149" i="4" s="1"/>
  <c r="J149" i="24"/>
  <c r="D149" i="24" s="1"/>
  <c r="N149" i="24"/>
  <c r="H149" i="24"/>
  <c r="E149" i="24"/>
  <c r="P148" i="24"/>
  <c r="N148" i="24" s="1"/>
  <c r="E148" i="24"/>
  <c r="C148" i="24"/>
  <c r="P148" i="4"/>
  <c r="N148" i="4" s="1"/>
  <c r="C148" i="4"/>
  <c r="G148" i="4"/>
  <c r="E148" i="4"/>
  <c r="C148" i="23"/>
  <c r="E148" i="23"/>
  <c r="D148" i="23"/>
  <c r="D148" i="5"/>
  <c r="C148" i="5"/>
  <c r="D149" i="4" l="1"/>
  <c r="J148" i="4"/>
  <c r="D148" i="4" s="1"/>
  <c r="G148" i="24"/>
  <c r="E148" i="5"/>
  <c r="J148" i="24"/>
  <c r="D148" i="24" s="1"/>
  <c r="F148" i="24"/>
  <c r="H148" i="4"/>
  <c r="F148" i="4"/>
  <c r="P147" i="24"/>
  <c r="N147" i="24" s="1"/>
  <c r="J147" i="24"/>
  <c r="H147" i="24" s="1"/>
  <c r="E147" i="24"/>
  <c r="C147" i="24"/>
  <c r="G147" i="24"/>
  <c r="J147" i="4"/>
  <c r="H147" i="4" s="1"/>
  <c r="F147" i="4"/>
  <c r="E147" i="4"/>
  <c r="C147" i="4"/>
  <c r="E147" i="23"/>
  <c r="D147" i="23"/>
  <c r="C147" i="23"/>
  <c r="E147" i="5"/>
  <c r="D147" i="5"/>
  <c r="C147" i="5"/>
  <c r="H148" i="24" l="1"/>
  <c r="G147" i="4"/>
  <c r="P147" i="4"/>
  <c r="N147" i="4" s="1"/>
  <c r="F147" i="24"/>
  <c r="D147" i="24"/>
  <c r="P146" i="24"/>
  <c r="N146" i="24" s="1"/>
  <c r="J146" i="24"/>
  <c r="G146" i="24"/>
  <c r="E146" i="24"/>
  <c r="C146" i="24"/>
  <c r="P146" i="4"/>
  <c r="N146" i="4" s="1"/>
  <c r="J146" i="4"/>
  <c r="C146" i="4"/>
  <c r="G146" i="4"/>
  <c r="E146" i="4"/>
  <c r="E146" i="23"/>
  <c r="D146" i="23"/>
  <c r="C146" i="23"/>
  <c r="E146" i="5"/>
  <c r="D146" i="5"/>
  <c r="C146" i="5"/>
  <c r="D147" i="4" l="1"/>
  <c r="H146" i="24"/>
  <c r="D146" i="24"/>
  <c r="F146" i="24"/>
  <c r="H146" i="4"/>
  <c r="D146" i="4"/>
  <c r="F146" i="4"/>
  <c r="G145" i="24"/>
  <c r="E145" i="24"/>
  <c r="C145" i="24"/>
  <c r="G145" i="4"/>
  <c r="F145" i="4"/>
  <c r="C145" i="4"/>
  <c r="E145" i="23"/>
  <c r="D145" i="23"/>
  <c r="C145" i="23"/>
  <c r="C145" i="5"/>
  <c r="E145" i="5"/>
  <c r="D145" i="5"/>
  <c r="E145" i="4" l="1"/>
  <c r="J145" i="24"/>
  <c r="H145" i="24" s="1"/>
  <c r="J145" i="4"/>
  <c r="H145" i="4" s="1"/>
  <c r="P145" i="4"/>
  <c r="N145" i="4" s="1"/>
  <c r="P145" i="24"/>
  <c r="N145" i="24" s="1"/>
  <c r="F145" i="24"/>
  <c r="G144" i="24"/>
  <c r="F144" i="24"/>
  <c r="E144" i="24"/>
  <c r="C144" i="24"/>
  <c r="F144" i="4"/>
  <c r="E144" i="4"/>
  <c r="C144" i="4"/>
  <c r="G144" i="4"/>
  <c r="E144" i="23"/>
  <c r="C144" i="23"/>
  <c r="D144" i="5"/>
  <c r="C144" i="5"/>
  <c r="E144" i="5"/>
  <c r="D144" i="23" l="1"/>
  <c r="P144" i="4"/>
  <c r="N144" i="4" s="1"/>
  <c r="D145" i="4"/>
  <c r="D145" i="24"/>
  <c r="P144" i="24"/>
  <c r="N144" i="24" s="1"/>
  <c r="J144" i="4"/>
  <c r="H144" i="4" s="1"/>
  <c r="J144" i="24"/>
  <c r="H144" i="24" s="1"/>
  <c r="G143" i="24"/>
  <c r="C143" i="24"/>
  <c r="E143" i="4"/>
  <c r="C143" i="4"/>
  <c r="D143" i="23"/>
  <c r="E143" i="23"/>
  <c r="E143" i="5"/>
  <c r="D143" i="5"/>
  <c r="C143" i="5"/>
  <c r="C143" i="23" l="1"/>
  <c r="G143" i="4"/>
  <c r="P143" i="4"/>
  <c r="N143" i="4" s="1"/>
  <c r="P143" i="24"/>
  <c r="N143" i="24" s="1"/>
  <c r="J143" i="4"/>
  <c r="H143" i="4" s="1"/>
  <c r="D144" i="24"/>
  <c r="E143" i="24"/>
  <c r="J143" i="24"/>
  <c r="D143" i="24" s="1"/>
  <c r="D144" i="4"/>
  <c r="F143" i="24"/>
  <c r="F143" i="4"/>
  <c r="G142" i="24"/>
  <c r="F142" i="24"/>
  <c r="E142" i="24"/>
  <c r="C142" i="24"/>
  <c r="F142" i="4"/>
  <c r="E142" i="4"/>
  <c r="C142" i="4"/>
  <c r="G142" i="4"/>
  <c r="E142" i="23"/>
  <c r="D142" i="23"/>
  <c r="C142" i="23"/>
  <c r="C142" i="5"/>
  <c r="E142" i="5"/>
  <c r="D142" i="5"/>
  <c r="D143" i="4" l="1"/>
  <c r="J142" i="4"/>
  <c r="H142" i="4" s="1"/>
  <c r="H143" i="24"/>
  <c r="J142" i="24"/>
  <c r="H142" i="24" s="1"/>
  <c r="P142" i="4"/>
  <c r="N142" i="4" s="1"/>
  <c r="P142" i="24"/>
  <c r="N142" i="24" s="1"/>
  <c r="F141" i="24"/>
  <c r="C141" i="24"/>
  <c r="G141" i="4"/>
  <c r="C141" i="4"/>
  <c r="C141" i="23"/>
  <c r="E141" i="5"/>
  <c r="D141" i="5"/>
  <c r="C141" i="5"/>
  <c r="E141" i="23" l="1"/>
  <c r="J141" i="24"/>
  <c r="D141" i="23"/>
  <c r="P141" i="4"/>
  <c r="N141" i="4" s="1"/>
  <c r="D142" i="24"/>
  <c r="J141" i="4"/>
  <c r="H141" i="4" s="1"/>
  <c r="F141" i="4"/>
  <c r="G141" i="24"/>
  <c r="D142" i="4"/>
  <c r="H141" i="24"/>
  <c r="P141" i="24"/>
  <c r="E141" i="24"/>
  <c r="E141" i="4"/>
  <c r="G140" i="24"/>
  <c r="E140" i="24"/>
  <c r="C140" i="24"/>
  <c r="G140" i="4"/>
  <c r="E140" i="4"/>
  <c r="C140" i="4"/>
  <c r="E140" i="23"/>
  <c r="D140" i="23"/>
  <c r="D140" i="5"/>
  <c r="C140" i="5"/>
  <c r="D141" i="24" l="1"/>
  <c r="D141" i="4"/>
  <c r="E140" i="5"/>
  <c r="C140" i="23"/>
  <c r="P140" i="4"/>
  <c r="N140" i="4" s="1"/>
  <c r="J140" i="4"/>
  <c r="H140" i="4" s="1"/>
  <c r="P140" i="24"/>
  <c r="N140" i="24" s="1"/>
  <c r="J140" i="24"/>
  <c r="H140" i="24" s="1"/>
  <c r="N141" i="24"/>
  <c r="F140" i="24"/>
  <c r="F140" i="4"/>
  <c r="E139" i="24"/>
  <c r="C139" i="24"/>
  <c r="G139" i="4"/>
  <c r="E139" i="4"/>
  <c r="C139" i="4"/>
  <c r="C139" i="23"/>
  <c r="C139" i="5"/>
  <c r="E139" i="5"/>
  <c r="E139" i="23" l="1"/>
  <c r="D139" i="5"/>
  <c r="D139" i="23"/>
  <c r="D140" i="24"/>
  <c r="P139" i="4"/>
  <c r="N139" i="4" s="1"/>
  <c r="D140" i="4"/>
  <c r="P139" i="24"/>
  <c r="N139" i="24" s="1"/>
  <c r="J139" i="24"/>
  <c r="H139" i="24" s="1"/>
  <c r="J139" i="4"/>
  <c r="H139" i="4" s="1"/>
  <c r="G139" i="24"/>
  <c r="F139" i="24"/>
  <c r="F139" i="4"/>
  <c r="F138" i="24"/>
  <c r="E138" i="24"/>
  <c r="C138" i="4"/>
  <c r="E138" i="23"/>
  <c r="D138" i="23"/>
  <c r="C138" i="23"/>
  <c r="E138" i="5"/>
  <c r="D138" i="5"/>
  <c r="C138" i="5"/>
  <c r="F138" i="4" l="1"/>
  <c r="J138" i="4"/>
  <c r="H138" i="4" s="1"/>
  <c r="J138" i="24"/>
  <c r="H138" i="24" s="1"/>
  <c r="P138" i="4"/>
  <c r="N138" i="4" s="1"/>
  <c r="D139" i="24"/>
  <c r="G138" i="4"/>
  <c r="C138" i="24"/>
  <c r="D139" i="4"/>
  <c r="P138" i="24"/>
  <c r="N138" i="24" s="1"/>
  <c r="G138" i="24"/>
  <c r="E138" i="4"/>
  <c r="G137" i="24"/>
  <c r="E137" i="24"/>
  <c r="C137" i="24"/>
  <c r="E137" i="4"/>
  <c r="C137" i="4"/>
  <c r="E137" i="23"/>
  <c r="D137" i="23"/>
  <c r="D137" i="5"/>
  <c r="E137" i="5"/>
  <c r="C137" i="23" l="1"/>
  <c r="C137" i="5"/>
  <c r="D138" i="24"/>
  <c r="D138" i="4"/>
  <c r="P137" i="24"/>
  <c r="N137" i="24" s="1"/>
  <c r="J137" i="4"/>
  <c r="H137" i="4" s="1"/>
  <c r="G137" i="4"/>
  <c r="P137" i="4"/>
  <c r="N137" i="4" s="1"/>
  <c r="J137" i="24"/>
  <c r="H137" i="24" s="1"/>
  <c r="F137" i="24"/>
  <c r="F137" i="4"/>
  <c r="E136" i="24"/>
  <c r="C136" i="24"/>
  <c r="G136" i="24"/>
  <c r="E136" i="4"/>
  <c r="C136" i="4"/>
  <c r="E136" i="23"/>
  <c r="D136" i="23"/>
  <c r="C136" i="23"/>
  <c r="D136" i="5"/>
  <c r="C136" i="5"/>
  <c r="E136" i="5" l="1"/>
  <c r="D137" i="24"/>
  <c r="G136" i="4"/>
  <c r="D137" i="4"/>
  <c r="P136" i="24"/>
  <c r="N136" i="24" s="1"/>
  <c r="P136" i="4"/>
  <c r="N136" i="4" s="1"/>
  <c r="J136" i="4"/>
  <c r="H136" i="4" s="1"/>
  <c r="J136" i="24"/>
  <c r="F136" i="24"/>
  <c r="F136" i="4"/>
  <c r="C135" i="24"/>
  <c r="G135" i="4"/>
  <c r="E135" i="4"/>
  <c r="C135" i="4"/>
  <c r="D135" i="23"/>
  <c r="E135" i="23"/>
  <c r="D135" i="5"/>
  <c r="C135" i="5"/>
  <c r="E135" i="5" l="1"/>
  <c r="C135" i="23"/>
  <c r="E135" i="24"/>
  <c r="P135" i="4"/>
  <c r="N135" i="4" s="1"/>
  <c r="D136" i="24"/>
  <c r="D136" i="4"/>
  <c r="P135" i="24"/>
  <c r="N135" i="24" s="1"/>
  <c r="H136" i="24"/>
  <c r="J135" i="24"/>
  <c r="J135" i="4"/>
  <c r="G135" i="24"/>
  <c r="F135" i="24"/>
  <c r="F135" i="4"/>
  <c r="E134" i="24"/>
  <c r="C134" i="24"/>
  <c r="G134" i="4"/>
  <c r="C134" i="4"/>
  <c r="E134" i="23"/>
  <c r="D134" i="23"/>
  <c r="C134" i="23"/>
  <c r="D134" i="5"/>
  <c r="C134" i="5"/>
  <c r="E134" i="5"/>
  <c r="D135" i="4" l="1"/>
  <c r="D135" i="24"/>
  <c r="H135" i="24"/>
  <c r="P134" i="4"/>
  <c r="N134" i="4" s="1"/>
  <c r="H135" i="4"/>
  <c r="E134" i="4"/>
  <c r="G134" i="24"/>
  <c r="J134" i="4"/>
  <c r="P134" i="24"/>
  <c r="N134" i="24" s="1"/>
  <c r="J134" i="24"/>
  <c r="H134" i="24" s="1"/>
  <c r="F134" i="24"/>
  <c r="F134" i="4"/>
  <c r="F133" i="24"/>
  <c r="C133" i="24"/>
  <c r="C133" i="4"/>
  <c r="E133" i="23"/>
  <c r="D133" i="23"/>
  <c r="D134" i="4" l="1"/>
  <c r="C133" i="5"/>
  <c r="C133" i="23"/>
  <c r="P133" i="24"/>
  <c r="N133" i="24" s="1"/>
  <c r="P133" i="4"/>
  <c r="N133" i="4" s="1"/>
  <c r="G133" i="24"/>
  <c r="J133" i="24"/>
  <c r="H133" i="24" s="1"/>
  <c r="H134" i="4"/>
  <c r="G133" i="4"/>
  <c r="D134" i="24"/>
  <c r="E133" i="5"/>
  <c r="J133" i="4"/>
  <c r="E133" i="4"/>
  <c r="D133" i="5"/>
  <c r="E133" i="24"/>
  <c r="F133" i="4"/>
  <c r="F132" i="24"/>
  <c r="E132" i="24"/>
  <c r="C132" i="24"/>
  <c r="G132" i="24"/>
  <c r="G132" i="4"/>
  <c r="E132" i="23"/>
  <c r="C132" i="23"/>
  <c r="E132" i="5"/>
  <c r="D132" i="5"/>
  <c r="C132" i="5"/>
  <c r="C132" i="4" l="1"/>
  <c r="D132" i="23"/>
  <c r="E132" i="4"/>
  <c r="D133" i="24"/>
  <c r="D133" i="4"/>
  <c r="P132" i="24"/>
  <c r="N132" i="24" s="1"/>
  <c r="H133" i="4"/>
  <c r="P132" i="4"/>
  <c r="N132" i="4" s="1"/>
  <c r="J132" i="4"/>
  <c r="J132" i="24"/>
  <c r="H132" i="24" s="1"/>
  <c r="F132" i="4"/>
  <c r="G131" i="24"/>
  <c r="E131" i="24"/>
  <c r="C131" i="24"/>
  <c r="F131" i="4"/>
  <c r="E131" i="4"/>
  <c r="C131" i="4"/>
  <c r="C131" i="23"/>
  <c r="E131" i="23"/>
  <c r="C131" i="5"/>
  <c r="D131" i="5" l="1"/>
  <c r="E131" i="5"/>
  <c r="D132" i="4"/>
  <c r="H132" i="4"/>
  <c r="D131" i="23"/>
  <c r="J131" i="4"/>
  <c r="H131" i="4" s="1"/>
  <c r="P131" i="24"/>
  <c r="N131" i="24" s="1"/>
  <c r="G131" i="4"/>
  <c r="D132" i="24"/>
  <c r="P131" i="4"/>
  <c r="N131" i="4" s="1"/>
  <c r="J131" i="24"/>
  <c r="H131" i="24" s="1"/>
  <c r="F131" i="24"/>
  <c r="G130" i="24"/>
  <c r="F130" i="24"/>
  <c r="E130" i="24"/>
  <c r="C130" i="24"/>
  <c r="G130" i="4"/>
  <c r="F130" i="4"/>
  <c r="C130" i="4"/>
  <c r="D130" i="23"/>
  <c r="C130" i="23"/>
  <c r="E130" i="5"/>
  <c r="C130" i="5"/>
  <c r="D130" i="5" l="1"/>
  <c r="E130" i="4"/>
  <c r="P130" i="24"/>
  <c r="N130" i="24" s="1"/>
  <c r="D131" i="24"/>
  <c r="D131" i="4"/>
  <c r="J130" i="24"/>
  <c r="H130" i="24" s="1"/>
  <c r="J130" i="4"/>
  <c r="H130" i="4" s="1"/>
  <c r="P130" i="4"/>
  <c r="N130" i="4" s="1"/>
  <c r="E130" i="23"/>
  <c r="E129" i="24"/>
  <c r="C129" i="24"/>
  <c r="G129" i="24"/>
  <c r="F129" i="24"/>
  <c r="G129" i="4"/>
  <c r="F129" i="4"/>
  <c r="E129" i="4"/>
  <c r="C129" i="4"/>
  <c r="E129" i="23"/>
  <c r="D129" i="23"/>
  <c r="C129" i="23" l="1"/>
  <c r="D129" i="5"/>
  <c r="C129" i="5"/>
  <c r="P129" i="4"/>
  <c r="N129" i="4" s="1"/>
  <c r="D130" i="4"/>
  <c r="D130" i="24"/>
  <c r="P129" i="24"/>
  <c r="N129" i="24" s="1"/>
  <c r="E129" i="5"/>
  <c r="J129" i="4"/>
  <c r="H129" i="4" s="1"/>
  <c r="J129" i="24"/>
  <c r="H129" i="24" s="1"/>
  <c r="G128" i="24"/>
  <c r="E128" i="24"/>
  <c r="C128" i="24"/>
  <c r="E128" i="4"/>
  <c r="C128" i="4"/>
  <c r="D128" i="23"/>
  <c r="C128" i="23"/>
  <c r="E128" i="23"/>
  <c r="E128" i="5"/>
  <c r="D128" i="5"/>
  <c r="C128" i="5"/>
  <c r="P128" i="4" l="1"/>
  <c r="N128" i="4" s="1"/>
  <c r="P128" i="24"/>
  <c r="N128" i="24" s="1"/>
  <c r="G128" i="4"/>
  <c r="J128" i="24"/>
  <c r="H128" i="24" s="1"/>
  <c r="J128" i="4"/>
  <c r="D129" i="4"/>
  <c r="D129" i="24"/>
  <c r="F128" i="24"/>
  <c r="F128" i="4"/>
  <c r="F127" i="24"/>
  <c r="E127" i="24"/>
  <c r="C127" i="24"/>
  <c r="G127" i="24"/>
  <c r="G127" i="4"/>
  <c r="C127" i="4"/>
  <c r="C127" i="23"/>
  <c r="E127" i="5"/>
  <c r="D127" i="5"/>
  <c r="C127" i="5"/>
  <c r="D127" i="23" l="1"/>
  <c r="D128" i="4"/>
  <c r="E127" i="4"/>
  <c r="P127" i="24"/>
  <c r="N127" i="24" s="1"/>
  <c r="D128" i="24"/>
  <c r="P127" i="4"/>
  <c r="N127" i="4" s="1"/>
  <c r="H128" i="4"/>
  <c r="E127" i="23"/>
  <c r="J127" i="24"/>
  <c r="H127" i="24" s="1"/>
  <c r="J127" i="4"/>
  <c r="H127" i="4" s="1"/>
  <c r="F127" i="4"/>
  <c r="G126" i="24"/>
  <c r="E126" i="24"/>
  <c r="C126" i="24"/>
  <c r="G126" i="4"/>
  <c r="E126" i="4"/>
  <c r="C126" i="4"/>
  <c r="E126" i="23"/>
  <c r="D126" i="23"/>
  <c r="E126" i="5"/>
  <c r="D126" i="5"/>
  <c r="C126" i="5"/>
  <c r="C126" i="23" l="1"/>
  <c r="P126" i="4"/>
  <c r="N126" i="4" s="1"/>
  <c r="D127" i="24"/>
  <c r="P126" i="24"/>
  <c r="N126" i="24" s="1"/>
  <c r="D127" i="4"/>
  <c r="J126" i="4"/>
  <c r="H126" i="4" s="1"/>
  <c r="J126" i="24"/>
  <c r="H126" i="24" s="1"/>
  <c r="F126" i="24"/>
  <c r="F126" i="4"/>
  <c r="C125" i="24"/>
  <c r="G125" i="4"/>
  <c r="E125" i="4"/>
  <c r="C125" i="4"/>
  <c r="E125" i="23"/>
  <c r="C125" i="23"/>
  <c r="C125" i="5"/>
  <c r="E125" i="5" l="1"/>
  <c r="E125" i="24"/>
  <c r="D125" i="23"/>
  <c r="P125" i="24"/>
  <c r="N125" i="24" s="1"/>
  <c r="J125" i="4"/>
  <c r="P125" i="4"/>
  <c r="N125" i="4" s="1"/>
  <c r="D125" i="5"/>
  <c r="D126" i="24"/>
  <c r="D126" i="4"/>
  <c r="G125" i="24"/>
  <c r="F125" i="4"/>
  <c r="J125" i="24"/>
  <c r="F125" i="24"/>
  <c r="C124" i="24"/>
  <c r="E124" i="4"/>
  <c r="D125" i="24" l="1"/>
  <c r="D125" i="4"/>
  <c r="H125" i="4"/>
  <c r="H125" i="24"/>
  <c r="C124" i="5"/>
  <c r="D124" i="5"/>
  <c r="G124" i="4"/>
  <c r="E124" i="5"/>
  <c r="J124" i="24"/>
  <c r="H124" i="24" s="1"/>
  <c r="F124" i="24"/>
  <c r="P124" i="4"/>
  <c r="N124" i="4" s="1"/>
  <c r="E124" i="23"/>
  <c r="C124" i="23"/>
  <c r="J124" i="4"/>
  <c r="H124" i="4" s="1"/>
  <c r="D124" i="23"/>
  <c r="G124" i="24"/>
  <c r="P124" i="24"/>
  <c r="C124" i="4"/>
  <c r="E124" i="24"/>
  <c r="F124" i="4"/>
  <c r="D124" i="24" l="1"/>
  <c r="D123" i="5"/>
  <c r="C123" i="23"/>
  <c r="D123" i="23"/>
  <c r="D124" i="4"/>
  <c r="E123" i="23"/>
  <c r="N124" i="24"/>
  <c r="P123" i="4"/>
  <c r="N123" i="4" s="1"/>
  <c r="P123" i="24"/>
  <c r="N123" i="24" s="1"/>
  <c r="C123" i="5"/>
  <c r="E123" i="4"/>
  <c r="E123" i="24"/>
  <c r="G123" i="4"/>
  <c r="E123" i="5"/>
  <c r="G123" i="24"/>
  <c r="C123" i="24"/>
  <c r="C123" i="4"/>
  <c r="J123" i="24"/>
  <c r="H123" i="24" s="1"/>
  <c r="J123" i="4"/>
  <c r="F123" i="24"/>
  <c r="F123" i="4"/>
  <c r="D122" i="5" l="1"/>
  <c r="C122" i="23"/>
  <c r="D123" i="4"/>
  <c r="H123" i="4"/>
  <c r="D123" i="24"/>
  <c r="E122" i="23"/>
  <c r="F122" i="24"/>
  <c r="D122" i="23"/>
  <c r="C122" i="4"/>
  <c r="E122" i="5"/>
  <c r="E122" i="24"/>
  <c r="C122" i="5"/>
  <c r="G122" i="4"/>
  <c r="J122" i="24"/>
  <c r="H122" i="24" s="1"/>
  <c r="F122" i="4"/>
  <c r="C122" i="24"/>
  <c r="G122" i="24"/>
  <c r="J122" i="4"/>
  <c r="H122" i="4" s="1"/>
  <c r="P122" i="4"/>
  <c r="N122" i="4" s="1"/>
  <c r="P122" i="24"/>
  <c r="N122" i="24" s="1"/>
  <c r="E122" i="4"/>
  <c r="D122" i="4" l="1"/>
  <c r="D122" i="24"/>
  <c r="G121" i="4" l="1"/>
  <c r="C121" i="24"/>
  <c r="C121" i="4"/>
  <c r="F121" i="4"/>
  <c r="C121" i="5"/>
  <c r="C121" i="23"/>
  <c r="F121" i="24"/>
  <c r="D121" i="5"/>
  <c r="G121" i="24"/>
  <c r="J121" i="4"/>
  <c r="H121" i="4" s="1"/>
  <c r="D121" i="23"/>
  <c r="P121" i="4"/>
  <c r="J121" i="24"/>
  <c r="H121" i="24" s="1"/>
  <c r="P121" i="24"/>
  <c r="N121" i="24" s="1"/>
  <c r="E121" i="5"/>
  <c r="E121" i="23"/>
  <c r="E121" i="24"/>
  <c r="E121" i="4"/>
  <c r="D121" i="4" l="1"/>
  <c r="N121" i="4"/>
  <c r="D121" i="24"/>
  <c r="C120" i="24"/>
  <c r="D120" i="23" l="1"/>
  <c r="E120" i="4"/>
  <c r="E120" i="23"/>
  <c r="E120" i="24"/>
  <c r="D120" i="5"/>
  <c r="G120" i="24"/>
  <c r="C120" i="5"/>
  <c r="G120" i="4"/>
  <c r="C120" i="4"/>
  <c r="C120" i="23"/>
  <c r="E120" i="5"/>
  <c r="J120" i="24"/>
  <c r="H120" i="24" s="1"/>
  <c r="P120" i="4"/>
  <c r="N120" i="4" s="1"/>
  <c r="P120" i="24"/>
  <c r="N120" i="24" s="1"/>
  <c r="J120" i="4"/>
  <c r="H120" i="4" s="1"/>
  <c r="F120" i="24"/>
  <c r="F120" i="4"/>
  <c r="G119" i="4"/>
  <c r="E119" i="24" l="1"/>
  <c r="E119" i="4"/>
  <c r="G119" i="24"/>
  <c r="C119" i="23"/>
  <c r="D119" i="5"/>
  <c r="E119" i="5"/>
  <c r="C119" i="4"/>
  <c r="D119" i="23"/>
  <c r="E119" i="23"/>
  <c r="C119" i="24"/>
  <c r="C119" i="5"/>
  <c r="D120" i="24"/>
  <c r="P119" i="24"/>
  <c r="N119" i="24" s="1"/>
  <c r="J119" i="4"/>
  <c r="H119" i="4" s="1"/>
  <c r="D120" i="4"/>
  <c r="P119" i="4"/>
  <c r="N119" i="4" s="1"/>
  <c r="J119" i="24"/>
  <c r="H119" i="24" s="1"/>
  <c r="F119" i="24"/>
  <c r="F119" i="4"/>
  <c r="D118" i="23"/>
  <c r="E118" i="5" l="1"/>
  <c r="C118" i="23"/>
  <c r="C118" i="5"/>
  <c r="C118" i="24"/>
  <c r="E118" i="24"/>
  <c r="C118" i="4"/>
  <c r="E118" i="4"/>
  <c r="E118" i="23"/>
  <c r="D118" i="5"/>
  <c r="G118" i="24"/>
  <c r="D119" i="24"/>
  <c r="D119" i="4"/>
  <c r="G118" i="4"/>
  <c r="P118" i="24"/>
  <c r="N118" i="24" s="1"/>
  <c r="P118" i="4"/>
  <c r="N118" i="4" s="1"/>
  <c r="J118" i="4"/>
  <c r="H118" i="4" s="1"/>
  <c r="J118" i="24"/>
  <c r="F118" i="24"/>
  <c r="F118" i="4"/>
  <c r="F117" i="24" l="1"/>
  <c r="E117" i="23"/>
  <c r="C117" i="24"/>
  <c r="C117" i="5"/>
  <c r="E117" i="5"/>
  <c r="D117" i="23"/>
  <c r="C117" i="4"/>
  <c r="D117" i="5"/>
  <c r="C117" i="23"/>
  <c r="D118" i="4"/>
  <c r="D118" i="24"/>
  <c r="H118" i="24"/>
  <c r="E117" i="4"/>
  <c r="G117" i="24"/>
  <c r="P117" i="24"/>
  <c r="N117" i="24" s="1"/>
  <c r="P117" i="4"/>
  <c r="N117" i="4" s="1"/>
  <c r="G117" i="4"/>
  <c r="E117" i="24"/>
  <c r="J117" i="4"/>
  <c r="H117" i="4" s="1"/>
  <c r="J117" i="24"/>
  <c r="F117" i="4"/>
  <c r="C116" i="4" l="1"/>
  <c r="E116" i="23"/>
  <c r="E116" i="5"/>
  <c r="E116" i="4"/>
  <c r="C116" i="24"/>
  <c r="E116" i="24"/>
  <c r="G116" i="4"/>
  <c r="G116" i="24"/>
  <c r="D116" i="23"/>
  <c r="C116" i="23"/>
  <c r="D117" i="24"/>
  <c r="C116" i="5"/>
  <c r="D116" i="5"/>
  <c r="J116" i="24"/>
  <c r="H116" i="24" s="1"/>
  <c r="H117" i="24"/>
  <c r="D117" i="4"/>
  <c r="P116" i="4"/>
  <c r="N116" i="4" s="1"/>
  <c r="P116" i="24"/>
  <c r="N116" i="24" s="1"/>
  <c r="J116" i="4"/>
  <c r="F116" i="24"/>
  <c r="F116" i="4"/>
  <c r="E115" i="23"/>
  <c r="D115" i="23" l="1"/>
  <c r="D115" i="5"/>
  <c r="E115" i="4"/>
  <c r="C115" i="24"/>
  <c r="C115" i="23"/>
  <c r="E115" i="5"/>
  <c r="C115" i="4"/>
  <c r="G115" i="24"/>
  <c r="E115" i="24"/>
  <c r="D116" i="4"/>
  <c r="H116" i="4"/>
  <c r="D116" i="24"/>
  <c r="C115" i="5"/>
  <c r="P115" i="4"/>
  <c r="N115" i="4" s="1"/>
  <c r="P115" i="24"/>
  <c r="N115" i="24" s="1"/>
  <c r="J115" i="4"/>
  <c r="H115" i="4" s="1"/>
  <c r="G115" i="4"/>
  <c r="J115" i="24"/>
  <c r="H115" i="24" s="1"/>
  <c r="F115" i="24"/>
  <c r="F115" i="4"/>
  <c r="D114" i="23" l="1"/>
  <c r="C114" i="5"/>
  <c r="E114" i="4"/>
  <c r="C114" i="24"/>
  <c r="G114" i="24"/>
  <c r="D114" i="5"/>
  <c r="C114" i="23"/>
  <c r="E114" i="24"/>
  <c r="D115" i="4"/>
  <c r="C114" i="4"/>
  <c r="D115" i="24"/>
  <c r="E114" i="23"/>
  <c r="P114" i="24"/>
  <c r="N114" i="24" s="1"/>
  <c r="E114" i="5"/>
  <c r="J114" i="4"/>
  <c r="H114" i="4" s="1"/>
  <c r="G114" i="4"/>
  <c r="P114" i="4"/>
  <c r="N114" i="4" s="1"/>
  <c r="J114" i="24"/>
  <c r="H114" i="24" s="1"/>
  <c r="F114" i="24"/>
  <c r="F114" i="4"/>
  <c r="E113" i="5" l="1"/>
  <c r="D113" i="23"/>
  <c r="C113" i="4"/>
  <c r="E113" i="4"/>
  <c r="C113" i="24"/>
  <c r="G113" i="24"/>
  <c r="C113" i="5"/>
  <c r="E113" i="23"/>
  <c r="E113" i="24"/>
  <c r="C113" i="23"/>
  <c r="G113" i="4"/>
  <c r="D113" i="5"/>
  <c r="D114" i="24"/>
  <c r="J113" i="24"/>
  <c r="H113" i="24" s="1"/>
  <c r="D114" i="4"/>
  <c r="P113" i="4"/>
  <c r="N113" i="4" s="1"/>
  <c r="P113" i="24"/>
  <c r="N113" i="24" s="1"/>
  <c r="J113" i="4"/>
  <c r="H113" i="4" s="1"/>
  <c r="F113" i="24"/>
  <c r="F113" i="4"/>
  <c r="D112" i="5" l="1"/>
  <c r="G112" i="24"/>
  <c r="C112" i="4"/>
  <c r="E112" i="4"/>
  <c r="G112" i="4"/>
  <c r="E112" i="23"/>
  <c r="C112" i="23"/>
  <c r="C112" i="5"/>
  <c r="D112" i="23"/>
  <c r="E112" i="5"/>
  <c r="E112" i="24"/>
  <c r="C112" i="24"/>
  <c r="D113" i="4"/>
  <c r="D113" i="24"/>
  <c r="P112" i="4"/>
  <c r="N112" i="4" s="1"/>
  <c r="P112" i="24"/>
  <c r="N112" i="24" s="1"/>
  <c r="J112" i="4"/>
  <c r="J112" i="24"/>
  <c r="F112" i="24"/>
  <c r="F112" i="4"/>
  <c r="C111" i="24" l="1"/>
  <c r="E111" i="24"/>
  <c r="E111" i="4"/>
  <c r="E111" i="5"/>
  <c r="G111" i="24"/>
  <c r="D111" i="5"/>
  <c r="C111" i="23"/>
  <c r="E111" i="23"/>
  <c r="C111" i="5"/>
  <c r="C111" i="4"/>
  <c r="D111" i="23"/>
  <c r="P111" i="4"/>
  <c r="N111" i="4" s="1"/>
  <c r="D112" i="4"/>
  <c r="H112" i="4"/>
  <c r="D112" i="24"/>
  <c r="H112" i="24"/>
  <c r="P111" i="24"/>
  <c r="N111" i="24" s="1"/>
  <c r="J111" i="4"/>
  <c r="G111" i="4"/>
  <c r="J111" i="24"/>
  <c r="H111" i="24" s="1"/>
  <c r="F111" i="24"/>
  <c r="F111" i="4"/>
  <c r="F110" i="4" l="1"/>
  <c r="E110" i="24"/>
  <c r="C110" i="5"/>
  <c r="E110" i="4"/>
  <c r="G110" i="4"/>
  <c r="C110" i="24"/>
  <c r="D110" i="5"/>
  <c r="E110" i="5"/>
  <c r="D111" i="4"/>
  <c r="C110" i="23"/>
  <c r="H111" i="4"/>
  <c r="E110" i="23"/>
  <c r="P110" i="24"/>
  <c r="N110" i="24" s="1"/>
  <c r="D111" i="24"/>
  <c r="J110" i="24"/>
  <c r="H110" i="24" s="1"/>
  <c r="D110" i="23"/>
  <c r="G110" i="24"/>
  <c r="J110" i="4"/>
  <c r="H110" i="4" s="1"/>
  <c r="C110" i="4"/>
  <c r="P110" i="4"/>
  <c r="N110" i="4" s="1"/>
  <c r="F110" i="24"/>
  <c r="D109" i="23" l="1"/>
  <c r="C109" i="24"/>
  <c r="G109" i="4"/>
  <c r="C109" i="23"/>
  <c r="C109" i="4"/>
  <c r="C109" i="5"/>
  <c r="E109" i="24"/>
  <c r="G109" i="24"/>
  <c r="E109" i="23"/>
  <c r="D109" i="5"/>
  <c r="E109" i="4"/>
  <c r="D110" i="24"/>
  <c r="D110" i="4"/>
  <c r="E109" i="5"/>
  <c r="P109" i="4"/>
  <c r="N109" i="4" s="1"/>
  <c r="P109" i="24"/>
  <c r="N109" i="24" s="1"/>
  <c r="J109" i="24"/>
  <c r="H109" i="24" s="1"/>
  <c r="J109" i="4"/>
  <c r="F109" i="24"/>
  <c r="F109" i="4"/>
  <c r="C108" i="4" l="1"/>
  <c r="C108" i="23"/>
  <c r="C108" i="5"/>
  <c r="G108" i="24"/>
  <c r="D108" i="23"/>
  <c r="C108" i="24"/>
  <c r="E108" i="23"/>
  <c r="E108" i="4"/>
  <c r="D108" i="5"/>
  <c r="D109" i="4"/>
  <c r="E108" i="5"/>
  <c r="D109" i="24"/>
  <c r="H109" i="4"/>
  <c r="E108" i="24"/>
  <c r="P108" i="24"/>
  <c r="N108" i="24" s="1"/>
  <c r="G108" i="4"/>
  <c r="P108" i="4"/>
  <c r="N108" i="4" s="1"/>
  <c r="J108" i="4"/>
  <c r="J108" i="24"/>
  <c r="H108" i="24" s="1"/>
  <c r="F108" i="24"/>
  <c r="F108" i="4"/>
  <c r="C107" i="24" l="1"/>
  <c r="E107" i="24"/>
  <c r="E107" i="5"/>
  <c r="C107" i="4"/>
  <c r="D107" i="23"/>
  <c r="D107" i="5"/>
  <c r="E107" i="4"/>
  <c r="C107" i="5"/>
  <c r="G107" i="4"/>
  <c r="D108" i="4"/>
  <c r="H108" i="4"/>
  <c r="G107" i="24"/>
  <c r="C107" i="23"/>
  <c r="D108" i="24"/>
  <c r="E107" i="23"/>
  <c r="P107" i="24"/>
  <c r="N107" i="24" s="1"/>
  <c r="P107" i="4"/>
  <c r="N107" i="4" s="1"/>
  <c r="J107" i="24"/>
  <c r="J107" i="4"/>
  <c r="H107" i="4" s="1"/>
  <c r="F107" i="24"/>
  <c r="F107" i="4"/>
  <c r="D107" i="24" l="1"/>
  <c r="H107" i="24"/>
  <c r="D107" i="4"/>
  <c r="D106" i="5" l="1"/>
  <c r="C106" i="23"/>
  <c r="E106" i="4"/>
  <c r="C106" i="24"/>
  <c r="C106" i="4"/>
  <c r="G106" i="4"/>
  <c r="D106" i="23"/>
  <c r="C106" i="5"/>
  <c r="F106" i="24"/>
  <c r="E106" i="23"/>
  <c r="E106" i="5"/>
  <c r="F106" i="4"/>
  <c r="J106" i="24"/>
  <c r="H106" i="24" s="1"/>
  <c r="P106" i="24"/>
  <c r="N106" i="24" s="1"/>
  <c r="J106" i="4"/>
  <c r="H106" i="4" s="1"/>
  <c r="P106" i="4"/>
  <c r="N106" i="4" s="1"/>
  <c r="E106" i="24"/>
  <c r="G106" i="24"/>
  <c r="D106" i="24" l="1"/>
  <c r="D106" i="4"/>
  <c r="G105" i="24" l="1"/>
  <c r="G105" i="4"/>
  <c r="F105" i="24"/>
  <c r="C105" i="4"/>
  <c r="C105" i="5"/>
  <c r="C105" i="24"/>
  <c r="E105" i="5"/>
  <c r="D105" i="23"/>
  <c r="E105" i="4"/>
  <c r="F105" i="4"/>
  <c r="D105" i="5"/>
  <c r="C105" i="23"/>
  <c r="E105" i="23"/>
  <c r="J105" i="24"/>
  <c r="H105" i="24" s="1"/>
  <c r="P105" i="24"/>
  <c r="N105" i="24" s="1"/>
  <c r="E105" i="24"/>
  <c r="J105" i="4"/>
  <c r="H105" i="4" s="1"/>
  <c r="P105" i="4"/>
  <c r="N105" i="4" s="1"/>
  <c r="E104" i="4"/>
  <c r="G104" i="24" l="1"/>
  <c r="E104" i="5"/>
  <c r="D104" i="23"/>
  <c r="E104" i="24"/>
  <c r="C104" i="4"/>
  <c r="C104" i="24"/>
  <c r="F104" i="24"/>
  <c r="F104" i="4"/>
  <c r="C104" i="23"/>
  <c r="G104" i="4"/>
  <c r="E104" i="23"/>
  <c r="C104" i="5"/>
  <c r="D104" i="5"/>
  <c r="D105" i="24"/>
  <c r="D105" i="4"/>
  <c r="J104" i="4"/>
  <c r="P104" i="4"/>
  <c r="N104" i="4" s="1"/>
  <c r="J104" i="24"/>
  <c r="H104" i="24" s="1"/>
  <c r="P104" i="24"/>
  <c r="N104" i="24" s="1"/>
  <c r="E103" i="24"/>
  <c r="F103" i="24" l="1"/>
  <c r="G103" i="4"/>
  <c r="C103" i="4"/>
  <c r="E103" i="23"/>
  <c r="E103" i="5"/>
  <c r="E103" i="4"/>
  <c r="G103" i="24"/>
  <c r="F103" i="4"/>
  <c r="C103" i="5"/>
  <c r="D103" i="23"/>
  <c r="C103" i="24"/>
  <c r="D103" i="5"/>
  <c r="C103" i="23"/>
  <c r="D104" i="4"/>
  <c r="H104" i="4"/>
  <c r="D104" i="24"/>
  <c r="J103" i="24"/>
  <c r="H103" i="24" s="1"/>
  <c r="J103" i="4"/>
  <c r="P103" i="4"/>
  <c r="N103" i="4" s="1"/>
  <c r="P103" i="24"/>
  <c r="N103" i="24" s="1"/>
  <c r="G102" i="24" l="1"/>
  <c r="E102" i="24"/>
  <c r="C102" i="4"/>
  <c r="C102" i="24"/>
  <c r="D102" i="5"/>
  <c r="C102" i="5"/>
  <c r="F102" i="4"/>
  <c r="E102" i="5"/>
  <c r="F102" i="24"/>
  <c r="E102" i="4"/>
  <c r="D102" i="23"/>
  <c r="E102" i="23"/>
  <c r="G102" i="4"/>
  <c r="C102" i="23"/>
  <c r="D103" i="24"/>
  <c r="D103" i="4"/>
  <c r="H103" i="4"/>
  <c r="J102" i="24"/>
  <c r="H102" i="24" s="1"/>
  <c r="P102" i="24"/>
  <c r="N102" i="24" s="1"/>
  <c r="J102" i="4"/>
  <c r="H102" i="4" s="1"/>
  <c r="P102" i="4"/>
  <c r="N102" i="4" s="1"/>
  <c r="D101" i="5" l="1"/>
  <c r="C101" i="24"/>
  <c r="E101" i="24"/>
  <c r="E101" i="4"/>
  <c r="G101" i="4"/>
  <c r="F101" i="4"/>
  <c r="G101" i="24"/>
  <c r="C101" i="4"/>
  <c r="E101" i="23"/>
  <c r="F101" i="24"/>
  <c r="E101" i="5"/>
  <c r="C101" i="23"/>
  <c r="C101" i="5"/>
  <c r="D101" i="23"/>
  <c r="J101" i="24"/>
  <c r="H101" i="24" s="1"/>
  <c r="P101" i="24"/>
  <c r="N101" i="24" s="1"/>
  <c r="D102" i="24"/>
  <c r="D102" i="4"/>
  <c r="J101" i="4"/>
  <c r="H101" i="4" s="1"/>
  <c r="P101" i="4"/>
  <c r="G100" i="24"/>
  <c r="D100" i="5" l="1"/>
  <c r="C100" i="23"/>
  <c r="F100" i="4"/>
  <c r="E100" i="4"/>
  <c r="D100" i="23"/>
  <c r="C100" i="4"/>
  <c r="E100" i="23"/>
  <c r="F100" i="24"/>
  <c r="C100" i="5"/>
  <c r="E100" i="24"/>
  <c r="E100" i="5"/>
  <c r="G100" i="4"/>
  <c r="D101" i="4"/>
  <c r="N101" i="4"/>
  <c r="J100" i="4"/>
  <c r="P100" i="4"/>
  <c r="N100" i="4" s="1"/>
  <c r="D101" i="24"/>
  <c r="J100" i="24"/>
  <c r="H100" i="24" s="1"/>
  <c r="P100" i="24"/>
  <c r="N100" i="24" s="1"/>
  <c r="C100" i="24"/>
  <c r="F99" i="24" l="1"/>
  <c r="F99" i="4"/>
  <c r="D99" i="23"/>
  <c r="E99" i="5"/>
  <c r="G99" i="4"/>
  <c r="E99" i="24"/>
  <c r="C99" i="23"/>
  <c r="G99" i="24"/>
  <c r="C99" i="4"/>
  <c r="E99" i="4"/>
  <c r="E99" i="23"/>
  <c r="C99" i="5"/>
  <c r="C99" i="24"/>
  <c r="D99" i="5"/>
  <c r="D100" i="24"/>
  <c r="D100" i="4"/>
  <c r="J99" i="24"/>
  <c r="P99" i="24"/>
  <c r="N99" i="24" s="1"/>
  <c r="H100" i="4"/>
  <c r="J99" i="4"/>
  <c r="H99" i="4" s="1"/>
  <c r="P99" i="4"/>
  <c r="N99" i="4" s="1"/>
  <c r="D98" i="23" l="1"/>
  <c r="E98" i="24"/>
  <c r="F98" i="4"/>
  <c r="C98" i="24"/>
  <c r="G98" i="4"/>
  <c r="E98" i="4"/>
  <c r="F98" i="24"/>
  <c r="E98" i="5"/>
  <c r="C98" i="5"/>
  <c r="G98" i="24"/>
  <c r="C98" i="4"/>
  <c r="E98" i="23"/>
  <c r="C98" i="23"/>
  <c r="D98" i="5"/>
  <c r="D99" i="24"/>
  <c r="H99" i="24"/>
  <c r="D99" i="4"/>
  <c r="J98" i="24"/>
  <c r="H98" i="24" s="1"/>
  <c r="P98" i="24"/>
  <c r="N98" i="24" s="1"/>
  <c r="J98" i="4"/>
  <c r="H98" i="4" s="1"/>
  <c r="P98" i="4"/>
  <c r="C97" i="5" l="1"/>
  <c r="E97" i="4"/>
  <c r="E97" i="24"/>
  <c r="F97" i="24"/>
  <c r="D97" i="23"/>
  <c r="C97" i="4"/>
  <c r="F97" i="4"/>
  <c r="C97" i="24"/>
  <c r="G97" i="4"/>
  <c r="G97" i="24"/>
  <c r="C97" i="23"/>
  <c r="D97" i="5"/>
  <c r="E97" i="23"/>
  <c r="E97" i="5"/>
  <c r="D98" i="24"/>
  <c r="D98" i="4"/>
  <c r="J97" i="24"/>
  <c r="H97" i="24" s="1"/>
  <c r="P97" i="24"/>
  <c r="J97" i="4"/>
  <c r="P97" i="4"/>
  <c r="N97" i="4" s="1"/>
  <c r="N98" i="4"/>
  <c r="F96" i="24" l="1"/>
  <c r="D96" i="23"/>
  <c r="E96" i="4"/>
  <c r="C96" i="24"/>
  <c r="E96" i="24"/>
  <c r="D96" i="5"/>
  <c r="G96" i="4"/>
  <c r="C96" i="5"/>
  <c r="E96" i="5"/>
  <c r="F96" i="4"/>
  <c r="G96" i="24"/>
  <c r="C96" i="23"/>
  <c r="E96" i="23"/>
  <c r="D97" i="24"/>
  <c r="J96" i="4"/>
  <c r="H96" i="4" s="1"/>
  <c r="N97" i="24"/>
  <c r="C96" i="4"/>
  <c r="J96" i="24"/>
  <c r="H96" i="24" s="1"/>
  <c r="P96" i="24"/>
  <c r="N96" i="24" s="1"/>
  <c r="P96" i="4"/>
  <c r="N96" i="4" s="1"/>
  <c r="D97" i="4"/>
  <c r="H97" i="4"/>
  <c r="C95" i="24" l="1"/>
  <c r="C95" i="4"/>
  <c r="E95" i="24"/>
  <c r="D95" i="23"/>
  <c r="G95" i="24"/>
  <c r="D95" i="5"/>
  <c r="C95" i="5"/>
  <c r="G95" i="4"/>
  <c r="E95" i="5"/>
  <c r="C95" i="23"/>
  <c r="E95" i="23"/>
  <c r="F95" i="24"/>
  <c r="D96" i="4"/>
  <c r="D96" i="24"/>
  <c r="J95" i="4"/>
  <c r="H95" i="4" s="1"/>
  <c r="P95" i="4"/>
  <c r="N95" i="4" s="1"/>
  <c r="E95" i="4"/>
  <c r="J95" i="24"/>
  <c r="H95" i="24" s="1"/>
  <c r="F95" i="4"/>
  <c r="P95" i="24"/>
  <c r="N95" i="24" s="1"/>
  <c r="G94" i="24" l="1"/>
  <c r="E94" i="24"/>
  <c r="C94" i="4"/>
  <c r="C94" i="23"/>
  <c r="E94" i="4"/>
  <c r="C94" i="5"/>
  <c r="D94" i="23"/>
  <c r="F94" i="4"/>
  <c r="F94" i="24"/>
  <c r="D94" i="5"/>
  <c r="E94" i="5"/>
  <c r="C94" i="24"/>
  <c r="E94" i="23"/>
  <c r="G94" i="4"/>
  <c r="D95" i="4"/>
  <c r="J94" i="4"/>
  <c r="H94" i="4" s="1"/>
  <c r="P94" i="4"/>
  <c r="N94" i="4" s="1"/>
  <c r="D95" i="24"/>
  <c r="J94" i="24"/>
  <c r="H94" i="24" s="1"/>
  <c r="P94" i="24"/>
  <c r="N94" i="24" s="1"/>
  <c r="F93" i="24" l="1"/>
  <c r="G93" i="4"/>
  <c r="E93" i="4"/>
  <c r="C93" i="24"/>
  <c r="G93" i="24"/>
  <c r="D93" i="23"/>
  <c r="E93" i="23"/>
  <c r="C93" i="4"/>
  <c r="E93" i="5"/>
  <c r="E93" i="24"/>
  <c r="C93" i="23"/>
  <c r="D93" i="5"/>
  <c r="F93" i="4"/>
  <c r="C93" i="5"/>
  <c r="J93" i="24"/>
  <c r="H93" i="24" s="1"/>
  <c r="D94" i="4"/>
  <c r="J93" i="4"/>
  <c r="H93" i="4" s="1"/>
  <c r="P93" i="4"/>
  <c r="N93" i="4" s="1"/>
  <c r="D94" i="24"/>
  <c r="P93" i="24"/>
  <c r="N93" i="24" s="1"/>
  <c r="F92" i="4" l="1"/>
  <c r="F92" i="24"/>
  <c r="C92" i="24"/>
  <c r="E92" i="4"/>
  <c r="C92" i="5"/>
  <c r="G92" i="24"/>
  <c r="G92" i="4"/>
  <c r="D92" i="5"/>
  <c r="E92" i="23"/>
  <c r="E92" i="5"/>
  <c r="E92" i="24"/>
  <c r="D92" i="23"/>
  <c r="C92" i="23"/>
  <c r="J92" i="4"/>
  <c r="H92" i="4" s="1"/>
  <c r="P92" i="4"/>
  <c r="N92" i="4" s="1"/>
  <c r="D93" i="4"/>
  <c r="C92" i="4"/>
  <c r="J92" i="24"/>
  <c r="H92" i="24" s="1"/>
  <c r="P92" i="24"/>
  <c r="N92" i="24" s="1"/>
  <c r="D93" i="24"/>
  <c r="G91" i="4"/>
  <c r="F91" i="24" l="1"/>
  <c r="E91" i="24"/>
  <c r="C91" i="24"/>
  <c r="G91" i="24"/>
  <c r="D91" i="23"/>
  <c r="E91" i="5"/>
  <c r="C91" i="23"/>
  <c r="F91" i="4"/>
  <c r="D91" i="5"/>
  <c r="C91" i="4"/>
  <c r="C91" i="5"/>
  <c r="E91" i="23"/>
  <c r="E91" i="4"/>
  <c r="D92" i="4"/>
  <c r="D92" i="24"/>
  <c r="J91" i="24"/>
  <c r="H91" i="24" s="1"/>
  <c r="P91" i="24"/>
  <c r="N91" i="24" s="1"/>
  <c r="J91" i="4"/>
  <c r="H91" i="4" s="1"/>
  <c r="P91" i="4"/>
  <c r="N91" i="4" s="1"/>
  <c r="C90" i="24" l="1"/>
  <c r="C90" i="4"/>
  <c r="F90" i="4"/>
  <c r="G90" i="4"/>
  <c r="G90" i="24"/>
  <c r="D90" i="23"/>
  <c r="E90" i="5"/>
  <c r="E90" i="4"/>
  <c r="E90" i="23"/>
  <c r="F90" i="24"/>
  <c r="E90" i="24"/>
  <c r="C90" i="5"/>
  <c r="C90" i="23"/>
  <c r="D90" i="5"/>
  <c r="D91" i="24"/>
  <c r="J90" i="4"/>
  <c r="H90" i="4" s="1"/>
  <c r="J90" i="24"/>
  <c r="H90" i="24" s="1"/>
  <c r="P90" i="24"/>
  <c r="N90" i="24" s="1"/>
  <c r="D91" i="4"/>
  <c r="P90" i="4"/>
  <c r="N90" i="4" s="1"/>
  <c r="F89" i="4" l="1"/>
  <c r="E89" i="4"/>
  <c r="D89" i="5"/>
  <c r="C89" i="4"/>
  <c r="G89" i="4"/>
  <c r="E89" i="23"/>
  <c r="D89" i="23"/>
  <c r="C89" i="24"/>
  <c r="C89" i="5"/>
  <c r="E89" i="5"/>
  <c r="C89" i="23"/>
  <c r="E89" i="24"/>
  <c r="F89" i="24"/>
  <c r="G89" i="24"/>
  <c r="D90" i="24"/>
  <c r="D90" i="4"/>
  <c r="J89" i="24"/>
  <c r="H89" i="24" s="1"/>
  <c r="P89" i="24"/>
  <c r="N89" i="24" s="1"/>
  <c r="J89" i="4"/>
  <c r="H89" i="4" s="1"/>
  <c r="P89" i="4"/>
  <c r="N89" i="4" s="1"/>
  <c r="D89" i="24" l="1"/>
  <c r="D89" i="4"/>
  <c r="E88" i="24" l="1"/>
  <c r="G88" i="4"/>
  <c r="F88" i="24"/>
  <c r="D88" i="23"/>
  <c r="D88" i="5"/>
  <c r="C88" i="4"/>
  <c r="G88" i="24"/>
  <c r="E88" i="5"/>
  <c r="C88" i="24"/>
  <c r="F88" i="4"/>
  <c r="C88" i="5"/>
  <c r="E88" i="23"/>
  <c r="C88" i="23"/>
  <c r="E88" i="4"/>
  <c r="J88" i="24"/>
  <c r="H88" i="24" s="1"/>
  <c r="P88" i="24"/>
  <c r="J88" i="4"/>
  <c r="P88" i="4"/>
  <c r="N88" i="4" s="1"/>
  <c r="C87" i="5" l="1"/>
  <c r="G87" i="4"/>
  <c r="C87" i="4"/>
  <c r="C87" i="24"/>
  <c r="G87" i="24"/>
  <c r="E87" i="5"/>
  <c r="C87" i="23"/>
  <c r="E87" i="4"/>
  <c r="D87" i="5"/>
  <c r="F87" i="24"/>
  <c r="E87" i="24"/>
  <c r="D87" i="23"/>
  <c r="E87" i="23"/>
  <c r="F87" i="4"/>
  <c r="D88" i="24"/>
  <c r="N88" i="24"/>
  <c r="D88" i="4"/>
  <c r="H88" i="4"/>
  <c r="J87" i="4"/>
  <c r="H87" i="4" s="1"/>
  <c r="P87" i="4"/>
  <c r="N87" i="4" s="1"/>
  <c r="J87" i="24"/>
  <c r="H87" i="24" s="1"/>
  <c r="P87" i="24"/>
  <c r="N87" i="24" s="1"/>
  <c r="G86" i="24" l="1"/>
  <c r="G86" i="4"/>
  <c r="F86" i="4"/>
  <c r="D86" i="23"/>
  <c r="E86" i="4"/>
  <c r="C86" i="24"/>
  <c r="C86" i="23"/>
  <c r="D86" i="5"/>
  <c r="E86" i="5"/>
  <c r="C86" i="4"/>
  <c r="E86" i="23"/>
  <c r="C86" i="5"/>
  <c r="J86" i="24"/>
  <c r="H86" i="24" s="1"/>
  <c r="P86" i="24"/>
  <c r="N86" i="24" s="1"/>
  <c r="D87" i="4"/>
  <c r="D87" i="24"/>
  <c r="F86" i="24"/>
  <c r="E86" i="24"/>
  <c r="J86" i="4"/>
  <c r="H86" i="4" s="1"/>
  <c r="P86" i="4"/>
  <c r="N86" i="4" s="1"/>
  <c r="G85" i="4" l="1"/>
  <c r="F85" i="24"/>
  <c r="F85" i="4"/>
  <c r="C85" i="24"/>
  <c r="G85" i="24"/>
  <c r="C85" i="5"/>
  <c r="E85" i="4"/>
  <c r="D85" i="23"/>
  <c r="E85" i="24"/>
  <c r="E85" i="5"/>
  <c r="D85" i="5"/>
  <c r="E85" i="23"/>
  <c r="C85" i="23"/>
  <c r="D86" i="24"/>
  <c r="J85" i="24"/>
  <c r="P85" i="24"/>
  <c r="N85" i="24" s="1"/>
  <c r="D86" i="4"/>
  <c r="J85" i="4"/>
  <c r="H85" i="4" s="1"/>
  <c r="P85" i="4"/>
  <c r="N85" i="4" s="1"/>
  <c r="C85" i="4"/>
  <c r="C84" i="24" l="1"/>
  <c r="F84" i="4"/>
  <c r="E84" i="24"/>
  <c r="E84" i="5"/>
  <c r="D84" i="23"/>
  <c r="G84" i="24"/>
  <c r="C84" i="4"/>
  <c r="G84" i="4"/>
  <c r="F84" i="24"/>
  <c r="D84" i="5"/>
  <c r="E84" i="4"/>
  <c r="C84" i="5"/>
  <c r="E84" i="23"/>
  <c r="C84" i="23"/>
  <c r="D85" i="24"/>
  <c r="H85" i="24"/>
  <c r="J84" i="24"/>
  <c r="H84" i="24" s="1"/>
  <c r="P84" i="24"/>
  <c r="N84" i="24" s="1"/>
  <c r="D85" i="4"/>
  <c r="J84" i="4"/>
  <c r="H84" i="4" s="1"/>
  <c r="P84" i="4"/>
  <c r="N84" i="4" s="1"/>
  <c r="C83" i="24" l="1"/>
  <c r="E83" i="24"/>
  <c r="C83" i="4"/>
  <c r="G83" i="24"/>
  <c r="G83" i="4"/>
  <c r="F83" i="4"/>
  <c r="D83" i="23"/>
  <c r="F83" i="24"/>
  <c r="C83" i="5"/>
  <c r="D83" i="5"/>
  <c r="C83" i="23"/>
  <c r="E83" i="23"/>
  <c r="E83" i="4"/>
  <c r="E83" i="5"/>
  <c r="D84" i="24"/>
  <c r="J83" i="4"/>
  <c r="H83" i="4" s="1"/>
  <c r="J83" i="24"/>
  <c r="H83" i="24" s="1"/>
  <c r="P83" i="24"/>
  <c r="N83" i="24" s="1"/>
  <c r="D84" i="4"/>
  <c r="P83" i="4"/>
  <c r="N83" i="4" s="1"/>
  <c r="F82" i="4" l="1"/>
  <c r="E82" i="24"/>
  <c r="E82" i="4"/>
  <c r="G82" i="4"/>
  <c r="G82" i="24"/>
  <c r="D82" i="23"/>
  <c r="E82" i="5"/>
  <c r="C82" i="5"/>
  <c r="C82" i="4"/>
  <c r="F82" i="24"/>
  <c r="D82" i="5"/>
  <c r="C82" i="23"/>
  <c r="E82" i="23"/>
  <c r="C82" i="24"/>
  <c r="D83" i="24"/>
  <c r="D83" i="4"/>
  <c r="J82" i="24"/>
  <c r="H82" i="24" s="1"/>
  <c r="P82" i="24"/>
  <c r="N82" i="24" s="1"/>
  <c r="J82" i="4"/>
  <c r="P82" i="4"/>
  <c r="N82" i="4" s="1"/>
  <c r="C81" i="4" l="1"/>
  <c r="C81" i="24"/>
  <c r="E81" i="4"/>
  <c r="C81" i="5"/>
  <c r="G81" i="4"/>
  <c r="E81" i="23"/>
  <c r="E81" i="24"/>
  <c r="C81" i="23"/>
  <c r="D81" i="5"/>
  <c r="G81" i="24"/>
  <c r="D81" i="23"/>
  <c r="E81" i="5"/>
  <c r="F81" i="24"/>
  <c r="F81" i="4"/>
  <c r="D82" i="24"/>
  <c r="D82" i="4"/>
  <c r="J81" i="24"/>
  <c r="H81" i="24" s="1"/>
  <c r="P81" i="24"/>
  <c r="N81" i="24" s="1"/>
  <c r="H82" i="4"/>
  <c r="J81" i="4"/>
  <c r="H81" i="4" s="1"/>
  <c r="P81" i="4"/>
  <c r="N81" i="4" s="1"/>
  <c r="G80" i="24"/>
  <c r="G80" i="4" l="1"/>
  <c r="E80" i="24"/>
  <c r="C80" i="24"/>
  <c r="E80" i="5"/>
  <c r="D80" i="5"/>
  <c r="E80" i="23"/>
  <c r="E80" i="4"/>
  <c r="F80" i="4"/>
  <c r="C80" i="5"/>
  <c r="C80" i="4"/>
  <c r="D80" i="23"/>
  <c r="C80" i="23"/>
  <c r="F80" i="24"/>
  <c r="D81" i="24"/>
  <c r="D81" i="4"/>
  <c r="J80" i="4"/>
  <c r="H80" i="4" s="1"/>
  <c r="P80" i="4"/>
  <c r="N80" i="4" s="1"/>
  <c r="J80" i="24"/>
  <c r="H80" i="24" s="1"/>
  <c r="P80" i="24"/>
  <c r="N80" i="24" s="1"/>
  <c r="G79" i="4" l="1"/>
  <c r="F79" i="24"/>
  <c r="C79" i="24"/>
  <c r="E79" i="5"/>
  <c r="E79" i="24"/>
  <c r="E79" i="4"/>
  <c r="D79" i="5"/>
  <c r="C79" i="5"/>
  <c r="C79" i="23"/>
  <c r="E79" i="23"/>
  <c r="C79" i="4"/>
  <c r="D79" i="23"/>
  <c r="G79" i="24"/>
  <c r="F79" i="4"/>
  <c r="J79" i="4"/>
  <c r="H79" i="4" s="1"/>
  <c r="D80" i="4"/>
  <c r="P79" i="4"/>
  <c r="D80" i="24"/>
  <c r="J79" i="24"/>
  <c r="H79" i="24" s="1"/>
  <c r="P79" i="24"/>
  <c r="N79" i="24" s="1"/>
  <c r="E78" i="24" l="1"/>
  <c r="F78" i="24"/>
  <c r="G78" i="24"/>
  <c r="E78" i="5"/>
  <c r="C78" i="4"/>
  <c r="E78" i="4"/>
  <c r="G78" i="4"/>
  <c r="D78" i="23"/>
  <c r="C78" i="24"/>
  <c r="F78" i="4"/>
  <c r="C78" i="5"/>
  <c r="C78" i="23"/>
  <c r="D78" i="5"/>
  <c r="E78" i="23"/>
  <c r="D79" i="4"/>
  <c r="J78" i="4"/>
  <c r="H78" i="4" s="1"/>
  <c r="P78" i="4"/>
  <c r="N78" i="4" s="1"/>
  <c r="N79" i="4"/>
  <c r="D79" i="24"/>
  <c r="J78" i="24"/>
  <c r="H78" i="24" s="1"/>
  <c r="P78" i="24"/>
  <c r="N78" i="24" s="1"/>
  <c r="D77" i="5" l="1"/>
  <c r="F77" i="24"/>
  <c r="G77" i="24"/>
  <c r="D77" i="23"/>
  <c r="C77" i="24"/>
  <c r="C77" i="4"/>
  <c r="E77" i="23"/>
  <c r="C77" i="5"/>
  <c r="C77" i="23"/>
  <c r="E77" i="5"/>
  <c r="E77" i="24"/>
  <c r="D78" i="4"/>
  <c r="P77" i="4"/>
  <c r="N77" i="4" s="1"/>
  <c r="G77" i="4"/>
  <c r="J77" i="4"/>
  <c r="J77" i="24"/>
  <c r="H77" i="24" s="1"/>
  <c r="P77" i="24"/>
  <c r="N77" i="24" s="1"/>
  <c r="E77" i="4"/>
  <c r="F77" i="4"/>
  <c r="D78" i="24"/>
  <c r="C76" i="24" l="1"/>
  <c r="D76" i="23"/>
  <c r="C76" i="4"/>
  <c r="F76" i="4"/>
  <c r="E76" i="4"/>
  <c r="D76" i="5"/>
  <c r="G76" i="24"/>
  <c r="C76" i="5"/>
  <c r="E76" i="23"/>
  <c r="E76" i="24"/>
  <c r="G76" i="4"/>
  <c r="E76" i="5"/>
  <c r="C76" i="23"/>
  <c r="D77" i="4"/>
  <c r="F76" i="24"/>
  <c r="H77" i="4"/>
  <c r="D77" i="24"/>
  <c r="P76" i="4"/>
  <c r="N76" i="4" s="1"/>
  <c r="J76" i="24"/>
  <c r="H76" i="24" s="1"/>
  <c r="P76" i="24"/>
  <c r="N76" i="24" s="1"/>
  <c r="J76" i="4"/>
  <c r="F75" i="24" l="1"/>
  <c r="E75" i="4"/>
  <c r="C75" i="5"/>
  <c r="D75" i="23"/>
  <c r="D75" i="5"/>
  <c r="G75" i="4"/>
  <c r="E75" i="5"/>
  <c r="C75" i="23"/>
  <c r="F75" i="4"/>
  <c r="E75" i="23"/>
  <c r="J75" i="24"/>
  <c r="H75" i="24" s="1"/>
  <c r="J75" i="4"/>
  <c r="H75" i="4" s="1"/>
  <c r="D76" i="4"/>
  <c r="C75" i="24"/>
  <c r="C75" i="4"/>
  <c r="P75" i="4"/>
  <c r="N75" i="4" s="1"/>
  <c r="D76" i="24"/>
  <c r="P75" i="24"/>
  <c r="N75" i="24" s="1"/>
  <c r="G75" i="24"/>
  <c r="H76" i="4"/>
  <c r="E75" i="24"/>
  <c r="G74" i="24"/>
  <c r="D74" i="5" l="1"/>
  <c r="F74" i="4"/>
  <c r="C74" i="4"/>
  <c r="E74" i="23"/>
  <c r="C74" i="23"/>
  <c r="C74" i="5"/>
  <c r="E74" i="5"/>
  <c r="F74" i="24"/>
  <c r="G74" i="4"/>
  <c r="E74" i="4"/>
  <c r="D74" i="23"/>
  <c r="C74" i="24"/>
  <c r="D75" i="4"/>
  <c r="D75" i="24"/>
  <c r="E74" i="24"/>
  <c r="J74" i="4"/>
  <c r="H74" i="4" s="1"/>
  <c r="P74" i="4"/>
  <c r="N74" i="4" s="1"/>
  <c r="J74" i="24"/>
  <c r="P74" i="24"/>
  <c r="N74" i="24" s="1"/>
  <c r="D74" i="4" l="1"/>
  <c r="D74" i="24"/>
  <c r="H74" i="24"/>
  <c r="G73" i="24"/>
  <c r="G73" i="4"/>
  <c r="F73" i="4"/>
  <c r="F73" i="24" l="1"/>
  <c r="E73" i="4"/>
  <c r="D73" i="5"/>
  <c r="E73" i="23"/>
  <c r="D73" i="23"/>
  <c r="C73" i="24"/>
  <c r="C73" i="5"/>
  <c r="E73" i="5"/>
  <c r="C73" i="4"/>
  <c r="C73" i="23"/>
  <c r="E73" i="24"/>
  <c r="J73" i="24"/>
  <c r="H73" i="24" s="1"/>
  <c r="P73" i="24"/>
  <c r="N73" i="24" s="1"/>
  <c r="J73" i="4"/>
  <c r="H73" i="4" s="1"/>
  <c r="P73" i="4"/>
  <c r="N73" i="4" s="1"/>
  <c r="P72" i="4" l="1"/>
  <c r="N72" i="4" s="1"/>
  <c r="D73" i="24"/>
  <c r="D73" i="4"/>
  <c r="D72" i="5"/>
  <c r="E72" i="23"/>
  <c r="C72" i="23"/>
  <c r="G72" i="4"/>
  <c r="E72" i="4"/>
  <c r="F72" i="24"/>
  <c r="E72" i="5"/>
  <c r="C72" i="5"/>
  <c r="D72" i="23"/>
  <c r="F72" i="4"/>
  <c r="P72" i="24"/>
  <c r="N72" i="24" s="1"/>
  <c r="G72" i="24"/>
  <c r="J72" i="24"/>
  <c r="E72" i="24"/>
  <c r="C72" i="24"/>
  <c r="C72" i="4"/>
  <c r="J72" i="4"/>
  <c r="G71" i="24"/>
  <c r="F71" i="24"/>
  <c r="D71" i="5"/>
  <c r="E71" i="24" l="1"/>
  <c r="C71" i="5"/>
  <c r="G71" i="4"/>
  <c r="C71" i="24"/>
  <c r="E71" i="23"/>
  <c r="E71" i="4"/>
  <c r="E71" i="5"/>
  <c r="C71" i="4"/>
  <c r="D71" i="23"/>
  <c r="C71" i="23"/>
  <c r="F71" i="4"/>
  <c r="D72" i="24"/>
  <c r="D72" i="4"/>
  <c r="J71" i="24"/>
  <c r="H71" i="24" s="1"/>
  <c r="P71" i="24"/>
  <c r="N71" i="24" s="1"/>
  <c r="J71" i="4"/>
  <c r="H71" i="4" s="1"/>
  <c r="P71" i="4"/>
  <c r="N71" i="4" s="1"/>
  <c r="H72" i="24"/>
  <c r="H72" i="4"/>
  <c r="D71" i="24" l="1"/>
  <c r="D71" i="4"/>
  <c r="F70" i="24"/>
  <c r="F70" i="4" l="1"/>
  <c r="G70" i="24"/>
  <c r="C70" i="5"/>
  <c r="C70" i="4"/>
  <c r="E70" i="23"/>
  <c r="C70" i="24"/>
  <c r="G70" i="4"/>
  <c r="E70" i="4"/>
  <c r="E70" i="5"/>
  <c r="E70" i="24"/>
  <c r="D70" i="5"/>
  <c r="C70" i="23"/>
  <c r="D70" i="23"/>
  <c r="J70" i="24"/>
  <c r="H70" i="24" s="1"/>
  <c r="P70" i="24"/>
  <c r="N70" i="24" s="1"/>
  <c r="J70" i="4"/>
  <c r="H70" i="4" s="1"/>
  <c r="P70" i="4"/>
  <c r="N70" i="4" s="1"/>
  <c r="D69" i="5" l="1"/>
  <c r="E69" i="4"/>
  <c r="E69" i="23"/>
  <c r="C69" i="5"/>
  <c r="G69" i="24"/>
  <c r="C69" i="4"/>
  <c r="F69" i="24"/>
  <c r="E69" i="5"/>
  <c r="F69" i="4"/>
  <c r="D69" i="23"/>
  <c r="E69" i="24"/>
  <c r="C69" i="24"/>
  <c r="C69" i="23"/>
  <c r="G69" i="4"/>
  <c r="J69" i="24"/>
  <c r="P69" i="24"/>
  <c r="N69" i="24" s="1"/>
  <c r="D70" i="24"/>
  <c r="J69" i="4"/>
  <c r="H69" i="4" s="1"/>
  <c r="P69" i="4"/>
  <c r="D70" i="4"/>
  <c r="D69" i="24" l="1"/>
  <c r="H69" i="24"/>
  <c r="D69" i="4"/>
  <c r="N69" i="4"/>
  <c r="E68" i="5" l="1"/>
  <c r="C68" i="5"/>
  <c r="D68" i="23"/>
  <c r="D68" i="5"/>
  <c r="E68" i="23"/>
  <c r="C68" i="23"/>
  <c r="P68" i="24" l="1"/>
  <c r="N68" i="24" s="1"/>
  <c r="G68" i="4"/>
  <c r="E68" i="4"/>
  <c r="F68" i="24"/>
  <c r="C68" i="24"/>
  <c r="P68" i="4"/>
  <c r="N68" i="4" s="1"/>
  <c r="F68" i="4"/>
  <c r="C68" i="4"/>
  <c r="G68" i="24"/>
  <c r="E68" i="24"/>
  <c r="J68" i="24"/>
  <c r="J68" i="4"/>
  <c r="D68" i="24" l="1"/>
  <c r="H68" i="24"/>
  <c r="D68" i="4"/>
  <c r="H68" i="4"/>
  <c r="A6" i="28" l="1"/>
  <c r="G48" i="28" s="1"/>
  <c r="C23" i="28" l="1"/>
  <c r="C21" i="28"/>
  <c r="C22" i="28"/>
  <c r="G51" i="28"/>
  <c r="G49" i="28"/>
  <c r="C11" i="28"/>
  <c r="C13" i="28"/>
  <c r="C15" i="28"/>
  <c r="C18" i="28"/>
  <c r="F29" i="28"/>
  <c r="F31" i="28"/>
  <c r="F33" i="28"/>
  <c r="F35" i="28"/>
  <c r="F37" i="28"/>
  <c r="F41" i="28"/>
  <c r="F40" i="28"/>
  <c r="F44" i="28"/>
  <c r="C12" i="28"/>
  <c r="C14" i="28"/>
  <c r="C16" i="28"/>
  <c r="F28" i="28"/>
  <c r="F30" i="28"/>
  <c r="F32" i="28"/>
  <c r="F34" i="28"/>
  <c r="F36" i="28"/>
  <c r="F39" i="28"/>
  <c r="F43" i="28"/>
  <c r="F42" i="28"/>
  <c r="C19" i="28"/>
  <c r="C20" i="28"/>
  <c r="G21" i="28" l="1"/>
  <c r="F21" i="28"/>
  <c r="G22" i="28"/>
  <c r="F22" i="28"/>
  <c r="G23" i="28"/>
  <c r="F23" i="28"/>
  <c r="G19" i="28"/>
  <c r="F19" i="28"/>
  <c r="G14" i="28"/>
  <c r="F14" i="28"/>
  <c r="G18" i="28"/>
  <c r="F18" i="28"/>
  <c r="G13" i="28"/>
  <c r="F13" i="28"/>
  <c r="G20" i="28"/>
  <c r="F20" i="28"/>
  <c r="G16" i="28"/>
  <c r="F16" i="28"/>
  <c r="G12" i="28"/>
  <c r="F12" i="28"/>
  <c r="G15" i="28"/>
  <c r="F15" i="28"/>
  <c r="G11" i="28"/>
  <c r="F11" i="28"/>
  <c r="F50" i="4" l="1"/>
  <c r="G49" i="4"/>
  <c r="F42" i="4"/>
  <c r="G41" i="4"/>
  <c r="F34" i="4"/>
  <c r="G33" i="4"/>
  <c r="E27" i="4"/>
  <c r="F26" i="4"/>
  <c r="G25" i="4"/>
  <c r="E19" i="4"/>
  <c r="F18" i="4"/>
  <c r="E11" i="5"/>
  <c r="G17" i="4"/>
  <c r="E67" i="4"/>
  <c r="F66" i="4"/>
  <c r="G65" i="4"/>
  <c r="E59" i="4"/>
  <c r="F58" i="4"/>
  <c r="D39" i="23"/>
  <c r="F48" i="4"/>
  <c r="G47" i="4"/>
  <c r="F40" i="4"/>
  <c r="F24" i="4"/>
  <c r="G23" i="4"/>
  <c r="E17" i="4"/>
  <c r="F16" i="4"/>
  <c r="G15" i="4"/>
  <c r="E65" i="4"/>
  <c r="F64" i="4"/>
  <c r="E57" i="4"/>
  <c r="G55" i="4"/>
  <c r="F49" i="24"/>
  <c r="G48" i="24"/>
  <c r="D11" i="5"/>
  <c r="C11" i="23"/>
  <c r="E55" i="4"/>
  <c r="G46" i="24"/>
  <c r="F11" i="24"/>
  <c r="G43" i="24"/>
  <c r="F36" i="24"/>
  <c r="G35" i="24"/>
  <c r="F28" i="24"/>
  <c r="E21" i="24"/>
  <c r="F20" i="24"/>
  <c r="G19" i="24"/>
  <c r="E13" i="24"/>
  <c r="G67" i="24"/>
  <c r="E61" i="24"/>
  <c r="F60" i="24"/>
  <c r="G59" i="24"/>
  <c r="G57" i="4"/>
  <c r="F51" i="24"/>
  <c r="E15" i="4"/>
  <c r="E63" i="4"/>
  <c r="E11" i="23"/>
  <c r="F11" i="4"/>
  <c r="F36" i="4"/>
  <c r="G35" i="4"/>
  <c r="F20" i="4"/>
  <c r="G19" i="4"/>
  <c r="E13" i="4"/>
  <c r="G67" i="4"/>
  <c r="F60" i="4"/>
  <c r="G59" i="4"/>
  <c r="F53" i="24"/>
  <c r="G52" i="24"/>
  <c r="G50" i="24"/>
  <c r="C11" i="5"/>
  <c r="F40" i="24"/>
  <c r="G39" i="24"/>
  <c r="F32" i="24"/>
  <c r="G31" i="24"/>
  <c r="E25" i="24"/>
  <c r="G23" i="24"/>
  <c r="E17" i="24"/>
  <c r="F16" i="24"/>
  <c r="G15" i="24"/>
  <c r="E65" i="24"/>
  <c r="G63" i="24"/>
  <c r="E57" i="24"/>
  <c r="F56" i="24"/>
  <c r="G55" i="24"/>
  <c r="G53" i="4"/>
  <c r="F46" i="4"/>
  <c r="G45" i="4"/>
  <c r="F38" i="4"/>
  <c r="G37" i="4"/>
  <c r="G29" i="4"/>
  <c r="E23" i="4"/>
  <c r="F22" i="4"/>
  <c r="G21" i="4"/>
  <c r="F14" i="4"/>
  <c r="G13" i="4"/>
  <c r="F62" i="4"/>
  <c r="G61" i="4"/>
  <c r="E23" i="24"/>
  <c r="E25" i="4"/>
  <c r="E63" i="24"/>
  <c r="F28" i="4"/>
  <c r="E59" i="24"/>
  <c r="E15" i="24"/>
  <c r="F24" i="24"/>
  <c r="F38" i="24"/>
  <c r="G21" i="24"/>
  <c r="G33" i="24"/>
  <c r="G39" i="4"/>
  <c r="G27" i="4"/>
  <c r="F22" i="24"/>
  <c r="E21" i="4"/>
  <c r="F44" i="4"/>
  <c r="G31" i="4"/>
  <c r="F62" i="24"/>
  <c r="F14" i="24"/>
  <c r="E27" i="24"/>
  <c r="G27" i="24"/>
  <c r="F64" i="24"/>
  <c r="G57" i="24"/>
  <c r="G29" i="24"/>
  <c r="G61" i="24"/>
  <c r="G51" i="4"/>
  <c r="F34" i="24"/>
  <c r="E61" i="4"/>
  <c r="C11" i="24"/>
  <c r="F26" i="24"/>
  <c r="F42" i="24"/>
  <c r="G65" i="24"/>
  <c r="E55" i="24"/>
  <c r="E19" i="24"/>
  <c r="F18" i="24"/>
  <c r="G17" i="24"/>
  <c r="G25" i="24"/>
  <c r="G63" i="4"/>
  <c r="F44" i="24"/>
  <c r="F58" i="24"/>
  <c r="G45" i="24"/>
  <c r="G41" i="24"/>
  <c r="G37" i="24"/>
  <c r="G13" i="24"/>
  <c r="F32" i="4"/>
  <c r="E67" i="24"/>
  <c r="F52" i="4"/>
  <c r="F66" i="24"/>
  <c r="E11" i="28"/>
  <c r="E16" i="28"/>
  <c r="E15" i="28"/>
  <c r="E21" i="28"/>
  <c r="E13" i="28"/>
  <c r="E12" i="28"/>
  <c r="E14" i="28"/>
  <c r="E18" i="28"/>
  <c r="D11" i="23"/>
  <c r="J11" i="24"/>
  <c r="H11" i="24" s="1"/>
  <c r="P11" i="24"/>
  <c r="N11" i="24" s="1"/>
  <c r="P47" i="24"/>
  <c r="N47" i="24" s="1"/>
  <c r="P30" i="24"/>
  <c r="N30" i="24" s="1"/>
  <c r="J25" i="24"/>
  <c r="H25" i="24" s="1"/>
  <c r="J21" i="24"/>
  <c r="H21" i="24" s="1"/>
  <c r="J63" i="24"/>
  <c r="H63" i="24" s="1"/>
  <c r="J59" i="24"/>
  <c r="H59" i="24" s="1"/>
  <c r="J55" i="24"/>
  <c r="H55" i="24" s="1"/>
  <c r="C53" i="4"/>
  <c r="C51" i="4"/>
  <c r="C49" i="4"/>
  <c r="C47" i="4"/>
  <c r="C11" i="4"/>
  <c r="C45" i="4"/>
  <c r="C43" i="4"/>
  <c r="C41" i="4"/>
  <c r="C39" i="4"/>
  <c r="C37" i="4"/>
  <c r="C35" i="4"/>
  <c r="C33" i="4"/>
  <c r="C31" i="4"/>
  <c r="C29" i="4"/>
  <c r="C27" i="4"/>
  <c r="C25" i="4"/>
  <c r="C23" i="4"/>
  <c r="C21" i="4"/>
  <c r="C19" i="4"/>
  <c r="C17" i="4"/>
  <c r="C15" i="4"/>
  <c r="C13" i="4"/>
  <c r="C67" i="4"/>
  <c r="C65" i="4"/>
  <c r="C63" i="4"/>
  <c r="C61" i="4"/>
  <c r="C59" i="4"/>
  <c r="C57" i="4"/>
  <c r="C48" i="24"/>
  <c r="C43" i="24"/>
  <c r="C37" i="24"/>
  <c r="C31" i="24"/>
  <c r="C27" i="24"/>
  <c r="C23" i="24"/>
  <c r="C17" i="24"/>
  <c r="C13" i="24"/>
  <c r="C67" i="24"/>
  <c r="C61" i="24"/>
  <c r="C57" i="24"/>
  <c r="C52" i="24"/>
  <c r="C50" i="24"/>
  <c r="C45" i="24"/>
  <c r="C41" i="24"/>
  <c r="C39" i="24"/>
  <c r="C35" i="24"/>
  <c r="C33" i="24"/>
  <c r="C29" i="24"/>
  <c r="C25" i="24"/>
  <c r="C21" i="24"/>
  <c r="C19" i="24"/>
  <c r="C15" i="24"/>
  <c r="C65" i="24"/>
  <c r="C63" i="24"/>
  <c r="C59" i="24"/>
  <c r="C55" i="24"/>
  <c r="G11" i="24"/>
  <c r="G11" i="4"/>
  <c r="J11" i="4"/>
  <c r="H11" i="4" s="1"/>
  <c r="P11" i="4"/>
  <c r="N11" i="4" s="1"/>
  <c r="J25" i="4"/>
  <c r="H25" i="4" s="1"/>
  <c r="J15" i="4"/>
  <c r="H15" i="4" s="1"/>
  <c r="J13" i="4"/>
  <c r="H13" i="4" s="1"/>
  <c r="J57" i="4"/>
  <c r="H57" i="4" s="1"/>
  <c r="G43" i="4"/>
  <c r="P30" i="4"/>
  <c r="N30" i="4" s="1"/>
  <c r="J21" i="4"/>
  <c r="H21" i="4" s="1"/>
  <c r="J17" i="4"/>
  <c r="H17" i="4" s="1"/>
  <c r="J63" i="4"/>
  <c r="H63" i="4" s="1"/>
  <c r="J59" i="4"/>
  <c r="H59" i="4" s="1"/>
  <c r="J17" i="24"/>
  <c r="H17" i="24" s="1"/>
  <c r="J13" i="24"/>
  <c r="H13" i="24" s="1"/>
  <c r="J67" i="24"/>
  <c r="H67" i="24" s="1"/>
  <c r="D53" i="5"/>
  <c r="E52" i="5"/>
  <c r="C52" i="5"/>
  <c r="D51" i="5"/>
  <c r="E50" i="5"/>
  <c r="C50" i="5"/>
  <c r="D49" i="5"/>
  <c r="E48" i="5"/>
  <c r="C48" i="5"/>
  <c r="D47" i="5"/>
  <c r="E46" i="5"/>
  <c r="C46" i="5"/>
  <c r="D45" i="5"/>
  <c r="E44" i="5"/>
  <c r="C44" i="5"/>
  <c r="D43" i="5"/>
  <c r="E42" i="5"/>
  <c r="C42" i="5"/>
  <c r="D41" i="5"/>
  <c r="E40" i="5"/>
  <c r="C40" i="5"/>
  <c r="D39" i="5"/>
  <c r="E38" i="5"/>
  <c r="C38" i="5"/>
  <c r="D37" i="5"/>
  <c r="E36" i="5"/>
  <c r="C36" i="5"/>
  <c r="D35" i="5"/>
  <c r="E34" i="5"/>
  <c r="C34" i="5"/>
  <c r="D33" i="5"/>
  <c r="E32" i="5"/>
  <c r="C32" i="5"/>
  <c r="D31" i="5"/>
  <c r="E30" i="5"/>
  <c r="C30" i="5"/>
  <c r="D29" i="5"/>
  <c r="E28" i="5"/>
  <c r="C28" i="5"/>
  <c r="D27" i="5"/>
  <c r="E26" i="5"/>
  <c r="C26" i="5"/>
  <c r="D25" i="5"/>
  <c r="E24" i="5"/>
  <c r="C24" i="5"/>
  <c r="D23" i="5"/>
  <c r="E22" i="5"/>
  <c r="C22" i="5"/>
  <c r="D21" i="5"/>
  <c r="E20" i="5"/>
  <c r="C20" i="5"/>
  <c r="D19" i="5"/>
  <c r="E18" i="5"/>
  <c r="C18" i="5"/>
  <c r="D17" i="5"/>
  <c r="E16" i="5"/>
  <c r="C16" i="5"/>
  <c r="D15" i="5"/>
  <c r="E14" i="5"/>
  <c r="C14" i="5"/>
  <c r="D13" i="5"/>
  <c r="E12" i="5"/>
  <c r="C12" i="5"/>
  <c r="D67" i="5"/>
  <c r="E66" i="5"/>
  <c r="C66" i="5"/>
  <c r="D65" i="5"/>
  <c r="E64" i="5"/>
  <c r="C64" i="5"/>
  <c r="D63" i="5"/>
  <c r="E62" i="5"/>
  <c r="C62" i="5"/>
  <c r="D61" i="5"/>
  <c r="E60" i="5"/>
  <c r="C60" i="5"/>
  <c r="D59" i="5"/>
  <c r="E58" i="5"/>
  <c r="C58" i="5"/>
  <c r="D57" i="5"/>
  <c r="E56" i="5"/>
  <c r="C56" i="5"/>
  <c r="D55" i="5"/>
  <c r="E54" i="5"/>
  <c r="C54" i="5"/>
  <c r="E53" i="5"/>
  <c r="C53" i="5"/>
  <c r="D52" i="5"/>
  <c r="E51" i="5"/>
  <c r="C51" i="5"/>
  <c r="D50" i="5"/>
  <c r="E49" i="5"/>
  <c r="C49" i="5"/>
  <c r="D48" i="5"/>
  <c r="E47" i="5"/>
  <c r="C47" i="5"/>
  <c r="D46" i="5"/>
  <c r="E45" i="5"/>
  <c r="C45" i="5"/>
  <c r="D44" i="5"/>
  <c r="E43" i="5"/>
  <c r="C43" i="5"/>
  <c r="D42" i="5"/>
  <c r="E41" i="5"/>
  <c r="C41" i="5"/>
  <c r="D40" i="5"/>
  <c r="E39" i="5"/>
  <c r="C39" i="5"/>
  <c r="D38" i="5"/>
  <c r="E37" i="5"/>
  <c r="C37" i="5"/>
  <c r="D36" i="5"/>
  <c r="E35" i="5"/>
  <c r="C35" i="5"/>
  <c r="D34" i="5"/>
  <c r="E33" i="5"/>
  <c r="C33" i="5"/>
  <c r="D32" i="5"/>
  <c r="E31" i="5"/>
  <c r="C31" i="5"/>
  <c r="D30" i="5"/>
  <c r="E29" i="5"/>
  <c r="C29" i="5"/>
  <c r="D28" i="5"/>
  <c r="E27" i="5"/>
  <c r="C27" i="5"/>
  <c r="D26" i="5"/>
  <c r="E25" i="5"/>
  <c r="C25" i="5"/>
  <c r="D24" i="5"/>
  <c r="E23" i="5"/>
  <c r="C23" i="5"/>
  <c r="D22" i="5"/>
  <c r="E21" i="5"/>
  <c r="C21" i="5"/>
  <c r="D20" i="5"/>
  <c r="E19" i="5"/>
  <c r="C19" i="5"/>
  <c r="D18" i="5"/>
  <c r="E17" i="5"/>
  <c r="C17" i="5"/>
  <c r="D16" i="5"/>
  <c r="E15" i="5"/>
  <c r="C15" i="5"/>
  <c r="D14" i="5"/>
  <c r="E13" i="5"/>
  <c r="C13" i="5"/>
  <c r="D12" i="5"/>
  <c r="E67" i="5"/>
  <c r="C67" i="5"/>
  <c r="D66" i="5"/>
  <c r="E65" i="5"/>
  <c r="C65" i="5"/>
  <c r="D64" i="5"/>
  <c r="E63" i="5"/>
  <c r="C63" i="5"/>
  <c r="D62" i="5"/>
  <c r="E61" i="5"/>
  <c r="C61" i="5"/>
  <c r="D60" i="5"/>
  <c r="E59" i="5"/>
  <c r="C59" i="5"/>
  <c r="D58" i="5"/>
  <c r="E57" i="5"/>
  <c r="C57" i="5"/>
  <c r="D56" i="5"/>
  <c r="E55" i="5"/>
  <c r="C55" i="5"/>
  <c r="D54" i="5"/>
  <c r="D53" i="23"/>
  <c r="E52" i="23"/>
  <c r="C52" i="23"/>
  <c r="D51" i="23"/>
  <c r="E50" i="23"/>
  <c r="C50" i="23"/>
  <c r="D49" i="23"/>
  <c r="E48" i="23"/>
  <c r="C48" i="23"/>
  <c r="D47" i="23"/>
  <c r="E46" i="23"/>
  <c r="C46" i="23"/>
  <c r="D45" i="23"/>
  <c r="E44" i="23"/>
  <c r="C44" i="23"/>
  <c r="D43" i="23"/>
  <c r="E42" i="23"/>
  <c r="C42" i="23"/>
  <c r="D41" i="23"/>
  <c r="E40" i="23"/>
  <c r="E37" i="23"/>
  <c r="C37" i="23"/>
  <c r="D36" i="23"/>
  <c r="E35" i="23"/>
  <c r="C35" i="23"/>
  <c r="D34" i="23"/>
  <c r="E33" i="23"/>
  <c r="C33" i="23"/>
  <c r="D32" i="23"/>
  <c r="E31" i="23"/>
  <c r="C31" i="23"/>
  <c r="D30" i="23"/>
  <c r="E29" i="23"/>
  <c r="C29" i="23"/>
  <c r="D28" i="23"/>
  <c r="E27" i="23"/>
  <c r="C27" i="23"/>
  <c r="D26" i="23"/>
  <c r="E25" i="23"/>
  <c r="C25" i="23"/>
  <c r="D24" i="23"/>
  <c r="E23" i="23"/>
  <c r="C23" i="23"/>
  <c r="D22" i="23"/>
  <c r="E21" i="23"/>
  <c r="C21" i="23"/>
  <c r="D20" i="23"/>
  <c r="E19" i="23"/>
  <c r="C19" i="23"/>
  <c r="D18" i="23"/>
  <c r="E17" i="23"/>
  <c r="C17" i="23"/>
  <c r="D16" i="23"/>
  <c r="E15" i="23"/>
  <c r="C15" i="23"/>
  <c r="D14" i="23"/>
  <c r="E13" i="23"/>
  <c r="C13" i="23"/>
  <c r="D12" i="23"/>
  <c r="E67" i="23"/>
  <c r="C67" i="23"/>
  <c r="D66" i="23"/>
  <c r="E65" i="23"/>
  <c r="C65" i="23"/>
  <c r="D64" i="23"/>
  <c r="E63" i="23"/>
  <c r="C63" i="23"/>
  <c r="D62" i="23"/>
  <c r="E61" i="23"/>
  <c r="C61" i="23"/>
  <c r="D60" i="23"/>
  <c r="E59" i="23"/>
  <c r="C59" i="23"/>
  <c r="D58" i="23"/>
  <c r="E57" i="23"/>
  <c r="C57" i="23"/>
  <c r="D56" i="23"/>
  <c r="E55" i="23"/>
  <c r="C55" i="23"/>
  <c r="D54" i="23"/>
  <c r="E53" i="23"/>
  <c r="C53" i="23"/>
  <c r="D52" i="23"/>
  <c r="E51" i="23"/>
  <c r="C51" i="23"/>
  <c r="D50" i="23"/>
  <c r="E49" i="23"/>
  <c r="C49" i="23"/>
  <c r="D48" i="23"/>
  <c r="E47" i="23"/>
  <c r="C47" i="23"/>
  <c r="D46" i="23"/>
  <c r="E45" i="23"/>
  <c r="C45" i="23"/>
  <c r="D44" i="23"/>
  <c r="E43" i="23"/>
  <c r="C43" i="23"/>
  <c r="D42" i="23"/>
  <c r="E41" i="23"/>
  <c r="C41" i="23"/>
  <c r="D40" i="23"/>
  <c r="E39" i="23"/>
  <c r="C39" i="23"/>
  <c r="E38" i="23"/>
  <c r="C38" i="23"/>
  <c r="D37" i="23"/>
  <c r="E36" i="23"/>
  <c r="C36" i="23"/>
  <c r="D35" i="23"/>
  <c r="E34" i="23"/>
  <c r="C34" i="23"/>
  <c r="D33" i="23"/>
  <c r="E32" i="23"/>
  <c r="C32" i="23"/>
  <c r="D31" i="23"/>
  <c r="E30" i="23"/>
  <c r="C30" i="23"/>
  <c r="D29" i="23"/>
  <c r="E28" i="23"/>
  <c r="C28" i="23"/>
  <c r="D27" i="23"/>
  <c r="E26" i="23"/>
  <c r="C26" i="23"/>
  <c r="D25" i="23"/>
  <c r="E24" i="23"/>
  <c r="C24" i="23"/>
  <c r="D23" i="23"/>
  <c r="E22" i="23"/>
  <c r="C22" i="23"/>
  <c r="D21" i="23"/>
  <c r="E20" i="23"/>
  <c r="C20" i="23"/>
  <c r="D19" i="23"/>
  <c r="E18" i="23"/>
  <c r="C18" i="23"/>
  <c r="D17" i="23"/>
  <c r="E16" i="23"/>
  <c r="C16" i="23"/>
  <c r="D15" i="23"/>
  <c r="E14" i="23"/>
  <c r="C14" i="23"/>
  <c r="D13" i="23"/>
  <c r="E12" i="23"/>
  <c r="C12" i="23"/>
  <c r="D67" i="23"/>
  <c r="E66" i="23"/>
  <c r="C66" i="23"/>
  <c r="D65" i="23"/>
  <c r="E64" i="23"/>
  <c r="C64" i="23"/>
  <c r="D63" i="23"/>
  <c r="E62" i="23"/>
  <c r="C62" i="23"/>
  <c r="D61" i="23"/>
  <c r="E60" i="23"/>
  <c r="C60" i="23"/>
  <c r="D59" i="23"/>
  <c r="E58" i="23"/>
  <c r="C58" i="23"/>
  <c r="D57" i="23"/>
  <c r="E56" i="23"/>
  <c r="C56" i="23"/>
  <c r="D55" i="23"/>
  <c r="E54" i="23"/>
  <c r="C54" i="23"/>
  <c r="F53" i="4"/>
  <c r="G52" i="4"/>
  <c r="E52" i="4"/>
  <c r="P51" i="4"/>
  <c r="N51" i="4" s="1"/>
  <c r="C50" i="4"/>
  <c r="F49" i="4"/>
  <c r="G48" i="4"/>
  <c r="E48" i="4"/>
  <c r="P47" i="4"/>
  <c r="N47" i="4" s="1"/>
  <c r="C46" i="4"/>
  <c r="C44" i="4"/>
  <c r="C42" i="4"/>
  <c r="F41" i="4"/>
  <c r="G40" i="4"/>
  <c r="E40" i="4"/>
  <c r="P39" i="4"/>
  <c r="N39" i="4" s="1"/>
  <c r="C38" i="4"/>
  <c r="F37" i="4"/>
  <c r="G36" i="4"/>
  <c r="E36" i="4"/>
  <c r="P35" i="4"/>
  <c r="N35" i="4" s="1"/>
  <c r="C34" i="4"/>
  <c r="F33" i="4"/>
  <c r="G32" i="4"/>
  <c r="E32" i="4"/>
  <c r="P31" i="4"/>
  <c r="N31" i="4" s="1"/>
  <c r="F30" i="4"/>
  <c r="G28" i="4"/>
  <c r="C26" i="4"/>
  <c r="G24" i="4"/>
  <c r="E24" i="4"/>
  <c r="C22" i="4"/>
  <c r="G20" i="4"/>
  <c r="E20" i="4"/>
  <c r="C18" i="4"/>
  <c r="G16" i="4"/>
  <c r="E16" i="4"/>
  <c r="P53" i="4"/>
  <c r="N53" i="4" s="1"/>
  <c r="C52" i="4"/>
  <c r="F51" i="4"/>
  <c r="G50" i="4"/>
  <c r="E50" i="4"/>
  <c r="P49" i="4"/>
  <c r="N49" i="4" s="1"/>
  <c r="C48" i="4"/>
  <c r="F47" i="4"/>
  <c r="G46" i="4"/>
  <c r="E46" i="4"/>
  <c r="G44" i="4"/>
  <c r="G42" i="4"/>
  <c r="E42" i="4"/>
  <c r="P41" i="4"/>
  <c r="N41" i="4" s="1"/>
  <c r="C40" i="4"/>
  <c r="F39" i="4"/>
  <c r="G38" i="4"/>
  <c r="E38" i="4"/>
  <c r="P37" i="4"/>
  <c r="N37" i="4" s="1"/>
  <c r="C36" i="4"/>
  <c r="F35" i="4"/>
  <c r="G34" i="4"/>
  <c r="E34" i="4"/>
  <c r="P33" i="4"/>
  <c r="N33" i="4" s="1"/>
  <c r="C32" i="4"/>
  <c r="F31" i="4"/>
  <c r="C28" i="4"/>
  <c r="J27" i="4"/>
  <c r="H27" i="4" s="1"/>
  <c r="G26" i="4"/>
  <c r="E26" i="4"/>
  <c r="C24" i="4"/>
  <c r="J23" i="4"/>
  <c r="H23" i="4" s="1"/>
  <c r="G22" i="4"/>
  <c r="E22" i="4"/>
  <c r="C20" i="4"/>
  <c r="J19" i="4"/>
  <c r="H19" i="4" s="1"/>
  <c r="G18" i="4"/>
  <c r="E18" i="4"/>
  <c r="C16" i="4"/>
  <c r="G14" i="4"/>
  <c r="E14" i="4"/>
  <c r="F12" i="4"/>
  <c r="C12" i="4"/>
  <c r="J67" i="4"/>
  <c r="H67" i="4" s="1"/>
  <c r="G66" i="4"/>
  <c r="E66" i="4"/>
  <c r="C64" i="4"/>
  <c r="G62" i="4"/>
  <c r="E62" i="4"/>
  <c r="C60" i="4"/>
  <c r="G58" i="4"/>
  <c r="E58" i="4"/>
  <c r="P56" i="4"/>
  <c r="N56" i="4" s="1"/>
  <c r="F56" i="4"/>
  <c r="C56" i="4"/>
  <c r="J55" i="4"/>
  <c r="H55" i="4" s="1"/>
  <c r="C55" i="4"/>
  <c r="F54" i="4"/>
  <c r="C54" i="4"/>
  <c r="G53" i="24"/>
  <c r="E53" i="24"/>
  <c r="P52" i="24"/>
  <c r="N52" i="24" s="1"/>
  <c r="C51" i="24"/>
  <c r="F50" i="24"/>
  <c r="G49" i="24"/>
  <c r="E49" i="24"/>
  <c r="P48" i="24"/>
  <c r="N48" i="24" s="1"/>
  <c r="F47" i="24"/>
  <c r="C47" i="24"/>
  <c r="F46" i="24"/>
  <c r="G44" i="24"/>
  <c r="C42" i="24"/>
  <c r="F41" i="24"/>
  <c r="G40" i="24"/>
  <c r="E40" i="24"/>
  <c r="P39" i="24"/>
  <c r="N39" i="24" s="1"/>
  <c r="C38" i="24"/>
  <c r="F37" i="24"/>
  <c r="G36" i="24"/>
  <c r="E36" i="24"/>
  <c r="P35" i="24"/>
  <c r="N35" i="24" s="1"/>
  <c r="C34" i="24"/>
  <c r="F33" i="24"/>
  <c r="G32" i="24"/>
  <c r="E32" i="24"/>
  <c r="P31" i="24"/>
  <c r="N31" i="24" s="1"/>
  <c r="F30" i="24"/>
  <c r="G28" i="24"/>
  <c r="E28" i="24"/>
  <c r="C26" i="24"/>
  <c r="G24" i="24"/>
  <c r="E24" i="24"/>
  <c r="C22" i="24"/>
  <c r="G20" i="24"/>
  <c r="E20" i="24"/>
  <c r="C18" i="24"/>
  <c r="G16" i="24"/>
  <c r="E16" i="24"/>
  <c r="C14" i="24"/>
  <c r="P12" i="24"/>
  <c r="N12" i="24" s="1"/>
  <c r="G12" i="24"/>
  <c r="E12" i="24"/>
  <c r="C66" i="24"/>
  <c r="J65" i="24"/>
  <c r="H65" i="24" s="1"/>
  <c r="G64" i="24"/>
  <c r="E64" i="24"/>
  <c r="C62" i="24"/>
  <c r="J61" i="24"/>
  <c r="H61" i="24" s="1"/>
  <c r="G60" i="24"/>
  <c r="E60" i="24"/>
  <c r="C58" i="24"/>
  <c r="J57" i="24"/>
  <c r="H57" i="24" s="1"/>
  <c r="G56" i="24"/>
  <c r="E56" i="24"/>
  <c r="F54" i="24"/>
  <c r="C54" i="24"/>
  <c r="C14" i="4"/>
  <c r="P12" i="4"/>
  <c r="N12" i="4" s="1"/>
  <c r="G12" i="4"/>
  <c r="E12" i="4"/>
  <c r="C66" i="4"/>
  <c r="J65" i="4"/>
  <c r="H65" i="4" s="1"/>
  <c r="G64" i="4"/>
  <c r="E64" i="4"/>
  <c r="C62" i="4"/>
  <c r="J61" i="4"/>
  <c r="H61" i="4" s="1"/>
  <c r="G60" i="4"/>
  <c r="E60" i="4"/>
  <c r="C58" i="4"/>
  <c r="G56" i="4"/>
  <c r="E56" i="4"/>
  <c r="P54" i="4"/>
  <c r="N54" i="4" s="1"/>
  <c r="G54" i="4"/>
  <c r="E54" i="4"/>
  <c r="C53" i="24"/>
  <c r="F52" i="24"/>
  <c r="G51" i="24"/>
  <c r="E51" i="24"/>
  <c r="P50" i="24"/>
  <c r="N50" i="24" s="1"/>
  <c r="C49" i="24"/>
  <c r="F48" i="24"/>
  <c r="G47" i="24"/>
  <c r="E47" i="24"/>
  <c r="P46" i="24"/>
  <c r="N46" i="24" s="1"/>
  <c r="C44" i="24"/>
  <c r="F43" i="24"/>
  <c r="G42" i="24"/>
  <c r="E42" i="24"/>
  <c r="P41" i="24"/>
  <c r="N41" i="24" s="1"/>
  <c r="C40" i="24"/>
  <c r="F39" i="24"/>
  <c r="G38" i="24"/>
  <c r="E38" i="24"/>
  <c r="P37" i="24"/>
  <c r="N37" i="24" s="1"/>
  <c r="C36" i="24"/>
  <c r="F35" i="24"/>
  <c r="G34" i="24"/>
  <c r="E34" i="24"/>
  <c r="P33" i="24"/>
  <c r="N33" i="24" s="1"/>
  <c r="C32" i="24"/>
  <c r="F31" i="24"/>
  <c r="C28" i="24"/>
  <c r="J27" i="24"/>
  <c r="H27" i="24" s="1"/>
  <c r="G26" i="24"/>
  <c r="E26" i="24"/>
  <c r="C24" i="24"/>
  <c r="J23" i="24"/>
  <c r="H23" i="24" s="1"/>
  <c r="G22" i="24"/>
  <c r="E22" i="24"/>
  <c r="C20" i="24"/>
  <c r="J19" i="24"/>
  <c r="H19" i="24" s="1"/>
  <c r="G18" i="24"/>
  <c r="E18" i="24"/>
  <c r="C16" i="24"/>
  <c r="J15" i="24"/>
  <c r="H15" i="24" s="1"/>
  <c r="G14" i="24"/>
  <c r="E14" i="24"/>
  <c r="F12" i="24"/>
  <c r="C12" i="24"/>
  <c r="G66" i="24"/>
  <c r="E66" i="24"/>
  <c r="C64" i="24"/>
  <c r="G62" i="24"/>
  <c r="E62" i="24"/>
  <c r="C60" i="24"/>
  <c r="G58" i="24"/>
  <c r="E58" i="24"/>
  <c r="C56" i="24"/>
  <c r="P54" i="24"/>
  <c r="N54" i="24" s="1"/>
  <c r="G54" i="24"/>
  <c r="E54" i="24"/>
  <c r="P67" i="24"/>
  <c r="N67" i="24" s="1"/>
  <c r="F67" i="24"/>
  <c r="J66" i="24"/>
  <c r="H66" i="24" s="1"/>
  <c r="P65" i="24"/>
  <c r="N65" i="24" s="1"/>
  <c r="F65" i="24"/>
  <c r="J64" i="24"/>
  <c r="H64" i="24" s="1"/>
  <c r="P63" i="24"/>
  <c r="F63" i="24"/>
  <c r="J62" i="24"/>
  <c r="H62" i="24" s="1"/>
  <c r="P61" i="24"/>
  <c r="N61" i="24" s="1"/>
  <c r="F61" i="24"/>
  <c r="J60" i="24"/>
  <c r="H60" i="24" s="1"/>
  <c r="P59" i="24"/>
  <c r="F59" i="24"/>
  <c r="J58" i="24"/>
  <c r="H58" i="24" s="1"/>
  <c r="P57" i="24"/>
  <c r="N57" i="24" s="1"/>
  <c r="F57" i="24"/>
  <c r="J56" i="24"/>
  <c r="H56" i="24" s="1"/>
  <c r="P55" i="24"/>
  <c r="F55" i="24"/>
  <c r="J54" i="24"/>
  <c r="P66" i="24"/>
  <c r="N66" i="24" s="1"/>
  <c r="P64" i="24"/>
  <c r="N64" i="24" s="1"/>
  <c r="P62" i="24"/>
  <c r="N62" i="24" s="1"/>
  <c r="P60" i="24"/>
  <c r="N60" i="24" s="1"/>
  <c r="P58" i="24"/>
  <c r="N58" i="24" s="1"/>
  <c r="P56" i="24"/>
  <c r="N56" i="24" s="1"/>
  <c r="P53" i="24"/>
  <c r="N53" i="24" s="1"/>
  <c r="J52" i="24"/>
  <c r="E52" i="24"/>
  <c r="P51" i="24"/>
  <c r="N51" i="24" s="1"/>
  <c r="J50" i="24"/>
  <c r="H50" i="24" s="1"/>
  <c r="E50" i="24"/>
  <c r="P49" i="24"/>
  <c r="N49" i="24" s="1"/>
  <c r="J48" i="24"/>
  <c r="H48" i="24" s="1"/>
  <c r="E48" i="24"/>
  <c r="J46" i="24"/>
  <c r="H46" i="24" s="1"/>
  <c r="E46" i="24"/>
  <c r="C46" i="24"/>
  <c r="P45" i="24"/>
  <c r="N45" i="24" s="1"/>
  <c r="E45" i="24"/>
  <c r="P44" i="24"/>
  <c r="N44" i="24" s="1"/>
  <c r="E44" i="24"/>
  <c r="J44" i="24"/>
  <c r="J53" i="24"/>
  <c r="H53" i="24" s="1"/>
  <c r="J51" i="24"/>
  <c r="J49" i="24"/>
  <c r="H49" i="24" s="1"/>
  <c r="J47" i="24"/>
  <c r="F45" i="24"/>
  <c r="J45" i="24"/>
  <c r="H45" i="24" s="1"/>
  <c r="P43" i="24"/>
  <c r="N43" i="24" s="1"/>
  <c r="E43" i="24"/>
  <c r="J43" i="24"/>
  <c r="P42" i="24"/>
  <c r="N42" i="24" s="1"/>
  <c r="J41" i="24"/>
  <c r="E41" i="24"/>
  <c r="P40" i="24"/>
  <c r="N40" i="24" s="1"/>
  <c r="J39" i="24"/>
  <c r="H39" i="24" s="1"/>
  <c r="E39" i="24"/>
  <c r="P38" i="24"/>
  <c r="N38" i="24" s="1"/>
  <c r="J37" i="24"/>
  <c r="H37" i="24" s="1"/>
  <c r="E37" i="24"/>
  <c r="P36" i="24"/>
  <c r="N36" i="24" s="1"/>
  <c r="J35" i="24"/>
  <c r="H35" i="24" s="1"/>
  <c r="E35" i="24"/>
  <c r="P34" i="24"/>
  <c r="N34" i="24" s="1"/>
  <c r="J33" i="24"/>
  <c r="E33" i="24"/>
  <c r="P32" i="24"/>
  <c r="N32" i="24" s="1"/>
  <c r="J31" i="24"/>
  <c r="H31" i="24" s="1"/>
  <c r="E31" i="24"/>
  <c r="G30" i="24"/>
  <c r="E30" i="24"/>
  <c r="J30" i="24"/>
  <c r="F29" i="24"/>
  <c r="J29" i="24"/>
  <c r="H29" i="24" s="1"/>
  <c r="J42" i="24"/>
  <c r="H42" i="24" s="1"/>
  <c r="J40" i="24"/>
  <c r="J38" i="24"/>
  <c r="H38" i="24" s="1"/>
  <c r="J36" i="24"/>
  <c r="J34" i="24"/>
  <c r="H34" i="24" s="1"/>
  <c r="J32" i="24"/>
  <c r="C30" i="24"/>
  <c r="P29" i="24"/>
  <c r="N29" i="24" s="1"/>
  <c r="E29" i="24"/>
  <c r="P28" i="24"/>
  <c r="N28" i="24" s="1"/>
  <c r="J28" i="24"/>
  <c r="H28" i="24" s="1"/>
  <c r="P27" i="24"/>
  <c r="F27" i="24"/>
  <c r="J26" i="24"/>
  <c r="H26" i="24" s="1"/>
  <c r="P25" i="24"/>
  <c r="F25" i="24"/>
  <c r="J24" i="24"/>
  <c r="H24" i="24" s="1"/>
  <c r="P23" i="24"/>
  <c r="F23" i="24"/>
  <c r="J22" i="24"/>
  <c r="H22" i="24" s="1"/>
  <c r="P21" i="24"/>
  <c r="F21" i="24"/>
  <c r="J20" i="24"/>
  <c r="H20" i="24" s="1"/>
  <c r="P19" i="24"/>
  <c r="D19" i="24" s="1"/>
  <c r="F19" i="24"/>
  <c r="J18" i="24"/>
  <c r="H18" i="24" s="1"/>
  <c r="P17" i="24"/>
  <c r="F17" i="24"/>
  <c r="J16" i="24"/>
  <c r="H16" i="24" s="1"/>
  <c r="P15" i="24"/>
  <c r="F15" i="24"/>
  <c r="J14" i="24"/>
  <c r="H14" i="24" s="1"/>
  <c r="P13" i="24"/>
  <c r="F13" i="24"/>
  <c r="J12" i="24"/>
  <c r="H12" i="24" s="1"/>
  <c r="P26" i="24"/>
  <c r="N26" i="24" s="1"/>
  <c r="P24" i="24"/>
  <c r="N24" i="24" s="1"/>
  <c r="P22" i="24"/>
  <c r="N22" i="24" s="1"/>
  <c r="P20" i="24"/>
  <c r="N20" i="24" s="1"/>
  <c r="P18" i="24"/>
  <c r="N18" i="24" s="1"/>
  <c r="P16" i="24"/>
  <c r="N16" i="24" s="1"/>
  <c r="P14" i="24"/>
  <c r="N14" i="24" s="1"/>
  <c r="E11" i="24"/>
  <c r="P67" i="4"/>
  <c r="N67" i="4" s="1"/>
  <c r="F67" i="4"/>
  <c r="J66" i="4"/>
  <c r="H66" i="4" s="1"/>
  <c r="P65" i="4"/>
  <c r="N65" i="4" s="1"/>
  <c r="F65" i="4"/>
  <c r="J64" i="4"/>
  <c r="H64" i="4" s="1"/>
  <c r="P63" i="4"/>
  <c r="F63" i="4"/>
  <c r="J62" i="4"/>
  <c r="H62" i="4" s="1"/>
  <c r="P61" i="4"/>
  <c r="N61" i="4" s="1"/>
  <c r="F61" i="4"/>
  <c r="J60" i="4"/>
  <c r="H60" i="4" s="1"/>
  <c r="P59" i="4"/>
  <c r="D59" i="4" s="1"/>
  <c r="F59" i="4"/>
  <c r="J58" i="4"/>
  <c r="H58" i="4" s="1"/>
  <c r="P57" i="4"/>
  <c r="F57" i="4"/>
  <c r="J56" i="4"/>
  <c r="P55" i="4"/>
  <c r="N55" i="4" s="1"/>
  <c r="F55" i="4"/>
  <c r="J54" i="4"/>
  <c r="P66" i="4"/>
  <c r="N66" i="4" s="1"/>
  <c r="P64" i="4"/>
  <c r="N64" i="4" s="1"/>
  <c r="P62" i="4"/>
  <c r="N62" i="4" s="1"/>
  <c r="P60" i="4"/>
  <c r="N60" i="4" s="1"/>
  <c r="P58" i="4"/>
  <c r="N58" i="4" s="1"/>
  <c r="J53" i="4"/>
  <c r="E53" i="4"/>
  <c r="P52" i="4"/>
  <c r="N52" i="4" s="1"/>
  <c r="J51" i="4"/>
  <c r="E51" i="4"/>
  <c r="P50" i="4"/>
  <c r="N50" i="4" s="1"/>
  <c r="J49" i="4"/>
  <c r="E49" i="4"/>
  <c r="P48" i="4"/>
  <c r="N48" i="4" s="1"/>
  <c r="J47" i="4"/>
  <c r="H47" i="4" s="1"/>
  <c r="E47" i="4"/>
  <c r="P46" i="4"/>
  <c r="N46" i="4" s="1"/>
  <c r="P45" i="4"/>
  <c r="N45" i="4" s="1"/>
  <c r="E45" i="4"/>
  <c r="P44" i="4"/>
  <c r="N44" i="4" s="1"/>
  <c r="E44" i="4"/>
  <c r="J44" i="4"/>
  <c r="F43" i="4"/>
  <c r="J43" i="4"/>
  <c r="H43" i="4" s="1"/>
  <c r="J52" i="4"/>
  <c r="H52" i="4" s="1"/>
  <c r="J50" i="4"/>
  <c r="H50" i="4" s="1"/>
  <c r="J48" i="4"/>
  <c r="H48" i="4" s="1"/>
  <c r="J46" i="4"/>
  <c r="H46" i="4" s="1"/>
  <c r="F45" i="4"/>
  <c r="J45" i="4"/>
  <c r="H45" i="4" s="1"/>
  <c r="P43" i="4"/>
  <c r="N43" i="4" s="1"/>
  <c r="E43" i="4"/>
  <c r="P42" i="4"/>
  <c r="N42" i="4" s="1"/>
  <c r="J41" i="4"/>
  <c r="E41" i="4"/>
  <c r="P40" i="4"/>
  <c r="N40" i="4" s="1"/>
  <c r="J39" i="4"/>
  <c r="E39" i="4"/>
  <c r="P38" i="4"/>
  <c r="N38" i="4" s="1"/>
  <c r="J37" i="4"/>
  <c r="D37" i="4" s="1"/>
  <c r="E37" i="4"/>
  <c r="P36" i="4"/>
  <c r="N36" i="4" s="1"/>
  <c r="J35" i="4"/>
  <c r="H35" i="4" s="1"/>
  <c r="E35" i="4"/>
  <c r="P34" i="4"/>
  <c r="N34" i="4" s="1"/>
  <c r="J33" i="4"/>
  <c r="E33" i="4"/>
  <c r="P32" i="4"/>
  <c r="N32" i="4" s="1"/>
  <c r="J31" i="4"/>
  <c r="E31" i="4"/>
  <c r="G30" i="4"/>
  <c r="E30" i="4"/>
  <c r="J30" i="4"/>
  <c r="F29" i="4"/>
  <c r="J29" i="4"/>
  <c r="H29" i="4" s="1"/>
  <c r="J42" i="4"/>
  <c r="J40" i="4"/>
  <c r="H40" i="4" s="1"/>
  <c r="J38" i="4"/>
  <c r="J36" i="4"/>
  <c r="H36" i="4" s="1"/>
  <c r="J34" i="4"/>
  <c r="J32" i="4"/>
  <c r="H32" i="4" s="1"/>
  <c r="C30" i="4"/>
  <c r="P29" i="4"/>
  <c r="N29" i="4" s="1"/>
  <c r="E29" i="4"/>
  <c r="P28" i="4"/>
  <c r="N28" i="4" s="1"/>
  <c r="E28" i="4"/>
  <c r="J28" i="4"/>
  <c r="P27" i="4"/>
  <c r="F27" i="4"/>
  <c r="J26" i="4"/>
  <c r="H26" i="4" s="1"/>
  <c r="P25" i="4"/>
  <c r="D25" i="4" s="1"/>
  <c r="F25" i="4"/>
  <c r="J24" i="4"/>
  <c r="H24" i="4" s="1"/>
  <c r="P23" i="4"/>
  <c r="F23" i="4"/>
  <c r="J22" i="4"/>
  <c r="H22" i="4" s="1"/>
  <c r="P21" i="4"/>
  <c r="D21" i="4" s="1"/>
  <c r="F21" i="4"/>
  <c r="J20" i="4"/>
  <c r="H20" i="4" s="1"/>
  <c r="P19" i="4"/>
  <c r="F19" i="4"/>
  <c r="J18" i="4"/>
  <c r="H18" i="4" s="1"/>
  <c r="P17" i="4"/>
  <c r="F17" i="4"/>
  <c r="J16" i="4"/>
  <c r="H16" i="4" s="1"/>
  <c r="P15" i="4"/>
  <c r="F15" i="4"/>
  <c r="J14" i="4"/>
  <c r="H14" i="4" s="1"/>
  <c r="P13" i="4"/>
  <c r="F13" i="4"/>
  <c r="J12" i="4"/>
  <c r="P26" i="4"/>
  <c r="N26" i="4" s="1"/>
  <c r="P24" i="4"/>
  <c r="N24" i="4" s="1"/>
  <c r="P22" i="4"/>
  <c r="N22" i="4" s="1"/>
  <c r="P20" i="4"/>
  <c r="N20" i="4" s="1"/>
  <c r="P18" i="4"/>
  <c r="N18" i="4" s="1"/>
  <c r="P16" i="4"/>
  <c r="N16" i="4" s="1"/>
  <c r="P14" i="4"/>
  <c r="N14" i="4" s="1"/>
  <c r="E11" i="4"/>
  <c r="C40" i="23"/>
  <c r="D38" i="23"/>
  <c r="D13" i="4" l="1"/>
  <c r="D27" i="24"/>
  <c r="D52" i="24"/>
  <c r="D17" i="24"/>
  <c r="D15" i="24"/>
  <c r="D23" i="24"/>
  <c r="D43" i="24"/>
  <c r="D15" i="4"/>
  <c r="D44" i="4"/>
  <c r="D44" i="24"/>
  <c r="D28" i="4"/>
  <c r="E19" i="28"/>
  <c r="E22" i="28"/>
  <c r="D21" i="24"/>
  <c r="D59" i="24"/>
  <c r="D17" i="4"/>
  <c r="D51" i="4"/>
  <c r="D56" i="4"/>
  <c r="D57" i="4"/>
  <c r="D13" i="24"/>
  <c r="D25" i="24"/>
  <c r="D33" i="24"/>
  <c r="D41" i="24"/>
  <c r="D55" i="24"/>
  <c r="D63" i="24"/>
  <c r="D49" i="4"/>
  <c r="D63" i="4"/>
  <c r="D47" i="24"/>
  <c r="D54" i="24"/>
  <c r="D34" i="4"/>
  <c r="D38" i="4"/>
  <c r="D42" i="4"/>
  <c r="D54" i="4"/>
  <c r="D32" i="24"/>
  <c r="D36" i="24"/>
  <c r="D40" i="24"/>
  <c r="D51" i="24"/>
  <c r="D30" i="4"/>
  <c r="D31" i="4"/>
  <c r="D39" i="4"/>
  <c r="D53" i="4"/>
  <c r="D30" i="24"/>
  <c r="D11" i="24"/>
  <c r="D12" i="4"/>
  <c r="D19" i="4"/>
  <c r="D23" i="4"/>
  <c r="D27" i="4"/>
  <c r="D33" i="4"/>
  <c r="D41" i="4"/>
  <c r="N55" i="24"/>
  <c r="N63" i="24"/>
  <c r="E23" i="28" s="1"/>
  <c r="N15" i="24"/>
  <c r="N21" i="24"/>
  <c r="H30" i="24"/>
  <c r="H32" i="24"/>
  <c r="H33" i="24"/>
  <c r="H36" i="24"/>
  <c r="H44" i="24"/>
  <c r="H51" i="24"/>
  <c r="H52" i="24"/>
  <c r="N17" i="24"/>
  <c r="N27" i="24"/>
  <c r="H43" i="24"/>
  <c r="N59" i="4"/>
  <c r="N63" i="4"/>
  <c r="E20" i="28" s="1"/>
  <c r="N15" i="4"/>
  <c r="N19" i="4"/>
  <c r="N23" i="4"/>
  <c r="N27" i="4"/>
  <c r="H33" i="4"/>
  <c r="H37" i="4"/>
  <c r="H41" i="4"/>
  <c r="H28" i="4"/>
  <c r="H30" i="4"/>
  <c r="H34" i="4"/>
  <c r="H38" i="4"/>
  <c r="H42" i="4"/>
  <c r="H44" i="4"/>
  <c r="H51" i="4"/>
  <c r="H54" i="24"/>
  <c r="N59" i="24"/>
  <c r="N19" i="24"/>
  <c r="N25" i="24"/>
  <c r="H40" i="24"/>
  <c r="H41" i="24"/>
  <c r="H47" i="24"/>
  <c r="H54" i="4"/>
  <c r="H56" i="4"/>
  <c r="N13" i="24"/>
  <c r="N23" i="24"/>
  <c r="N57" i="4"/>
  <c r="H12" i="4"/>
  <c r="N13" i="4"/>
  <c r="N17" i="4"/>
  <c r="N21" i="4"/>
  <c r="N25" i="4"/>
  <c r="H31" i="4"/>
  <c r="H39" i="4"/>
  <c r="H49" i="4"/>
  <c r="H53" i="4"/>
  <c r="D35" i="24"/>
  <c r="D50" i="24"/>
  <c r="D55" i="4"/>
  <c r="D67" i="24"/>
  <c r="D48" i="4"/>
  <c r="D52" i="4"/>
  <c r="D32" i="4"/>
  <c r="D36" i="4"/>
  <c r="D40" i="4"/>
  <c r="D35" i="4"/>
  <c r="D45" i="4"/>
  <c r="D47" i="4"/>
  <c r="D61" i="4"/>
  <c r="D65" i="4"/>
  <c r="D67" i="4"/>
  <c r="D12" i="24"/>
  <c r="D34" i="24"/>
  <c r="D38" i="24"/>
  <c r="D42" i="24"/>
  <c r="D37" i="24"/>
  <c r="D49" i="24"/>
  <c r="D53" i="24"/>
  <c r="D11" i="4"/>
  <c r="D46" i="4"/>
  <c r="D50" i="4"/>
  <c r="D31" i="24"/>
  <c r="D39" i="24"/>
  <c r="D45" i="24"/>
  <c r="D46" i="24"/>
  <c r="D48" i="24"/>
  <c r="D57" i="24"/>
  <c r="D61" i="24"/>
  <c r="D65" i="24"/>
  <c r="D56" i="24"/>
  <c r="D58" i="24"/>
  <c r="D60" i="24"/>
  <c r="D62" i="24"/>
  <c r="D64" i="24"/>
  <c r="D66" i="24"/>
  <c r="D29" i="24"/>
  <c r="D14" i="24"/>
  <c r="D16" i="24"/>
  <c r="D18" i="24"/>
  <c r="D20" i="24"/>
  <c r="D22" i="24"/>
  <c r="D24" i="24"/>
  <c r="D26" i="24"/>
  <c r="D28" i="24"/>
  <c r="D58" i="4"/>
  <c r="D60" i="4"/>
  <c r="D62" i="4"/>
  <c r="D64" i="4"/>
  <c r="D66" i="4"/>
  <c r="D29" i="4"/>
  <c r="D14" i="4"/>
  <c r="D16" i="4"/>
  <c r="D18" i="4"/>
  <c r="D20" i="4"/>
  <c r="D22" i="4"/>
  <c r="D24" i="4"/>
  <c r="D26" i="4"/>
  <c r="D43" i="4"/>
  <c r="E42" i="28" l="1"/>
  <c r="G42" i="28" s="1"/>
  <c r="E40" i="28"/>
  <c r="G40" i="28" s="1"/>
  <c r="E39" i="28"/>
  <c r="G39" i="28" s="1"/>
  <c r="E44" i="28"/>
  <c r="G44" i="28" s="1"/>
  <c r="E43" i="28"/>
  <c r="G43" i="28" s="1"/>
  <c r="E41" i="28"/>
  <c r="G41" i="28" s="1"/>
  <c r="B13" i="28" l="1"/>
  <c r="D13" i="28" s="1"/>
  <c r="B12" i="28"/>
  <c r="D12" i="28" s="1"/>
  <c r="B21" i="28"/>
  <c r="D21" i="28" s="1"/>
  <c r="B18" i="28"/>
  <c r="D18" i="28" s="1"/>
  <c r="B14" i="28"/>
  <c r="D14" i="28" s="1"/>
  <c r="B11" i="28"/>
  <c r="D11" i="28" s="1"/>
  <c r="B16" i="28"/>
  <c r="D16" i="28" s="1"/>
  <c r="B15" i="28"/>
  <c r="D15" i="28" s="1"/>
  <c r="E32" i="28"/>
  <c r="G32" i="28" s="1"/>
  <c r="E29" i="28"/>
  <c r="G29" i="28" s="1"/>
  <c r="E36" i="28"/>
  <c r="G36" i="28" s="1"/>
  <c r="E35" i="28"/>
  <c r="G35" i="28" s="1"/>
  <c r="E33" i="28"/>
  <c r="G33" i="28" s="1"/>
  <c r="E31" i="28"/>
  <c r="G31" i="28" s="1"/>
  <c r="E30" i="28"/>
  <c r="G30" i="28" s="1"/>
  <c r="E28" i="28"/>
  <c r="G28" i="28" s="1"/>
  <c r="E37" i="28"/>
  <c r="G37" i="28" s="1"/>
  <c r="E34" i="28"/>
  <c r="G34" i="28" s="1"/>
  <c r="B23" i="28" l="1"/>
  <c r="D23" i="28" s="1"/>
  <c r="B22" i="28" l="1"/>
  <c r="D22" i="28" s="1"/>
  <c r="B19" i="28"/>
  <c r="D19" i="28" s="1"/>
  <c r="B20" i="28"/>
  <c r="D20" i="28" s="1"/>
</calcChain>
</file>

<file path=xl/sharedStrings.xml><?xml version="1.0" encoding="utf-8"?>
<sst xmlns="http://schemas.openxmlformats.org/spreadsheetml/2006/main" count="2178" uniqueCount="345">
  <si>
    <t>Період</t>
  </si>
  <si>
    <t>Усього</t>
  </si>
  <si>
    <t>у тому числі</t>
  </si>
  <si>
    <t>у т.ч. за валютами</t>
  </si>
  <si>
    <t>За іпотечними кредитами, наданими на придбання, 
будівництво та реконструкцію нерухомості</t>
  </si>
  <si>
    <t xml:space="preserve">За іншими кредитами </t>
  </si>
  <si>
    <t>усього без ураху-вання овер-драфту</t>
  </si>
  <si>
    <t>у т.ч. за строками</t>
  </si>
  <si>
    <t>в національній валюті</t>
  </si>
  <si>
    <t>в іноземній валюті</t>
  </si>
  <si>
    <t>до 1 року</t>
  </si>
  <si>
    <t>від  1 року до 5 років</t>
  </si>
  <si>
    <t>більше 5 років</t>
  </si>
  <si>
    <t>усього</t>
  </si>
  <si>
    <t>Нефінансові корпорації</t>
  </si>
  <si>
    <t>Нефінан-сові корпо-рації</t>
  </si>
  <si>
    <t>Домашні господар-ства</t>
  </si>
  <si>
    <t>у національній валюті</t>
  </si>
  <si>
    <t>на вимогу</t>
  </si>
  <si>
    <t>від  1 року до 2 років</t>
  </si>
  <si>
    <t>більше 2 років</t>
  </si>
  <si>
    <t>інші фінансові корпорації</t>
  </si>
  <si>
    <t>сектор загального державного управління</t>
  </si>
  <si>
    <t>нефінансові корпорації</t>
  </si>
  <si>
    <t>інші сектори економіки</t>
  </si>
  <si>
    <t>страхові корпорації та пенсійні фонди</t>
  </si>
  <si>
    <t xml:space="preserve">інші </t>
  </si>
  <si>
    <t>центральні органи державного управління</t>
  </si>
  <si>
    <t>регіональні та місцеві органи державного управління</t>
  </si>
  <si>
    <t>державні нефінансові корпорації</t>
  </si>
  <si>
    <t>некомерційні організації, що обслуговують домашні господарства</t>
  </si>
  <si>
    <t>Кредити, надані депозитними корпораціями (крім Національного банку України) у розрізі секторів економіки</t>
  </si>
  <si>
    <t>нефінансових корпорацій</t>
  </si>
  <si>
    <t>Надання інших видів послуг</t>
  </si>
  <si>
    <t>Мистецтво, спорт, розваги та відпочинок</t>
  </si>
  <si>
    <t>Охорона здоров'я та надання соціальної допомоги</t>
  </si>
  <si>
    <t>Освіта</t>
  </si>
  <si>
    <t>Професійна, наукова та технічна діяльність</t>
  </si>
  <si>
    <t>Операції з нерухомим майном</t>
  </si>
  <si>
    <t>Інформація та телекомунікації</t>
  </si>
  <si>
    <t>Тимчасове розміщування й організація харчування</t>
  </si>
  <si>
    <t>Транспорт, складське господарство, поштова та кур'єрська діяльність</t>
  </si>
  <si>
    <t>Оптова та роздрібна торгівля; ремонт автотранспортних засобів і мотоциклів</t>
  </si>
  <si>
    <t>Будівництво</t>
  </si>
  <si>
    <t>Водопостачання; каналізація, поводження з відходами</t>
  </si>
  <si>
    <t>Постачання електроенергії, газу, пари та кондиційованого повітря</t>
  </si>
  <si>
    <t>Переробна промисловість</t>
  </si>
  <si>
    <t>Добувна промисловість і розроблення кар'єрів</t>
  </si>
  <si>
    <t>Сільське господарство, лісове господарство та рибне господарство</t>
  </si>
  <si>
    <t>у тому числі за видами економічної діяльності</t>
  </si>
  <si>
    <t>Кредити, надані депозитними корпораціями (крім Національного банку України) нефінансовим корпораціям, у розрізі видів економічної діяльності</t>
  </si>
  <si>
    <t>Діяльність у сфері адміністра-тивного та допоміжного обслуговування</t>
  </si>
  <si>
    <t>(середньозважені ставки в  річному обчисленні, %)</t>
  </si>
  <si>
    <t>Із загальної суми іпотечні кредити</t>
  </si>
  <si>
    <t xml:space="preserve">Інші кредити </t>
  </si>
  <si>
    <t>На придбання, будівництво та реконструкцію нерухомості</t>
  </si>
  <si>
    <t>Депозити, залучені депозитними корпораціями (крім Національного банку України), за секторами економіки</t>
  </si>
  <si>
    <t>Споживчі кредити</t>
  </si>
  <si>
    <t>Інші кредити</t>
  </si>
  <si>
    <t>За іншими кредитами</t>
  </si>
  <si>
    <t>За спожив-чими креди-тами</t>
  </si>
  <si>
    <t>Кількість філій</t>
  </si>
  <si>
    <t>Вінницька область</t>
  </si>
  <si>
    <t>Нефінан-
сові корпо-рації</t>
  </si>
  <si>
    <t>Інформація 
та теле-
комунікації</t>
  </si>
  <si>
    <t>Депозитні корпорації-резиденти, усього</t>
  </si>
  <si>
    <t>домашні госпо-
дарства</t>
  </si>
  <si>
    <t>Нере-
зиденти,
усього</t>
  </si>
  <si>
    <t>Кредити, надані депозитними корпораціями (крім Національного банку України) нефінансовим корпораціям, 
за цільовим спрямуванням у розрізі видів валют та строків</t>
  </si>
  <si>
    <t>овер-
драфт</t>
  </si>
  <si>
    <t>у розрізі секторів економіки</t>
  </si>
  <si>
    <t>нефінансовим корпораціям, у розрізі видів економічної діяльності</t>
  </si>
  <si>
    <t>нефінансовим корпораціям, за цільовим спрямуванням у розрізі видів валют та строків</t>
  </si>
  <si>
    <t>Кредити, надані депозитними корпораціями (крім Національного банку України) домашнім господарствам, 
за цільовим спрямуванням у розрізі видів валют та строків</t>
  </si>
  <si>
    <t>домашнім господарствам, за цільовим спрямуванням у розрізі видів валют та строків</t>
  </si>
  <si>
    <t>за секторами економіки</t>
  </si>
  <si>
    <t>нефінансових корпорацій, за видами економічної діяльності</t>
  </si>
  <si>
    <t>Кредити, надані депозитними корпораціями (крім Національного банку України) нефінансовим корпораціям 
у розрізі строків та валют</t>
  </si>
  <si>
    <t>Кредити, надані депозитними корпораціями (крім Національного банку України) домашнім господарствам
у розрізі строків та валют</t>
  </si>
  <si>
    <t>домашнім господарствам у розрізі строків та валют</t>
  </si>
  <si>
    <t>нефінансовим корпораціям  у розрізі строків та валют</t>
  </si>
  <si>
    <t>Депозити, залучені депозитними корпораціями (крім Національного банку України), нефінасових корпорацій 
у розрізі видів валют та строків</t>
  </si>
  <si>
    <t>Депозити, залучені депозитними корпораціями (крім Національного банку України), домашніх господарств
у розрізі видів валют та строків</t>
  </si>
  <si>
    <t>нефінасових корпорацій у розрізі видів валют та строків</t>
  </si>
  <si>
    <t>домашніх господарств у розрізі видів валют та строків</t>
  </si>
  <si>
    <t>за новими кредитами</t>
  </si>
  <si>
    <t>за новими депозитами</t>
  </si>
  <si>
    <t>нефінансових корпорацій у розрізі видів валют та строків</t>
  </si>
  <si>
    <t>нефінансових корпорацій за цільовим спрямуванням у розрізі видів валют та строків</t>
  </si>
  <si>
    <t>домашніх господарств, за цільовим спрямуванням у розрізі видів валют та строків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</si>
  <si>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</si>
  <si>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</si>
  <si>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</si>
  <si>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</si>
  <si>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</si>
  <si>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</si>
  <si>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</si>
  <si>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</si>
  <si>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</si>
  <si>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</si>
  <si>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</si>
  <si>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</si>
  <si>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</si>
  <si>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</si>
  <si>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</si>
  <si>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</si>
  <si>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Депозити, залучені депозитними корпораціями (крім Національного банку України) у нефінансових корпорацій, 
за видами економічної діяльності</t>
  </si>
  <si>
    <t>Процентні ставки депозитних корпорацій (крім Національного банку України) за новими кредитами, наданими нефінансовим корпораціям,
у розрізі видів валют та строків</t>
  </si>
  <si>
    <t>Процентні ставки депозитних корпорацій (крім Національного банку України) за новими кредитами, наданими домашнім господарствам,
у розрізі видів валют та строків</t>
  </si>
  <si>
    <t>Процентні ставки депозитних корпорацій (крім Національного банку України) за новими кредитами домашнім господарствам, 
за цільовим спрямуванням у розрізі видів валют та строків</t>
  </si>
  <si>
    <t>Процентні ставки депозитних корпорацій (крім Національного банку України) за новими кредитами нефінансовим корпораціям, 
за цільовим спрямуванням, у розрізі видів валют та строків</t>
  </si>
  <si>
    <t>Процентні ставки депозитних корпорацій (крім Національного банку України) за новими депозитами, залученими у нефінансових корпорацій,
у розрізі видів валют та строків</t>
  </si>
  <si>
    <t>Процентні ставки депозитних корпорацій (крім Національного банку України) за новими депозитами, залученими у домашніх господарств
у розрізі видів валют та строків</t>
  </si>
  <si>
    <t>Кількість банків-юридичних осіб, усього</t>
  </si>
  <si>
    <t>Показники</t>
  </si>
  <si>
    <t>нефінансовим корпораціям</t>
  </si>
  <si>
    <t>домашнім господарствам</t>
  </si>
  <si>
    <t>Вінницької області</t>
  </si>
  <si>
    <t>без урахування овердрафту</t>
  </si>
  <si>
    <t>Дані про кількість банків</t>
  </si>
  <si>
    <t>щодо діяльності депозитних корпорацій (банків)</t>
  </si>
  <si>
    <t xml:space="preserve">Кредити, надані депозитними корпораціями </t>
  </si>
  <si>
    <t xml:space="preserve">Депозити, залучені на рахунки </t>
  </si>
  <si>
    <t>Основні показники грошово-кредитної та фінансової статистики</t>
  </si>
  <si>
    <t>Середньозважені ставки в  річному обчисленні, %</t>
  </si>
  <si>
    <t>Процентні ставки депозитних корпорацій (крім Національного банку України)
за новими кредитами, за звітний місяць</t>
  </si>
  <si>
    <t>Процентні ставки депозитних корпорацій (крім Національного банку України) 
за новими депозитами, за звітний місяць</t>
  </si>
  <si>
    <t>–</t>
  </si>
  <si>
    <t>Дані про банки, що подають звітність</t>
  </si>
  <si>
    <t>(кількість, на кінець періоду)</t>
  </si>
  <si>
    <t>Філії</t>
  </si>
  <si>
    <t>січень</t>
  </si>
  <si>
    <t>лютий</t>
  </si>
  <si>
    <t>вересень</t>
  </si>
  <si>
    <t>березень</t>
  </si>
  <si>
    <t>квітень</t>
  </si>
  <si>
    <t>травень</t>
  </si>
  <si>
    <t>Зміна, %</t>
  </si>
  <si>
    <t>% до загального підсумку по Україні</t>
  </si>
  <si>
    <t>червень</t>
  </si>
  <si>
    <t>до початку 
року</t>
  </si>
  <si>
    <t>за місяць</t>
  </si>
  <si>
    <t>липень</t>
  </si>
  <si>
    <t>серпень</t>
  </si>
  <si>
    <t>жовтень</t>
  </si>
  <si>
    <t>листопад</t>
  </si>
  <si>
    <t>грудень</t>
  </si>
  <si>
    <t>область</t>
  </si>
  <si>
    <t>Україна</t>
  </si>
  <si>
    <t>Різниця, п.п.</t>
  </si>
  <si>
    <t>у річному 
обчис-ленні</t>
  </si>
  <si>
    <t>Процентні ставки депозитних корпорацій (крім Національного банку України)
за новими кредитами</t>
  </si>
  <si>
    <t>Процентні ставки депозитних корпорацій (крім Національного банку України)
за новими депозитами</t>
  </si>
  <si>
    <t>Кредити ДГ</t>
  </si>
  <si>
    <t>Кредити ДГ у НВ</t>
  </si>
  <si>
    <t>Кредити ДГ у ІВ</t>
  </si>
  <si>
    <t>Депозити ДГ</t>
  </si>
  <si>
    <t>Депозити ДГ у НВ</t>
  </si>
  <si>
    <t>Депозити ДГ у ІВ</t>
  </si>
  <si>
    <t>% за кредитами ДГ</t>
  </si>
  <si>
    <t>% за кредитами ДГ у НВ</t>
  </si>
  <si>
    <t>% за кредитами ДГ у ІВ</t>
  </si>
  <si>
    <t>% за депозитами ІК у НВ</t>
  </si>
  <si>
    <t>% за депозитами ДГ</t>
  </si>
  <si>
    <t>% за депозитами ДГ у НВ</t>
  </si>
  <si>
    <t>% за депозитами ДГ у ІВ</t>
  </si>
  <si>
    <t>Основні показники грошово-кредитної та фінансової статистики щодо діяльності депозитних корпорацій (банків)</t>
  </si>
  <si>
    <r>
      <rPr>
        <b/>
        <sz val="12"/>
        <color theme="1"/>
        <rFont val="Calibri"/>
        <family val="2"/>
        <charset val="204"/>
        <scheme val="minor"/>
      </rPr>
      <t>Кредити</t>
    </r>
    <r>
      <rPr>
        <sz val="12"/>
        <color theme="1"/>
        <rFont val="Calibri"/>
        <family val="2"/>
        <charset val="204"/>
        <scheme val="minor"/>
      </rPr>
      <t>, надані депозитними корпораціями (крім Національного банку України)</t>
    </r>
  </si>
  <si>
    <r>
      <rPr>
        <b/>
        <sz val="12"/>
        <color theme="1"/>
        <rFont val="Calibri"/>
        <family val="2"/>
        <charset val="204"/>
        <scheme val="minor"/>
      </rPr>
      <t>Депозити</t>
    </r>
    <r>
      <rPr>
        <sz val="12"/>
        <color theme="1"/>
        <rFont val="Calibri"/>
        <family val="2"/>
        <charset val="204"/>
        <scheme val="minor"/>
      </rPr>
      <t>, залучені депозитними корпораціями (крім Національного банку України)</t>
    </r>
  </si>
  <si>
    <r>
      <rPr>
        <b/>
        <sz val="12"/>
        <color theme="1"/>
        <rFont val="Calibri"/>
        <family val="2"/>
        <charset val="204"/>
        <scheme val="minor"/>
      </rPr>
      <t>Процентні ставки</t>
    </r>
    <r>
      <rPr>
        <sz val="12"/>
        <color theme="1"/>
        <rFont val="Calibri"/>
        <family val="2"/>
        <charset val="204"/>
        <scheme val="minor"/>
      </rPr>
      <t xml:space="preserve"> депозитних корпорацій (крім Національного банку України) </t>
    </r>
  </si>
  <si>
    <t>Добувна промис-ловість і розроблення кар'єрів</t>
  </si>
  <si>
    <t>Сільське госпо-дарство, лісове господарство та рибне господарство</t>
  </si>
  <si>
    <t>стро-кові</t>
  </si>
  <si>
    <t>До змісту</t>
  </si>
  <si>
    <t>Кредити НФК</t>
  </si>
  <si>
    <t>Кредити НФК у НВ</t>
  </si>
  <si>
    <t>Кредити НФК в ІВ</t>
  </si>
  <si>
    <t>Депозити НФК</t>
  </si>
  <si>
    <t>Депозити НФК у НВ</t>
  </si>
  <si>
    <t>Депозити НФК в ІВ</t>
  </si>
  <si>
    <t>% за кредитами НФК</t>
  </si>
  <si>
    <t>% за кредитами НФК у НВ</t>
  </si>
  <si>
    <t>% за кредитами НФК у ІВ</t>
  </si>
  <si>
    <t>% за депозитами НФК</t>
  </si>
  <si>
    <t>% за депозитами НФК у НВ</t>
  </si>
  <si>
    <t>% за кредитами НФК у НВ без овердрафту</t>
  </si>
  <si>
    <t>% за кредитами НФК у ІВ без овердрафту</t>
  </si>
  <si>
    <t>% за кредитами ДГ у НВ без овердрафту</t>
  </si>
  <si>
    <t>% за кредитами ДГ у ІВ без овердрафту</t>
  </si>
  <si>
    <t>інші нефінансові корпорації</t>
  </si>
  <si>
    <t>Довідково. Кількість діючих структурних підрозділів банків 
(за виключенням неплатоспроможних банків)</t>
  </si>
  <si>
    <t>…</t>
  </si>
  <si>
    <t>Кількість діючих структурних підрозділів банків 
(за виключенням неплатоспроможних банків)</t>
  </si>
  <si>
    <t>Кількість діючих структурних підрозділів банків (за виключенням неплатоспроможних банків)</t>
  </si>
  <si>
    <t>Код банку</t>
  </si>
  <si>
    <t>Назва банку</t>
  </si>
  <si>
    <t>Код МФО</t>
  </si>
  <si>
    <t xml:space="preserve">Україна </t>
  </si>
  <si>
    <t>долар США</t>
  </si>
  <si>
    <t>євро</t>
  </si>
  <si>
    <t>домашні господарствa</t>
  </si>
  <si>
    <t>домашніx господарств</t>
  </si>
  <si>
    <t>Сектори-резиденти (крім депозитних корпорацій)</t>
  </si>
  <si>
    <t>АТ "Укрексімбанк"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</si>
  <si>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</si>
  <si>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</si>
  <si>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</si>
  <si>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</si>
  <si>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</si>
  <si>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АКБ "ІНДУСТРІАЛБАНК"</t>
  </si>
  <si>
    <t>Акціонерний банк "Південний"</t>
  </si>
  <si>
    <t>АТ "МетаБанк"</t>
  </si>
  <si>
    <t>АТ "КІБ"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</si>
  <si>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</si>
  <si>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</si>
  <si>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</si>
  <si>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</si>
  <si>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</si>
  <si>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</si>
  <si>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АТ "УКРБУДІНВЕСТБАНК"</t>
  </si>
  <si>
    <t>ПуАТ "КБ "АКОРДБАНК"</t>
  </si>
  <si>
    <t>Банки-
юридичні особи, 
усього</t>
  </si>
  <si>
    <t>ПАТ "МТБ БАНК"</t>
  </si>
  <si>
    <t>АТ "БАНК АВАНГАРД"</t>
  </si>
  <si>
    <t>АТ "БАНК АЛЬЯНС"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</si>
  <si>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</si>
  <si>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</si>
  <si>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</si>
  <si>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</si>
  <si>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</si>
  <si>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"АЙБОКС БАНК"</t>
  </si>
  <si>
    <t>АТ "ПЕРШИЙ ІНВЕСТИЦІЙНИЙ БАНК"</t>
  </si>
  <si>
    <t>АТ "СІТІБАНК"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</si>
  <si>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</si>
  <si>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</si>
  <si>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</si>
  <si>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</si>
  <si>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</si>
  <si>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 xml:space="preserve">Залишки коштів, млн грн </t>
  </si>
  <si>
    <t>(залишки коштів на кінець періоду, млн грн)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</si>
  <si>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</si>
  <si>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</si>
  <si>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</si>
  <si>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</si>
  <si>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</si>
  <si>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</si>
  <si>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"АЛЬФА-БАНК"</t>
  </si>
  <si>
    <t>АТ "БАНК ФОРВАРД"</t>
  </si>
  <si>
    <t>АТ "АКБ "КОНКОРД"</t>
  </si>
  <si>
    <t>АТ "ЄПБ"</t>
  </si>
  <si>
    <t>АТ "ПУМБ"</t>
  </si>
  <si>
    <t>АТ "УКРСИББАНК"</t>
  </si>
  <si>
    <t>АТ "Ідея Банк"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</si>
  <si>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</si>
  <si>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</si>
  <si>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</si>
  <si>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</si>
  <si>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</si>
  <si>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</si>
  <si>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</si>
  <si>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</si>
  <si>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</si>
  <si>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</si>
  <si>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</si>
  <si>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</si>
  <si>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</si>
  <si>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</si>
  <si>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</si>
  <si>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</si>
  <si>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</si>
  <si>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</si>
  <si>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</si>
  <si>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</si>
  <si>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Фінансова та страхова діяльність</t>
  </si>
  <si>
    <t>002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</si>
  <si>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</si>
  <si>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</si>
  <si>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</si>
  <si>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</si>
  <si>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</si>
  <si>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</si>
  <si>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</si>
  <si>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</si>
  <si>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</si>
  <si>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</si>
  <si>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</si>
  <si>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</si>
  <si>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</si>
  <si>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</si>
  <si>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</si>
  <si>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</si>
  <si>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</si>
  <si>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</si>
  <si>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128</t>
  </si>
  <si>
    <t>129</t>
  </si>
  <si>
    <t>133</t>
  </si>
  <si>
    <t>136</t>
  </si>
  <si>
    <t>142</t>
  </si>
  <si>
    <t>143</t>
  </si>
  <si>
    <t>146</t>
  </si>
  <si>
    <t>АТ "БАНК "УКРАЇНСЬКИЙ КАПІТАЛ"</t>
  </si>
  <si>
    <t>153</t>
  </si>
  <si>
    <t>171</t>
  </si>
  <si>
    <t>205</t>
  </si>
  <si>
    <t>231</t>
  </si>
  <si>
    <t>240</t>
  </si>
  <si>
    <t>241</t>
  </si>
  <si>
    <t>242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</si>
  <si>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</si>
  <si>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</si>
  <si>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</si>
  <si>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</si>
  <si>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</si>
  <si>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</si>
  <si>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</si>
  <si>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</si>
  <si>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</si>
  <si>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</si>
  <si>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</si>
  <si>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</si>
  <si>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</si>
  <si>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</si>
  <si>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</si>
  <si>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</si>
  <si>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</si>
  <si>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</si>
  <si>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</si>
  <si>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</si>
  <si>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</si>
  <si>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</si>
  <si>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</si>
  <si>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</si>
  <si>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</si>
  <si>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</si>
  <si>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</si>
  <si>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</si>
  <si>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</si>
  <si>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460</t>
  </si>
  <si>
    <t>512</t>
  </si>
  <si>
    <t>553</t>
  </si>
  <si>
    <t>634</t>
  </si>
  <si>
    <t>694</t>
  </si>
  <si>
    <t>774</t>
  </si>
  <si>
    <t>Усього 68</t>
  </si>
  <si>
    <t>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</si>
</sst>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;\–#,##0;&quot;–&quot;"/>
    <numFmt numFmtId="165" formatCode="mm/yyyy"/>
    <numFmt numFmtId="166" formatCode="&quot;за станом на кінець&quot;[$-FC22]\ mmmm\ yyyy\ &quot;року&quot;"/>
    <numFmt numFmtId="167" formatCode="#,##0&quot; р.&quot;;[Red]\-#,##0&quot; р.&quot;"/>
    <numFmt numFmtId="168" formatCode="###0.0;\–###0.0;&quot;–&quot;"/>
    <numFmt numFmtId="169" formatCode="#,##0.0;\–#,##0.0;&quot;–&quot;"/>
    <numFmt numFmtId="170" formatCode="###0;\–###0;&quot;–&quot;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10"/>
      <name val="UkrainianFuturis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indexed="12"/>
      <name val="UkrainianFuturis"/>
    </font>
    <font>
      <b/>
      <sz val="12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0"/>
      <name val="Calibri"/>
      <family val="2"/>
      <charset val="204"/>
      <scheme val="minor"/>
    </font>
    <font>
      <b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b/>
      <sz val="10"/>
      <color theme="6" tint="-0.49998474074526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u/>
      <sz val="10"/>
      <color rgb="FF0000FF"/>
      <name val="Calibri"/>
      <family val="2"/>
      <charset val="204"/>
      <scheme val="minor"/>
    </font>
    <font>
      <b/>
      <sz val="10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3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1" fillId="0" borderId="0"/>
    <xf numFmtId="0" fontId="39" fillId="0" borderId="0"/>
  </cellStyleXfs>
  <cellXfs count="269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0" borderId="13" xfId="0" applyFont="1" applyBorder="1" applyProtection="1">
      <protection hidden="1"/>
    </xf>
    <xf numFmtId="166" fontId="15" fillId="0" borderId="0" xfId="1" applyNumberFormat="1" applyFont="1" applyFill="1" applyAlignment="1">
      <alignment horizontal="left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right"/>
    </xf>
    <xf numFmtId="164" fontId="18" fillId="0" borderId="0" xfId="2" applyNumberFormat="1" applyFont="1"/>
    <xf numFmtId="0" fontId="18" fillId="0" borderId="0" xfId="0" applyFont="1"/>
    <xf numFmtId="169" fontId="19" fillId="0" borderId="0" xfId="1" applyNumberFormat="1" applyFont="1" applyBorder="1" applyAlignment="1"/>
    <xf numFmtId="166" fontId="17" fillId="0" borderId="0" xfId="1" applyNumberFormat="1" applyFont="1" applyFill="1" applyAlignment="1" applyProtection="1">
      <alignment horizontal="center"/>
      <protection hidden="1"/>
    </xf>
    <xf numFmtId="0" fontId="22" fillId="0" borderId="0" xfId="0" applyFont="1" applyBorder="1" applyAlignment="1">
      <alignment horizontal="center" vertical="center" wrapText="1"/>
    </xf>
    <xf numFmtId="0" fontId="10" fillId="0" borderId="0" xfId="0" quotePrefix="1" applyFont="1"/>
    <xf numFmtId="0" fontId="24" fillId="0" borderId="0" xfId="0" applyFont="1" applyFill="1"/>
    <xf numFmtId="0" fontId="25" fillId="0" borderId="0" xfId="12" quotePrefix="1" applyFont="1" applyFill="1"/>
    <xf numFmtId="0" fontId="25" fillId="0" borderId="0" xfId="12" quotePrefix="1" applyFont="1" applyFill="1" applyAlignment="1"/>
    <xf numFmtId="0" fontId="10" fillId="0" borderId="0" xfId="0" applyFont="1" applyFill="1" applyAlignment="1">
      <alignment horizontal="left" indent="1"/>
    </xf>
    <xf numFmtId="0" fontId="26" fillId="0" borderId="0" xfId="12" quotePrefix="1" applyFont="1" applyFill="1"/>
    <xf numFmtId="169" fontId="19" fillId="0" borderId="0" xfId="1" applyNumberFormat="1" applyFont="1" applyBorder="1" applyAlignment="1" applyProtection="1">
      <alignment horizontal="right" indent="3"/>
      <protection hidden="1"/>
    </xf>
    <xf numFmtId="169" fontId="17" fillId="0" borderId="0" xfId="2" applyNumberFormat="1" applyFont="1" applyFill="1" applyBorder="1" applyAlignment="1" applyProtection="1">
      <alignment vertical="top"/>
      <protection hidden="1"/>
    </xf>
    <xf numFmtId="169" fontId="19" fillId="0" borderId="13" xfId="1" applyNumberFormat="1" applyFont="1" applyBorder="1" applyAlignment="1" applyProtection="1">
      <alignment horizontal="right" indent="3"/>
      <protection hidden="1"/>
    </xf>
    <xf numFmtId="0" fontId="18" fillId="0" borderId="0" xfId="0" applyFont="1" applyProtection="1">
      <protection hidden="1"/>
    </xf>
    <xf numFmtId="166" fontId="14" fillId="0" borderId="0" xfId="1" applyNumberFormat="1" applyFont="1" applyFill="1" applyAlignment="1" applyProtection="1">
      <alignment horizontal="center"/>
      <protection hidden="1"/>
    </xf>
    <xf numFmtId="166" fontId="15" fillId="0" borderId="0" xfId="1" applyNumberFormat="1" applyFont="1" applyFill="1" applyAlignment="1" applyProtection="1">
      <alignment horizontal="left"/>
      <protection hidden="1"/>
    </xf>
    <xf numFmtId="165" fontId="9" fillId="0" borderId="2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164" fontId="14" fillId="0" borderId="0" xfId="2" applyNumberFormat="1" applyFont="1" applyFill="1" applyBorder="1" applyAlignment="1" applyProtection="1">
      <alignment vertical="top"/>
      <protection hidden="1"/>
    </xf>
    <xf numFmtId="164" fontId="17" fillId="0" borderId="0" xfId="2" applyNumberFormat="1" applyFont="1" applyFill="1" applyBorder="1" applyAlignment="1" applyProtection="1">
      <alignment vertical="top"/>
      <protection hidden="1"/>
    </xf>
    <xf numFmtId="164" fontId="18" fillId="0" borderId="0" xfId="2" applyNumberFormat="1" applyFont="1" applyAlignment="1" applyProtection="1">
      <protection hidden="1"/>
    </xf>
    <xf numFmtId="164" fontId="20" fillId="0" borderId="0" xfId="12" applyNumberFormat="1" applyFont="1" applyFill="1" applyBorder="1" applyAlignment="1" applyProtection="1">
      <alignment horizontal="left" vertical="center" wrapText="1" indent="2"/>
      <protection hidden="1"/>
    </xf>
    <xf numFmtId="164" fontId="18" fillId="0" borderId="0" xfId="2" applyNumberFormat="1" applyFont="1" applyFill="1" applyAlignment="1" applyProtection="1">
      <alignment horizontal="left" indent="6"/>
      <protection hidden="1"/>
    </xf>
    <xf numFmtId="164" fontId="18" fillId="0" borderId="0" xfId="2" applyNumberFormat="1" applyFont="1" applyFill="1" applyBorder="1" applyAlignment="1" applyProtection="1">
      <alignment horizontal="left" indent="6"/>
      <protection hidden="1"/>
    </xf>
    <xf numFmtId="164" fontId="18" fillId="0" borderId="13" xfId="2" applyNumberFormat="1" applyFont="1" applyFill="1" applyBorder="1" applyAlignment="1" applyProtection="1">
      <alignment horizontal="left" indent="6"/>
      <protection hidden="1"/>
    </xf>
    <xf numFmtId="164" fontId="18" fillId="0" borderId="0" xfId="2" applyNumberFormat="1" applyFont="1" applyFill="1" applyAlignment="1" applyProtection="1">
      <alignment horizontal="left" indent="13"/>
      <protection hidden="1"/>
    </xf>
    <xf numFmtId="0" fontId="10" fillId="0" borderId="0" xfId="0" applyFont="1" applyFill="1" applyBorder="1" applyAlignment="1" applyProtection="1">
      <protection hidden="1"/>
    </xf>
    <xf numFmtId="164" fontId="18" fillId="0" borderId="0" xfId="2" applyNumberFormat="1" applyFont="1" applyFill="1" applyAlignment="1" applyProtection="1">
      <alignment horizontal="left" indent="8"/>
      <protection hidden="1"/>
    </xf>
    <xf numFmtId="164" fontId="21" fillId="0" borderId="0" xfId="12" applyNumberFormat="1" applyFont="1" applyFill="1" applyBorder="1" applyAlignment="1" applyProtection="1">
      <alignment horizontal="left" wrapText="1"/>
      <protection hidden="1"/>
    </xf>
    <xf numFmtId="164" fontId="17" fillId="0" borderId="0" xfId="2" applyNumberFormat="1" applyFont="1" applyFill="1" applyBorder="1" applyAlignment="1" applyProtection="1">
      <alignment horizontal="left" wrapText="1"/>
      <protection hidden="1"/>
    </xf>
    <xf numFmtId="164" fontId="14" fillId="0" borderId="0" xfId="2" applyNumberFormat="1" applyFont="1" applyFill="1" applyBorder="1" applyProtection="1">
      <protection hidden="1"/>
    </xf>
    <xf numFmtId="164" fontId="18" fillId="0" borderId="0" xfId="2" applyNumberFormat="1" applyFont="1" applyFill="1" applyBorder="1" applyAlignment="1" applyProtection="1">
      <alignment horizontal="left" indent="1"/>
      <protection hidden="1"/>
    </xf>
    <xf numFmtId="166" fontId="11" fillId="2" borderId="2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right" vertical="center"/>
      <protection locked="0" hidden="1"/>
    </xf>
    <xf numFmtId="164" fontId="19" fillId="0" borderId="0" xfId="1" applyNumberFormat="1" applyFont="1" applyBorder="1" applyAlignment="1" applyProtection="1">
      <alignment horizontal="right"/>
      <protection hidden="1"/>
    </xf>
    <xf numFmtId="169" fontId="19" fillId="0" borderId="0" xfId="1" applyNumberFormat="1" applyFont="1" applyBorder="1" applyAlignment="1" applyProtection="1">
      <alignment horizontal="right"/>
      <protection hidden="1"/>
    </xf>
    <xf numFmtId="169" fontId="17" fillId="0" borderId="0" xfId="2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horizontal="right"/>
      <protection hidden="1"/>
    </xf>
    <xf numFmtId="164" fontId="19" fillId="0" borderId="13" xfId="1" applyNumberFormat="1" applyFont="1" applyBorder="1" applyAlignment="1" applyProtection="1">
      <alignment horizontal="right"/>
      <protection hidden="1"/>
    </xf>
    <xf numFmtId="164" fontId="14" fillId="0" borderId="0" xfId="2" applyNumberFormat="1" applyFont="1" applyFill="1" applyBorder="1" applyAlignment="1" applyProtection="1">
      <alignment vertical="top" wrapText="1"/>
      <protection hidden="1"/>
    </xf>
    <xf numFmtId="164" fontId="17" fillId="0" borderId="0" xfId="2" applyNumberFormat="1" applyFont="1" applyFill="1" applyBorder="1" applyAlignment="1" applyProtection="1">
      <alignment horizontal="right" vertical="top" wrapText="1"/>
      <protection hidden="1"/>
    </xf>
    <xf numFmtId="164" fontId="17" fillId="0" borderId="0" xfId="2" applyNumberFormat="1" applyFont="1" applyFill="1" applyBorder="1" applyAlignment="1" applyProtection="1">
      <alignment horizontal="right" vertical="top"/>
      <protection hidden="1"/>
    </xf>
    <xf numFmtId="0" fontId="27" fillId="0" borderId="0" xfId="12" applyFont="1" applyFill="1"/>
    <xf numFmtId="164" fontId="16" fillId="0" borderId="0" xfId="2" applyNumberFormat="1" applyFont="1" applyFill="1"/>
    <xf numFmtId="166" fontId="30" fillId="0" borderId="0" xfId="1" applyNumberFormat="1" applyFont="1" applyFill="1" applyAlignment="1">
      <alignment horizontal="left"/>
    </xf>
    <xf numFmtId="1" fontId="16" fillId="0" borderId="0" xfId="2" applyNumberFormat="1" applyFont="1" applyFill="1" applyBorder="1" applyAlignment="1">
      <alignment horizontal="left"/>
    </xf>
    <xf numFmtId="164" fontId="16" fillId="0" borderId="0" xfId="2" applyNumberFormat="1" applyFont="1" applyFill="1" applyAlignment="1">
      <alignment vertical="center"/>
    </xf>
    <xf numFmtId="164" fontId="16" fillId="0" borderId="0" xfId="2" applyNumberFormat="1" applyFont="1" applyFill="1" applyAlignment="1">
      <alignment vertical="center" wrapText="1"/>
    </xf>
    <xf numFmtId="164" fontId="16" fillId="0" borderId="2" xfId="2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right"/>
    </xf>
    <xf numFmtId="1" fontId="16" fillId="0" borderId="0" xfId="2" applyNumberFormat="1" applyFont="1" applyFill="1"/>
    <xf numFmtId="0" fontId="0" fillId="0" borderId="0" xfId="0" applyFont="1"/>
    <xf numFmtId="164" fontId="31" fillId="0" borderId="2" xfId="2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0" fillId="0" borderId="0" xfId="0" applyFont="1" applyFill="1"/>
    <xf numFmtId="0" fontId="0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6" fillId="0" borderId="2" xfId="10" applyFont="1" applyFill="1" applyBorder="1" applyAlignment="1">
      <alignment horizontal="center" vertical="center" wrapText="1"/>
    </xf>
    <xf numFmtId="168" fontId="16" fillId="0" borderId="0" xfId="0" applyNumberFormat="1" applyFont="1" applyFill="1" applyAlignment="1">
      <alignment horizontal="right"/>
    </xf>
    <xf numFmtId="168" fontId="16" fillId="0" borderId="0" xfId="4" applyNumberFormat="1" applyFont="1" applyFill="1" applyAlignment="1">
      <alignment horizontal="right"/>
    </xf>
    <xf numFmtId="0" fontId="16" fillId="0" borderId="0" xfId="1" applyFont="1" applyFill="1"/>
    <xf numFmtId="1" fontId="16" fillId="0" borderId="0" xfId="1" applyNumberFormat="1" applyFont="1" applyFill="1" applyAlignment="1">
      <alignment horizontal="left"/>
    </xf>
    <xf numFmtId="0" fontId="16" fillId="0" borderId="0" xfId="1" applyFont="1" applyFill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1" fontId="16" fillId="0" borderId="0" xfId="1" applyNumberFormat="1" applyFont="1" applyFill="1"/>
    <xf numFmtId="166" fontId="16" fillId="0" borderId="0" xfId="1" applyNumberFormat="1" applyFont="1" applyFill="1" applyAlignment="1">
      <alignment horizontal="left"/>
    </xf>
    <xf numFmtId="0" fontId="16" fillId="0" borderId="0" xfId="1" applyFont="1" applyFill="1" applyAlignment="1">
      <alignment horizontal="center" vertical="center"/>
    </xf>
    <xf numFmtId="0" fontId="16" fillId="0" borderId="2" xfId="4" applyFont="1" applyFill="1" applyBorder="1" applyAlignment="1">
      <alignment horizontal="center"/>
    </xf>
    <xf numFmtId="0" fontId="16" fillId="0" borderId="2" xfId="4" applyFont="1" applyFill="1" applyBorder="1" applyAlignment="1">
      <alignment horizontal="center" vertical="center"/>
    </xf>
    <xf numFmtId="1" fontId="16" fillId="0" borderId="0" xfId="7" applyNumberFormat="1" applyFont="1" applyFill="1" applyBorder="1" applyAlignment="1">
      <alignment horizontal="left"/>
    </xf>
    <xf numFmtId="164" fontId="16" fillId="0" borderId="0" xfId="7" applyNumberFormat="1" applyFont="1" applyFill="1"/>
    <xf numFmtId="3" fontId="9" fillId="0" borderId="0" xfId="0" applyNumberFormat="1" applyFont="1" applyFill="1"/>
    <xf numFmtId="164" fontId="16" fillId="0" borderId="0" xfId="7" applyNumberFormat="1" applyFont="1" applyFill="1" applyAlignment="1">
      <alignment vertical="center"/>
    </xf>
    <xf numFmtId="164" fontId="16" fillId="0" borderId="0" xfId="7" applyNumberFormat="1" applyFont="1" applyFill="1" applyAlignment="1">
      <alignment vertical="center" wrapText="1"/>
    </xf>
    <xf numFmtId="1" fontId="16" fillId="0" borderId="2" xfId="7" applyNumberFormat="1" applyFont="1" applyFill="1" applyBorder="1" applyAlignment="1">
      <alignment horizontal="center" vertical="center"/>
    </xf>
    <xf numFmtId="164" fontId="16" fillId="0" borderId="2" xfId="7" applyNumberFormat="1" applyFont="1" applyFill="1" applyBorder="1" applyAlignment="1">
      <alignment horizontal="center" vertical="center" wrapText="1"/>
    </xf>
    <xf numFmtId="3" fontId="16" fillId="0" borderId="0" xfId="7" applyNumberFormat="1" applyFont="1" applyFill="1"/>
    <xf numFmtId="164" fontId="32" fillId="0" borderId="0" xfId="7" applyNumberFormat="1" applyFont="1" applyFill="1"/>
    <xf numFmtId="1" fontId="16" fillId="0" borderId="0" xfId="7" applyNumberFormat="1" applyFont="1" applyFill="1"/>
    <xf numFmtId="0" fontId="16" fillId="0" borderId="0" xfId="1" applyFont="1" applyFill="1" applyAlignment="1">
      <alignment horizontal="center" wrapText="1"/>
    </xf>
    <xf numFmtId="1" fontId="16" fillId="0" borderId="2" xfId="4" applyNumberFormat="1" applyFont="1" applyFill="1" applyBorder="1" applyAlignment="1">
      <alignment horizontal="center" vertical="center"/>
    </xf>
    <xf numFmtId="0" fontId="20" fillId="0" borderId="0" xfId="12" applyFont="1" applyAlignment="1" applyProtection="1">
      <alignment horizontal="right"/>
      <protection hidden="1"/>
    </xf>
    <xf numFmtId="0" fontId="28" fillId="3" borderId="0" xfId="0" applyFont="1" applyFill="1"/>
    <xf numFmtId="0" fontId="33" fillId="3" borderId="0" xfId="0" applyFont="1" applyFill="1"/>
    <xf numFmtId="166" fontId="34" fillId="3" borderId="0" xfId="1" applyNumberFormat="1" applyFont="1" applyFill="1" applyAlignment="1">
      <alignment horizontal="left"/>
    </xf>
    <xf numFmtId="165" fontId="35" fillId="3" borderId="0" xfId="0" applyNumberFormat="1" applyFont="1" applyFill="1" applyAlignment="1">
      <alignment horizontal="right"/>
    </xf>
    <xf numFmtId="164" fontId="33" fillId="3" borderId="0" xfId="2" applyNumberFormat="1" applyFont="1" applyFill="1"/>
    <xf numFmtId="0" fontId="35" fillId="3" borderId="0" xfId="0" applyFont="1" applyFill="1"/>
    <xf numFmtId="164" fontId="35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>
      <alignment horizontal="left" vertical="top"/>
    </xf>
    <xf numFmtId="0" fontId="20" fillId="0" borderId="0" xfId="12" applyFont="1" applyAlignment="1" applyProtection="1">
      <alignment horizontal="left"/>
      <protection hidden="1"/>
    </xf>
    <xf numFmtId="169" fontId="19" fillId="0" borderId="13" xfId="1" applyNumberFormat="1" applyFont="1" applyBorder="1" applyAlignment="1" applyProtection="1">
      <alignment horizontal="right"/>
      <protection hidden="1"/>
    </xf>
    <xf numFmtId="165" fontId="9" fillId="0" borderId="0" xfId="0" applyNumberFormat="1" applyFont="1" applyFill="1" applyAlignment="1">
      <alignment horizontal="center"/>
    </xf>
    <xf numFmtId="164" fontId="16" fillId="0" borderId="2" xfId="2" applyNumberFormat="1" applyFont="1" applyBorder="1" applyAlignment="1" applyProtection="1">
      <alignment horizontal="center" vertical="center" wrapText="1"/>
      <protection hidden="1"/>
    </xf>
    <xf numFmtId="164" fontId="16" fillId="0" borderId="3" xfId="2" applyNumberFormat="1" applyFont="1" applyBorder="1" applyAlignment="1" applyProtection="1">
      <alignment horizontal="center" vertical="center" wrapText="1"/>
      <protection hidden="1"/>
    </xf>
    <xf numFmtId="164" fontId="16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12" applyFont="1" applyFill="1" applyAlignment="1">
      <alignment vertical="top"/>
    </xf>
    <xf numFmtId="0" fontId="37" fillId="0" borderId="0" xfId="12" applyFont="1" applyFill="1" applyAlignment="1"/>
    <xf numFmtId="169" fontId="19" fillId="0" borderId="0" xfId="1" applyNumberFormat="1" applyFont="1" applyBorder="1" applyAlignment="1" applyProtection="1">
      <protection hidden="1"/>
    </xf>
    <xf numFmtId="164" fontId="16" fillId="0" borderId="2" xfId="2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3" fontId="16" fillId="0" borderId="0" xfId="2" applyNumberFormat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/>
    <xf numFmtId="3" fontId="32" fillId="0" borderId="0" xfId="7" applyNumberFormat="1" applyFont="1" applyFill="1"/>
    <xf numFmtId="3" fontId="16" fillId="0" borderId="2" xfId="4" applyNumberFormat="1" applyFont="1" applyFill="1" applyBorder="1" applyAlignment="1">
      <alignment horizontal="center" vertical="center"/>
    </xf>
    <xf numFmtId="3" fontId="16" fillId="0" borderId="2" xfId="4" applyNumberFormat="1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 vertical="center"/>
    </xf>
    <xf numFmtId="3" fontId="16" fillId="0" borderId="0" xfId="13" applyNumberFormat="1" applyFont="1" applyFill="1" applyBorder="1"/>
    <xf numFmtId="3" fontId="0" fillId="0" borderId="0" xfId="0" applyNumberFormat="1" applyFont="1" applyFill="1"/>
    <xf numFmtId="3" fontId="9" fillId="0" borderId="0" xfId="0" applyNumberFormat="1" applyFont="1"/>
    <xf numFmtId="3" fontId="0" fillId="0" borderId="0" xfId="0" applyNumberFormat="1" applyFont="1"/>
    <xf numFmtId="170" fontId="0" fillId="0" borderId="0" xfId="0" applyNumberFormat="1" applyFont="1" applyFill="1"/>
    <xf numFmtId="164" fontId="14" fillId="0" borderId="2" xfId="2" applyNumberFormat="1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1" fontId="16" fillId="0" borderId="2" xfId="4" applyNumberFormat="1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9" xfId="11" applyFont="1" applyFill="1" applyBorder="1" applyAlignment="1">
      <alignment horizontal="center" vertical="center" wrapText="1"/>
    </xf>
    <xf numFmtId="164" fontId="14" fillId="0" borderId="2" xfId="2" applyNumberFormat="1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/>
    </xf>
    <xf numFmtId="170" fontId="16" fillId="0" borderId="2" xfId="11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right"/>
    </xf>
    <xf numFmtId="0" fontId="19" fillId="0" borderId="13" xfId="0" applyFont="1" applyBorder="1" applyProtection="1">
      <protection hidden="1"/>
    </xf>
    <xf numFmtId="0" fontId="10" fillId="0" borderId="0" xfId="0" applyFont="1" applyBorder="1" applyProtection="1">
      <protection hidden="1"/>
    </xf>
    <xf numFmtId="164" fontId="19" fillId="0" borderId="0" xfId="1" applyNumberFormat="1" applyFont="1" applyBorder="1" applyAlignment="1" applyProtection="1">
      <protection hidden="1"/>
    </xf>
    <xf numFmtId="164" fontId="16" fillId="0" borderId="2" xfId="2" applyNumberFormat="1" applyFont="1" applyFill="1" applyBorder="1" applyAlignment="1">
      <alignment horizontal="center" vertical="center" wrapText="1"/>
    </xf>
    <xf numFmtId="0" fontId="37" fillId="0" borderId="0" xfId="12" applyFont="1" applyFill="1" applyAlignment="1">
      <alignment vertical="top" wrapText="1"/>
    </xf>
    <xf numFmtId="0" fontId="9" fillId="0" borderId="9" xfId="0" applyFont="1" applyFill="1" applyBorder="1" applyAlignment="1">
      <alignment horizontal="center" vertical="center"/>
    </xf>
    <xf numFmtId="0" fontId="16" fillId="0" borderId="5" xfId="11" applyFont="1" applyFill="1" applyBorder="1" applyAlignment="1">
      <alignment horizontal="center" vertical="center" wrapText="1"/>
    </xf>
    <xf numFmtId="0" fontId="16" fillId="0" borderId="9" xfId="11" applyFont="1" applyFill="1" applyBorder="1" applyAlignment="1">
      <alignment horizontal="center" vertical="center" wrapText="1"/>
    </xf>
    <xf numFmtId="0" fontId="38" fillId="0" borderId="0" xfId="0" applyFont="1" applyBorder="1" applyAlignment="1"/>
    <xf numFmtId="0" fontId="26" fillId="0" borderId="0" xfId="12" applyFont="1" applyFill="1" applyAlignment="1"/>
    <xf numFmtId="164" fontId="14" fillId="0" borderId="2" xfId="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164" fontId="16" fillId="0" borderId="2" xfId="2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top" wrapText="1"/>
    </xf>
    <xf numFmtId="0" fontId="39" fillId="0" borderId="0" xfId="0" applyFont="1" applyBorder="1" applyAlignment="1">
      <alignment wrapText="1"/>
    </xf>
    <xf numFmtId="0" fontId="40" fillId="0" borderId="0" xfId="0" applyFont="1" applyFill="1" applyBorder="1" applyAlignment="1">
      <alignment horizontal="left" vertical="top" wrapText="1"/>
    </xf>
    <xf numFmtId="164" fontId="16" fillId="0" borderId="2" xfId="2" applyNumberFormat="1" applyFont="1" applyFill="1" applyBorder="1" applyAlignment="1">
      <alignment horizontal="center" vertical="center" wrapText="1"/>
    </xf>
    <xf numFmtId="3" fontId="19" fillId="0" borderId="0" xfId="1" applyNumberFormat="1" applyFont="1" applyFill="1"/>
    <xf numFmtId="0" fontId="0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16" fillId="0" borderId="2" xfId="4" applyFont="1" applyFill="1" applyBorder="1" applyAlignment="1">
      <alignment horizontal="center" vertical="center"/>
    </xf>
    <xf numFmtId="0" fontId="37" fillId="0" borderId="0" xfId="12" applyFont="1" applyFill="1" applyAlignment="1">
      <alignment vertical="top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3" fontId="16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/>
    <xf numFmtId="0" fontId="25" fillId="0" borderId="13" xfId="12" applyFont="1" applyBorder="1" applyAlignment="1">
      <alignment horizontal="left" wrapText="1" indent="1"/>
    </xf>
    <xf numFmtId="165" fontId="9" fillId="0" borderId="5" xfId="0" applyNumberFormat="1" applyFont="1" applyFill="1" applyBorder="1" applyAlignment="1" applyProtection="1">
      <alignment horizontal="center" vertical="center"/>
      <protection hidden="1"/>
    </xf>
    <xf numFmtId="165" fontId="9" fillId="0" borderId="2" xfId="0" applyNumberFormat="1" applyFont="1" applyFill="1" applyBorder="1" applyAlignment="1" applyProtection="1">
      <alignment horizontal="center" vertical="center"/>
      <protection hidden="1"/>
    </xf>
    <xf numFmtId="164" fontId="16" fillId="0" borderId="2" xfId="2" applyNumberFormat="1" applyFont="1" applyBorder="1" applyAlignment="1" applyProtection="1">
      <alignment horizontal="center" vertical="center" wrapText="1"/>
      <protection hidden="1"/>
    </xf>
    <xf numFmtId="164" fontId="16" fillId="0" borderId="3" xfId="2" applyNumberFormat="1" applyFont="1" applyBorder="1" applyAlignment="1" applyProtection="1">
      <alignment horizontal="center" vertical="center" wrapText="1"/>
      <protection hidden="1"/>
    </xf>
    <xf numFmtId="165" fontId="16" fillId="0" borderId="1" xfId="0" applyNumberFormat="1" applyFont="1" applyBorder="1" applyAlignment="1" applyProtection="1">
      <alignment horizontal="center" vertical="center"/>
      <protection hidden="1"/>
    </xf>
    <xf numFmtId="165" fontId="16" fillId="0" borderId="6" xfId="0" applyNumberFormat="1" applyFont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Alignment="1" applyProtection="1">
      <alignment horizontal="center"/>
      <protection hidden="1"/>
    </xf>
    <xf numFmtId="164" fontId="14" fillId="0" borderId="0" xfId="2" applyNumberFormat="1" applyFont="1" applyAlignment="1" applyProtection="1">
      <alignment horizontal="center"/>
      <protection hidden="1"/>
    </xf>
    <xf numFmtId="164" fontId="14" fillId="0" borderId="11" xfId="2" applyNumberFormat="1" applyFont="1" applyFill="1" applyBorder="1" applyAlignment="1" applyProtection="1">
      <alignment horizontal="left" vertical="top" wrapText="1"/>
      <protection hidden="1"/>
    </xf>
    <xf numFmtId="164" fontId="14" fillId="0" borderId="0" xfId="2" applyNumberFormat="1" applyFont="1" applyFill="1" applyBorder="1" applyAlignment="1" applyProtection="1">
      <alignment horizontal="left" vertical="top" wrapText="1"/>
      <protection hidden="1"/>
    </xf>
    <xf numFmtId="164" fontId="16" fillId="0" borderId="2" xfId="2" applyNumberFormat="1" applyFont="1" applyFill="1" applyBorder="1" applyAlignment="1" applyProtection="1">
      <alignment horizontal="center" vertical="center" wrapText="1"/>
      <protection hidden="1"/>
    </xf>
    <xf numFmtId="164" fontId="16" fillId="0" borderId="3" xfId="2" applyNumberFormat="1" applyFont="1" applyFill="1" applyBorder="1" applyAlignment="1" applyProtection="1">
      <alignment horizontal="center" vertical="center" wrapText="1"/>
      <protection hidden="1"/>
    </xf>
    <xf numFmtId="164" fontId="16" fillId="0" borderId="2" xfId="2" applyNumberFormat="1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>
      <alignment vertical="center" wrapText="1"/>
    </xf>
    <xf numFmtId="1" fontId="16" fillId="0" borderId="2" xfId="2" applyNumberFormat="1" applyFont="1" applyFill="1" applyBorder="1" applyAlignment="1">
      <alignment horizontal="center" vertical="center"/>
    </xf>
    <xf numFmtId="0" fontId="16" fillId="0" borderId="2" xfId="2" applyFont="1" applyFill="1" applyBorder="1" applyAlignment="1"/>
    <xf numFmtId="164" fontId="16" fillId="0" borderId="2" xfId="2" applyNumberFormat="1" applyFont="1" applyFill="1" applyBorder="1" applyAlignment="1">
      <alignment horizontal="left"/>
    </xf>
    <xf numFmtId="164" fontId="16" fillId="0" borderId="2" xfId="2" applyNumberFormat="1" applyFont="1" applyFill="1" applyBorder="1" applyAlignment="1">
      <alignment vertical="top" wrapText="1"/>
    </xf>
    <xf numFmtId="0" fontId="16" fillId="0" borderId="2" xfId="2" applyFont="1" applyFill="1" applyBorder="1" applyAlignment="1">
      <alignment vertical="top" wrapText="1"/>
    </xf>
    <xf numFmtId="0" fontId="16" fillId="0" borderId="2" xfId="2" applyFont="1" applyFill="1" applyBorder="1" applyAlignment="1">
      <alignment vertical="top"/>
    </xf>
    <xf numFmtId="164" fontId="16" fillId="0" borderId="2" xfId="2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16" fillId="0" borderId="13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166" fontId="30" fillId="0" borderId="0" xfId="1" applyNumberFormat="1" applyFont="1" applyFill="1" applyAlignment="1">
      <alignment horizontal="left"/>
    </xf>
    <xf numFmtId="0" fontId="16" fillId="0" borderId="0" xfId="4" applyFont="1" applyFill="1" applyAlignment="1">
      <alignment horizontal="left"/>
    </xf>
    <xf numFmtId="1" fontId="16" fillId="0" borderId="2" xfId="8" applyNumberFormat="1" applyFont="1" applyFill="1" applyBorder="1" applyAlignment="1">
      <alignment horizontal="center" vertical="center"/>
    </xf>
    <xf numFmtId="0" fontId="16" fillId="0" borderId="2" xfId="4" applyFont="1" applyFill="1" applyBorder="1" applyAlignment="1"/>
    <xf numFmtId="0" fontId="16" fillId="0" borderId="2" xfId="8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16" fillId="0" borderId="2" xfId="8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37" fillId="0" borderId="0" xfId="12" applyFont="1" applyFill="1" applyAlignment="1">
      <alignment vertical="top" wrapText="1"/>
    </xf>
    <xf numFmtId="0" fontId="37" fillId="0" borderId="0" xfId="12" applyFont="1" applyFill="1" applyAlignment="1"/>
    <xf numFmtId="1" fontId="16" fillId="0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0" fontId="37" fillId="0" borderId="0" xfId="12" applyFont="1" applyFill="1" applyAlignment="1">
      <alignment wrapText="1"/>
    </xf>
    <xf numFmtId="166" fontId="16" fillId="0" borderId="0" xfId="1" applyNumberFormat="1" applyFont="1" applyFill="1" applyAlignment="1">
      <alignment horizontal="left"/>
    </xf>
    <xf numFmtId="1" fontId="16" fillId="0" borderId="2" xfId="4" applyNumberFormat="1" applyFont="1" applyFill="1" applyBorder="1" applyAlignment="1">
      <alignment horizontal="center" vertical="center"/>
    </xf>
    <xf numFmtId="0" fontId="37" fillId="0" borderId="0" xfId="12" applyFont="1" applyFill="1" applyAlignment="1">
      <alignment horizontal="left" vertical="top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4" xfId="4" applyFont="1" applyFill="1" applyBorder="1" applyAlignment="1">
      <alignment horizontal="center" vertical="center" wrapText="1"/>
    </xf>
    <xf numFmtId="0" fontId="16" fillId="0" borderId="12" xfId="4" applyFont="1" applyFill="1" applyBorder="1" applyAlignment="1">
      <alignment horizontal="center" vertical="center" wrapText="1"/>
    </xf>
    <xf numFmtId="1" fontId="16" fillId="0" borderId="7" xfId="8" applyNumberFormat="1" applyFont="1" applyFill="1" applyBorder="1" applyAlignment="1">
      <alignment horizontal="center" vertical="center"/>
    </xf>
    <xf numFmtId="1" fontId="16" fillId="0" borderId="8" xfId="8" applyNumberFormat="1" applyFont="1" applyFill="1" applyBorder="1" applyAlignment="1">
      <alignment horizontal="center" vertical="center"/>
    </xf>
    <xf numFmtId="0" fontId="16" fillId="0" borderId="8" xfId="4" applyFont="1" applyFill="1" applyBorder="1" applyAlignment="1"/>
    <xf numFmtId="0" fontId="16" fillId="0" borderId="9" xfId="4" applyFont="1" applyFill="1" applyBorder="1" applyAlignment="1"/>
    <xf numFmtId="0" fontId="16" fillId="0" borderId="1" xfId="8" applyFont="1" applyFill="1" applyBorder="1" applyAlignment="1">
      <alignment horizontal="center" vertical="center"/>
    </xf>
    <xf numFmtId="0" fontId="16" fillId="0" borderId="15" xfId="8" applyFont="1" applyFill="1" applyBorder="1" applyAlignment="1">
      <alignment horizontal="center" vertical="center"/>
    </xf>
    <xf numFmtId="0" fontId="16" fillId="0" borderId="15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16" fillId="0" borderId="3" xfId="8" applyFont="1" applyFill="1" applyBorder="1" applyAlignment="1">
      <alignment horizontal="center"/>
    </xf>
    <xf numFmtId="0" fontId="16" fillId="0" borderId="4" xfId="8" applyFont="1" applyFill="1" applyBorder="1" applyAlignment="1">
      <alignment horizontal="center"/>
    </xf>
    <xf numFmtId="0" fontId="16" fillId="0" borderId="1" xfId="8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7" xfId="2" applyNumberFormat="1" applyFont="1" applyFill="1" applyBorder="1" applyAlignment="1">
      <alignment horizontal="center" vertical="center" wrapText="1"/>
    </xf>
    <xf numFmtId="164" fontId="16" fillId="0" borderId="8" xfId="2" applyNumberFormat="1" applyFont="1" applyFill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37" fillId="0" borderId="0" xfId="12" applyFont="1" applyFill="1" applyAlignment="1">
      <alignment horizontal="left" wrapText="1"/>
    </xf>
    <xf numFmtId="0" fontId="16" fillId="0" borderId="5" xfId="11" applyFont="1" applyFill="1" applyBorder="1" applyAlignment="1">
      <alignment horizontal="center" vertical="center" wrapText="1"/>
    </xf>
    <xf numFmtId="0" fontId="16" fillId="0" borderId="7" xfId="11" applyFont="1" applyFill="1" applyBorder="1" applyAlignment="1">
      <alignment horizontal="center" vertical="center" wrapText="1"/>
    </xf>
    <xf numFmtId="0" fontId="16" fillId="0" borderId="8" xfId="11" applyFont="1" applyFill="1" applyBorder="1" applyAlignment="1">
      <alignment horizontal="center" vertical="center" wrapText="1"/>
    </xf>
    <xf numFmtId="0" fontId="16" fillId="0" borderId="9" xfId="1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wrapText="1"/>
    </xf>
    <xf numFmtId="14" fontId="9" fillId="0" borderId="2" xfId="0" applyNumberFormat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 wrapText="1"/>
    </xf>
    <xf numFmtId="164" fontId="14" fillId="0" borderId="2" xfId="2" applyNumberFormat="1" applyFont="1" applyFill="1" applyBorder="1" applyAlignment="1" applyProtection="1">
      <alignment horizontal="center" vertical="top" wrapText="1"/>
      <protection hidden="1"/>
    </xf>
  </cellXfs>
  <cellStyles count="19">
    <cellStyle name="Comma [0]" xfId="5"/>
    <cellStyle name="Currency [0]" xfId="6"/>
    <cellStyle name="Гіперпосилання" xfId="12" builtinId="8"/>
    <cellStyle name="Гіперпосилання 2" xfId="14"/>
    <cellStyle name="Гіперпосилання 3" xfId="15"/>
    <cellStyle name="Звичайний" xfId="0" builtinId="0"/>
    <cellStyle name="Звичайний 18" xfId="18"/>
    <cellStyle name="Звичайний 2" xfId="16"/>
    <cellStyle name="Звичайний 5" xfId="17"/>
    <cellStyle name="Обычный 2" xfId="4"/>
    <cellStyle name="Обычный 2 2" xfId="9"/>
    <cellStyle name="Обычный 3" xfId="7"/>
    <cellStyle name="Обычный_3.3-Loans" xfId="1"/>
    <cellStyle name="Обычный_3.3-Loans 2" xfId="13"/>
    <cellStyle name="Обычный_5.8nd" xfId="8"/>
    <cellStyle name="Обычный_Ukraine FSI-MT_(Oct,2006)ukr2" xfId="11"/>
    <cellStyle name="Обычный_Депозити за регіонами" xfId="2"/>
    <cellStyle name="Обычный_Кредити за регіонами" xfId="3"/>
    <cellStyle name="Обычный_Кредити за регіонами 3" xfId="10"/>
  </cellStyles>
  <dxfs count="0"/>
  <tableStyles count="0" defaultTableStyle="TableStyleMedium2" defaultPivotStyle="PivotStyleLight16"/>
  <colors>
    <mruColors>
      <color rgb="FF008000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y%20Documents\MyDoc\MyDoc\&#1052;&#1086;&#1080;%20&#1092;&#1072;&#1081;&#1083;&#1099;\&#1056;&#1086;&#1073;&#1086;&#1095;i%20&#1090;&#1072;&#1073;&#1083;&#1080;&#1094;i%20&#1076;&#1086;%20&#1073;&#1102;&#1083;&#1077;&#1090;&#1077;&#1085;&#1103;\000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&#1064;&#1072;&#1073;&#1083;&#1086;&#1085;&#1099;-&#1088;&#1077;&#1075;&#1110;&#1086;&#1085;&#1072;&#1083;&#1100;&#1085;&#1080;&#1081;%20&#1088;&#1086;&#1079;&#1088;&#1110;&#1079;/&#1056;&#1086;&#1073;&#1086;&#1095;&#1110;/sour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 валют"/>
      <sheetName val="2000"/>
      <sheetName val="2001"/>
      <sheetName val="2002"/>
      <sheetName val="2003"/>
      <sheetName val="2004"/>
      <sheetName val="2000(ср месяцы)"/>
      <sheetName val="2001(ср месяцы)"/>
      <sheetName val="2002(ср месяцы)"/>
      <sheetName val="2003(ср месяцы)"/>
      <sheetName val="2004(ср месяцы)"/>
    </sheetNames>
    <sheetDataSet>
      <sheetData sheetId="0"/>
      <sheetData sheetId="1"/>
      <sheetData sheetId="2" refreshError="1">
        <row r="2">
          <cell r="C2">
            <v>301.53859999999997</v>
          </cell>
          <cell r="D2">
            <v>36.749200000000002</v>
          </cell>
          <cell r="E2">
            <v>810.25509999999997</v>
          </cell>
          <cell r="F2">
            <v>11.9125</v>
          </cell>
          <cell r="G2">
            <v>125.3549</v>
          </cell>
          <cell r="H2">
            <v>4.4699999999999997E-2</v>
          </cell>
          <cell r="I2">
            <v>14.840199999999999</v>
          </cell>
          <cell r="J2">
            <v>67.757400000000004</v>
          </cell>
          <cell r="K2">
            <v>543.45000000000005</v>
          </cell>
          <cell r="L2">
            <v>32.318899999999999</v>
          </cell>
          <cell r="M2">
            <v>6.4173</v>
          </cell>
          <cell r="N2">
            <v>642.08140000000003</v>
          </cell>
          <cell r="O2">
            <v>30.391999999999999</v>
          </cell>
          <cell r="P2">
            <v>26.116199999999999</v>
          </cell>
          <cell r="Q2">
            <v>362.10539999999997</v>
          </cell>
          <cell r="R2">
            <v>3.7608999999999999</v>
          </cell>
          <cell r="S2">
            <v>879.36890000000005</v>
          </cell>
          <cell r="T2">
            <v>135.86250000000001</v>
          </cell>
          <cell r="U2">
            <v>43.8857</v>
          </cell>
          <cell r="V2">
            <v>229.46770000000001</v>
          </cell>
          <cell r="W2">
            <v>258.55020000000002</v>
          </cell>
          <cell r="X2">
            <v>61.417400000000001</v>
          </cell>
          <cell r="Y2">
            <v>131.35230000000001</v>
          </cell>
          <cell r="Z2">
            <v>2.5223</v>
          </cell>
          <cell r="AA2">
            <v>1.9298999999999999</v>
          </cell>
          <cell r="AB2">
            <v>313.58069999999998</v>
          </cell>
          <cell r="AC2">
            <v>11.510300000000001</v>
          </cell>
          <cell r="AD2">
            <v>8.1000000000000003E-2</v>
          </cell>
          <cell r="AE2">
            <v>10.451000000000001</v>
          </cell>
          <cell r="AF2">
            <v>19.0823</v>
          </cell>
          <cell r="AG2">
            <v>1.6721999999999999</v>
          </cell>
          <cell r="AH2">
            <v>85.049300000000002</v>
          </cell>
          <cell r="AI2">
            <v>77.090500000000006</v>
          </cell>
          <cell r="AJ2">
            <v>14.428599999999999</v>
          </cell>
          <cell r="AK2">
            <v>57.26</v>
          </cell>
          <cell r="AL2">
            <v>331.98540000000003</v>
          </cell>
          <cell r="AM2">
            <v>47.295200000000001</v>
          </cell>
          <cell r="AN2">
            <v>505.68020000000001</v>
          </cell>
          <cell r="AO2">
            <v>708.06529999999998</v>
          </cell>
        </row>
        <row r="3">
          <cell r="C3">
            <v>301.53859999999997</v>
          </cell>
          <cell r="D3">
            <v>36.749200000000002</v>
          </cell>
          <cell r="E3">
            <v>810.25509999999997</v>
          </cell>
          <cell r="F3">
            <v>11.9125</v>
          </cell>
          <cell r="G3">
            <v>125.3549</v>
          </cell>
          <cell r="H3">
            <v>4.4699999999999997E-2</v>
          </cell>
          <cell r="I3">
            <v>14.840199999999999</v>
          </cell>
          <cell r="J3">
            <v>67.757400000000004</v>
          </cell>
          <cell r="K3">
            <v>543.45000000000005</v>
          </cell>
          <cell r="L3">
            <v>32.318899999999999</v>
          </cell>
          <cell r="M3">
            <v>6.4173</v>
          </cell>
          <cell r="N3">
            <v>642.08140000000003</v>
          </cell>
          <cell r="O3">
            <v>30.391999999999999</v>
          </cell>
          <cell r="P3">
            <v>26.116199999999999</v>
          </cell>
          <cell r="Q3">
            <v>362.10539999999997</v>
          </cell>
          <cell r="R3">
            <v>3.7608999999999999</v>
          </cell>
          <cell r="S3">
            <v>879.36890000000005</v>
          </cell>
          <cell r="T3">
            <v>135.86250000000001</v>
          </cell>
          <cell r="U3">
            <v>43.8857</v>
          </cell>
          <cell r="V3">
            <v>229.46770000000001</v>
          </cell>
          <cell r="W3">
            <v>258.55020000000002</v>
          </cell>
          <cell r="X3">
            <v>61.417400000000001</v>
          </cell>
          <cell r="Y3">
            <v>131.35230000000001</v>
          </cell>
          <cell r="Z3">
            <v>2.5223</v>
          </cell>
          <cell r="AA3">
            <v>1.9298999999999999</v>
          </cell>
          <cell r="AB3">
            <v>313.58069999999998</v>
          </cell>
          <cell r="AC3">
            <v>11.510300000000001</v>
          </cell>
          <cell r="AD3">
            <v>8.1000000000000003E-2</v>
          </cell>
          <cell r="AE3">
            <v>10.451000000000001</v>
          </cell>
          <cell r="AF3">
            <v>19.0823</v>
          </cell>
          <cell r="AG3">
            <v>1.6721999999999999</v>
          </cell>
          <cell r="AH3">
            <v>85.049300000000002</v>
          </cell>
          <cell r="AI3">
            <v>77.090500000000006</v>
          </cell>
          <cell r="AJ3">
            <v>14.428599999999999</v>
          </cell>
          <cell r="AK3">
            <v>57.26</v>
          </cell>
          <cell r="AL3">
            <v>331.98540000000003</v>
          </cell>
          <cell r="AM3">
            <v>47.295200000000001</v>
          </cell>
          <cell r="AN3">
            <v>505.68020000000001</v>
          </cell>
          <cell r="AO3">
            <v>708.06529999999998</v>
          </cell>
        </row>
        <row r="4">
          <cell r="C4">
            <v>304.00290000000001</v>
          </cell>
          <cell r="D4">
            <v>37.215200000000003</v>
          </cell>
          <cell r="E4">
            <v>810.91520000000003</v>
          </cell>
          <cell r="F4">
            <v>11.9047</v>
          </cell>
          <cell r="G4">
            <v>126.94450000000001</v>
          </cell>
          <cell r="H4">
            <v>4.4699999999999997E-2</v>
          </cell>
          <cell r="I4">
            <v>15.0284</v>
          </cell>
          <cell r="J4">
            <v>68.635000000000005</v>
          </cell>
          <cell r="K4">
            <v>543.45000000000005</v>
          </cell>
          <cell r="L4">
            <v>32.728700000000003</v>
          </cell>
          <cell r="M4">
            <v>6.4211999999999998</v>
          </cell>
          <cell r="N4">
            <v>650.22389999999996</v>
          </cell>
          <cell r="O4">
            <v>30.7774</v>
          </cell>
          <cell r="P4">
            <v>26.447399999999998</v>
          </cell>
          <cell r="Q4">
            <v>362.8005</v>
          </cell>
          <cell r="R4">
            <v>3.7479</v>
          </cell>
          <cell r="S4">
            <v>879.36890000000005</v>
          </cell>
          <cell r="T4">
            <v>135.86250000000001</v>
          </cell>
          <cell r="U4">
            <v>43.8857</v>
          </cell>
          <cell r="V4">
            <v>232.3776</v>
          </cell>
          <cell r="W4">
            <v>261.82900000000001</v>
          </cell>
          <cell r="X4">
            <v>61.649700000000003</v>
          </cell>
          <cell r="Y4">
            <v>132.58070000000001</v>
          </cell>
          <cell r="Z4">
            <v>2.5543</v>
          </cell>
          <cell r="AA4">
            <v>1.9298999999999999</v>
          </cell>
          <cell r="AB4">
            <v>312.70940000000002</v>
          </cell>
          <cell r="AC4">
            <v>11.6759</v>
          </cell>
          <cell r="AD4">
            <v>8.1299999999999997E-2</v>
          </cell>
          <cell r="AE4">
            <v>10.451000000000001</v>
          </cell>
          <cell r="AF4">
            <v>19.354900000000001</v>
          </cell>
          <cell r="AG4">
            <v>1.6721999999999999</v>
          </cell>
          <cell r="AH4">
            <v>86.127799999999993</v>
          </cell>
          <cell r="AI4">
            <v>78.068100000000001</v>
          </cell>
          <cell r="AJ4">
            <v>14.5846</v>
          </cell>
          <cell r="AK4">
            <v>57.616199999999999</v>
          </cell>
          <cell r="AL4">
            <v>336.50479999999999</v>
          </cell>
          <cell r="AM4">
            <v>47.302100000000003</v>
          </cell>
          <cell r="AN4">
            <v>512.09289999999999</v>
          </cell>
          <cell r="AO4">
            <v>711.37969999999996</v>
          </cell>
        </row>
        <row r="5">
          <cell r="C5">
            <v>306.17129999999997</v>
          </cell>
          <cell r="D5">
            <v>37.636400000000002</v>
          </cell>
          <cell r="E5">
            <v>818.79650000000004</v>
          </cell>
          <cell r="F5">
            <v>11.904299999999999</v>
          </cell>
          <cell r="G5">
            <v>128.38130000000001</v>
          </cell>
          <cell r="H5">
            <v>4.4299999999999999E-2</v>
          </cell>
          <cell r="I5">
            <v>15.198499999999999</v>
          </cell>
          <cell r="J5">
            <v>69.426699999999997</v>
          </cell>
          <cell r="K5">
            <v>543.42999999999995</v>
          </cell>
          <cell r="L5">
            <v>33.0991</v>
          </cell>
          <cell r="M5">
            <v>6.4801000000000002</v>
          </cell>
          <cell r="N5">
            <v>657.58309999999994</v>
          </cell>
          <cell r="O5">
            <v>31.125699999999998</v>
          </cell>
          <cell r="P5">
            <v>26.746700000000001</v>
          </cell>
          <cell r="Q5">
            <v>363.0231</v>
          </cell>
          <cell r="R5">
            <v>3.7477999999999998</v>
          </cell>
          <cell r="S5">
            <v>892.33169999999996</v>
          </cell>
          <cell r="T5">
            <v>135.85749999999999</v>
          </cell>
          <cell r="U5">
            <v>43.887300000000003</v>
          </cell>
          <cell r="V5">
            <v>235.0077</v>
          </cell>
          <cell r="W5">
            <v>264.79230000000001</v>
          </cell>
          <cell r="X5">
            <v>62.287399999999998</v>
          </cell>
          <cell r="Y5">
            <v>132.68989999999999</v>
          </cell>
          <cell r="Z5">
            <v>2.5832000000000002</v>
          </cell>
          <cell r="AA5">
            <v>1.9298</v>
          </cell>
          <cell r="AB5">
            <v>313.77690000000001</v>
          </cell>
          <cell r="AC5">
            <v>11.773400000000001</v>
          </cell>
          <cell r="AD5">
            <v>8.1799999999999998E-2</v>
          </cell>
          <cell r="AE5">
            <v>10.4506</v>
          </cell>
          <cell r="AF5">
            <v>19.5762</v>
          </cell>
          <cell r="AG5">
            <v>1.6720999999999999</v>
          </cell>
          <cell r="AH5">
            <v>87.102599999999995</v>
          </cell>
          <cell r="AI5">
            <v>78.951599999999999</v>
          </cell>
          <cell r="AJ5">
            <v>14.64</v>
          </cell>
          <cell r="AK5">
            <v>57.886000000000003</v>
          </cell>
          <cell r="AL5">
            <v>340.26859999999999</v>
          </cell>
          <cell r="AM5">
            <v>47.565100000000001</v>
          </cell>
          <cell r="AN5">
            <v>517.88879999999995</v>
          </cell>
          <cell r="AO5">
            <v>714.7912</v>
          </cell>
        </row>
        <row r="6">
          <cell r="C6">
            <v>306.77109999999999</v>
          </cell>
          <cell r="D6">
            <v>37.353499999999997</v>
          </cell>
          <cell r="E6">
            <v>812.51189999999997</v>
          </cell>
          <cell r="F6">
            <v>11.9047</v>
          </cell>
          <cell r="G6">
            <v>127.416</v>
          </cell>
          <cell r="H6">
            <v>4.41E-2</v>
          </cell>
          <cell r="I6">
            <v>15.084199999999999</v>
          </cell>
          <cell r="J6">
            <v>68.878</v>
          </cell>
          <cell r="K6">
            <v>543.45000000000005</v>
          </cell>
          <cell r="L6">
            <v>32.850299999999997</v>
          </cell>
          <cell r="M6">
            <v>6.4409999999999998</v>
          </cell>
          <cell r="N6">
            <v>652.63900000000001</v>
          </cell>
          <cell r="O6">
            <v>30.8917</v>
          </cell>
          <cell r="P6">
            <v>26.5456</v>
          </cell>
          <cell r="Q6">
            <v>363.4785</v>
          </cell>
          <cell r="R6">
            <v>3.7479</v>
          </cell>
          <cell r="S6">
            <v>892.36450000000002</v>
          </cell>
          <cell r="T6">
            <v>135.86250000000001</v>
          </cell>
          <cell r="U6">
            <v>43.8889</v>
          </cell>
          <cell r="V6">
            <v>233.24080000000001</v>
          </cell>
          <cell r="W6">
            <v>262.80149999999998</v>
          </cell>
          <cell r="X6">
            <v>62.144199999999998</v>
          </cell>
          <cell r="Y6">
            <v>131.88149999999999</v>
          </cell>
          <cell r="Z6">
            <v>2.5638000000000001</v>
          </cell>
          <cell r="AA6">
            <v>1.9081999999999999</v>
          </cell>
          <cell r="AB6">
            <v>313.62189999999998</v>
          </cell>
          <cell r="AC6">
            <v>11.7356</v>
          </cell>
          <cell r="AD6">
            <v>8.1500000000000003E-2</v>
          </cell>
          <cell r="AE6">
            <v>10.451000000000001</v>
          </cell>
          <cell r="AF6">
            <v>19.4129</v>
          </cell>
          <cell r="AG6">
            <v>1.6721999999999999</v>
          </cell>
          <cell r="AH6">
            <v>86.447800000000001</v>
          </cell>
          <cell r="AI6">
            <v>78.358000000000004</v>
          </cell>
          <cell r="AJ6">
            <v>14.6187</v>
          </cell>
          <cell r="AK6">
            <v>57.653100000000002</v>
          </cell>
          <cell r="AL6">
            <v>337.77679999999998</v>
          </cell>
          <cell r="AM6">
            <v>47.482199999999999</v>
          </cell>
          <cell r="AN6">
            <v>513.995</v>
          </cell>
          <cell r="AO6">
            <v>712.62689999999998</v>
          </cell>
        </row>
        <row r="7">
          <cell r="C7">
            <v>309.9701</v>
          </cell>
          <cell r="D7">
            <v>37.695700000000002</v>
          </cell>
          <cell r="E7">
            <v>816.98519999999996</v>
          </cell>
          <cell r="F7">
            <v>11.904299999999999</v>
          </cell>
          <cell r="G7">
            <v>128.58330000000001</v>
          </cell>
          <cell r="H7">
            <v>4.3900000000000002E-2</v>
          </cell>
          <cell r="I7">
            <v>15.2224</v>
          </cell>
          <cell r="J7">
            <v>69.500600000000006</v>
          </cell>
          <cell r="K7">
            <v>543.42999999999995</v>
          </cell>
          <cell r="L7">
            <v>33.151200000000003</v>
          </cell>
          <cell r="M7">
            <v>6.4741</v>
          </cell>
          <cell r="N7">
            <v>658.61810000000003</v>
          </cell>
          <cell r="O7">
            <v>31.174700000000001</v>
          </cell>
          <cell r="P7">
            <v>26.788799999999998</v>
          </cell>
          <cell r="Q7">
            <v>361.51650000000001</v>
          </cell>
          <cell r="R7">
            <v>3.7477999999999998</v>
          </cell>
          <cell r="S7">
            <v>892.33169999999996</v>
          </cell>
          <cell r="T7">
            <v>135.85749999999999</v>
          </cell>
          <cell r="U7">
            <v>43.860700000000001</v>
          </cell>
          <cell r="V7">
            <v>235.3776</v>
          </cell>
          <cell r="W7">
            <v>265.20909999999998</v>
          </cell>
          <cell r="X7">
            <v>62.5623</v>
          </cell>
          <cell r="Y7">
            <v>133.34289999999999</v>
          </cell>
          <cell r="Z7">
            <v>2.5872999999999999</v>
          </cell>
          <cell r="AA7">
            <v>1.9115</v>
          </cell>
          <cell r="AB7">
            <v>313.39729999999997</v>
          </cell>
          <cell r="AC7">
            <v>11.8261</v>
          </cell>
          <cell r="AD7">
            <v>8.1699999999999995E-2</v>
          </cell>
          <cell r="AE7">
            <v>10.4506</v>
          </cell>
          <cell r="AF7">
            <v>19.583300000000001</v>
          </cell>
          <cell r="AG7">
            <v>1.6720999999999999</v>
          </cell>
          <cell r="AH7">
            <v>87.239699999999999</v>
          </cell>
          <cell r="AI7">
            <v>79.075900000000004</v>
          </cell>
          <cell r="AJ7">
            <v>14.7204</v>
          </cell>
          <cell r="AK7">
            <v>58.072499999999998</v>
          </cell>
          <cell r="AL7">
            <v>339.2439</v>
          </cell>
          <cell r="AM7">
            <v>46.637599999999999</v>
          </cell>
          <cell r="AN7">
            <v>518.70389999999998</v>
          </cell>
          <cell r="AO7">
            <v>712.6848</v>
          </cell>
        </row>
        <row r="8">
          <cell r="C8">
            <v>309.9701</v>
          </cell>
          <cell r="D8">
            <v>37.695700000000002</v>
          </cell>
          <cell r="E8">
            <v>816.98519999999996</v>
          </cell>
          <cell r="F8">
            <v>11.904299999999999</v>
          </cell>
          <cell r="G8">
            <v>128.58330000000001</v>
          </cell>
          <cell r="H8">
            <v>4.3900000000000002E-2</v>
          </cell>
          <cell r="I8">
            <v>15.2224</v>
          </cell>
          <cell r="J8">
            <v>69.500600000000006</v>
          </cell>
          <cell r="K8">
            <v>543.42999999999995</v>
          </cell>
          <cell r="L8">
            <v>33.151200000000003</v>
          </cell>
          <cell r="M8">
            <v>6.4741</v>
          </cell>
          <cell r="N8">
            <v>658.61810000000003</v>
          </cell>
          <cell r="O8">
            <v>31.174700000000001</v>
          </cell>
          <cell r="P8">
            <v>26.788799999999998</v>
          </cell>
          <cell r="Q8">
            <v>361.51650000000001</v>
          </cell>
          <cell r="R8">
            <v>3.7477999999999998</v>
          </cell>
          <cell r="S8">
            <v>892.33169999999996</v>
          </cell>
          <cell r="T8">
            <v>135.85749999999999</v>
          </cell>
          <cell r="U8">
            <v>43.860700000000001</v>
          </cell>
          <cell r="V8">
            <v>235.3776</v>
          </cell>
          <cell r="W8">
            <v>265.20909999999998</v>
          </cell>
          <cell r="X8">
            <v>62.5623</v>
          </cell>
          <cell r="Y8">
            <v>133.34289999999999</v>
          </cell>
          <cell r="Z8">
            <v>2.5872999999999999</v>
          </cell>
          <cell r="AA8">
            <v>1.9115</v>
          </cell>
          <cell r="AB8">
            <v>313.39729999999997</v>
          </cell>
          <cell r="AC8">
            <v>11.8261</v>
          </cell>
          <cell r="AD8">
            <v>8.1699999999999995E-2</v>
          </cell>
          <cell r="AE8">
            <v>10.4506</v>
          </cell>
          <cell r="AF8">
            <v>19.583300000000001</v>
          </cell>
          <cell r="AG8">
            <v>1.6720999999999999</v>
          </cell>
          <cell r="AH8">
            <v>87.239699999999999</v>
          </cell>
          <cell r="AI8">
            <v>79.075900000000004</v>
          </cell>
          <cell r="AJ8">
            <v>14.7204</v>
          </cell>
          <cell r="AK8">
            <v>58.072499999999998</v>
          </cell>
          <cell r="AL8">
            <v>339.2439</v>
          </cell>
          <cell r="AM8">
            <v>46.637599999999999</v>
          </cell>
          <cell r="AN8">
            <v>518.70389999999998</v>
          </cell>
          <cell r="AO8">
            <v>712.6848</v>
          </cell>
        </row>
        <row r="9">
          <cell r="C9">
            <v>309.9701</v>
          </cell>
          <cell r="D9">
            <v>37.695700000000002</v>
          </cell>
          <cell r="E9">
            <v>816.98519999999996</v>
          </cell>
          <cell r="F9">
            <v>11.904299999999999</v>
          </cell>
          <cell r="G9">
            <v>128.58330000000001</v>
          </cell>
          <cell r="H9">
            <v>4.3900000000000002E-2</v>
          </cell>
          <cell r="I9">
            <v>15.2224</v>
          </cell>
          <cell r="J9">
            <v>69.500600000000006</v>
          </cell>
          <cell r="K9">
            <v>543.42999999999995</v>
          </cell>
          <cell r="L9">
            <v>33.151200000000003</v>
          </cell>
          <cell r="M9">
            <v>6.4741</v>
          </cell>
          <cell r="N9">
            <v>658.61810000000003</v>
          </cell>
          <cell r="O9">
            <v>31.174700000000001</v>
          </cell>
          <cell r="P9">
            <v>26.788799999999998</v>
          </cell>
          <cell r="Q9">
            <v>361.51650000000001</v>
          </cell>
          <cell r="R9">
            <v>3.7477999999999998</v>
          </cell>
          <cell r="S9">
            <v>892.33169999999996</v>
          </cell>
          <cell r="T9">
            <v>135.85749999999999</v>
          </cell>
          <cell r="U9">
            <v>43.860700000000001</v>
          </cell>
          <cell r="V9">
            <v>235.3776</v>
          </cell>
          <cell r="W9">
            <v>265.20909999999998</v>
          </cell>
          <cell r="X9">
            <v>62.5623</v>
          </cell>
          <cell r="Y9">
            <v>133.34289999999999</v>
          </cell>
          <cell r="Z9">
            <v>2.5872999999999999</v>
          </cell>
          <cell r="AA9">
            <v>1.9115</v>
          </cell>
          <cell r="AB9">
            <v>313.39729999999997</v>
          </cell>
          <cell r="AC9">
            <v>11.8261</v>
          </cell>
          <cell r="AD9">
            <v>8.1699999999999995E-2</v>
          </cell>
          <cell r="AE9">
            <v>10.4506</v>
          </cell>
          <cell r="AF9">
            <v>19.583300000000001</v>
          </cell>
          <cell r="AG9">
            <v>1.6720999999999999</v>
          </cell>
          <cell r="AH9">
            <v>87.239699999999999</v>
          </cell>
          <cell r="AI9">
            <v>79.075900000000004</v>
          </cell>
          <cell r="AJ9">
            <v>14.7204</v>
          </cell>
          <cell r="AK9">
            <v>58.072499999999998</v>
          </cell>
          <cell r="AL9">
            <v>339.2439</v>
          </cell>
          <cell r="AM9">
            <v>46.637599999999999</v>
          </cell>
          <cell r="AN9">
            <v>518.70389999999998</v>
          </cell>
          <cell r="AO9">
            <v>712.6848</v>
          </cell>
        </row>
        <row r="10">
          <cell r="C10">
            <v>309.9701</v>
          </cell>
          <cell r="D10">
            <v>37.695700000000002</v>
          </cell>
          <cell r="E10">
            <v>816.98519999999996</v>
          </cell>
          <cell r="F10">
            <v>11.904299999999999</v>
          </cell>
          <cell r="G10">
            <v>128.58330000000001</v>
          </cell>
          <cell r="H10">
            <v>4.3900000000000002E-2</v>
          </cell>
          <cell r="I10">
            <v>15.2224</v>
          </cell>
          <cell r="J10">
            <v>69.500600000000006</v>
          </cell>
          <cell r="K10">
            <v>543.42999999999995</v>
          </cell>
          <cell r="L10">
            <v>33.151200000000003</v>
          </cell>
          <cell r="M10">
            <v>6.4741</v>
          </cell>
          <cell r="N10">
            <v>658.61810000000003</v>
          </cell>
          <cell r="O10">
            <v>31.174700000000001</v>
          </cell>
          <cell r="P10">
            <v>26.788799999999998</v>
          </cell>
          <cell r="Q10">
            <v>361.51650000000001</v>
          </cell>
          <cell r="R10">
            <v>3.7477999999999998</v>
          </cell>
          <cell r="S10">
            <v>892.33169999999996</v>
          </cell>
          <cell r="T10">
            <v>135.85749999999999</v>
          </cell>
          <cell r="U10">
            <v>43.860700000000001</v>
          </cell>
          <cell r="V10">
            <v>235.3776</v>
          </cell>
          <cell r="W10">
            <v>265.20909999999998</v>
          </cell>
          <cell r="X10">
            <v>62.5623</v>
          </cell>
          <cell r="Y10">
            <v>133.34289999999999</v>
          </cell>
          <cell r="Z10">
            <v>2.5872999999999999</v>
          </cell>
          <cell r="AA10">
            <v>1.9115</v>
          </cell>
          <cell r="AB10">
            <v>313.39729999999997</v>
          </cell>
          <cell r="AC10">
            <v>11.8261</v>
          </cell>
          <cell r="AD10">
            <v>8.1699999999999995E-2</v>
          </cell>
          <cell r="AE10">
            <v>10.4506</v>
          </cell>
          <cell r="AF10">
            <v>19.583300000000001</v>
          </cell>
          <cell r="AG10">
            <v>1.6720999999999999</v>
          </cell>
          <cell r="AH10">
            <v>87.239699999999999</v>
          </cell>
          <cell r="AI10">
            <v>79.075900000000004</v>
          </cell>
          <cell r="AJ10">
            <v>14.7204</v>
          </cell>
          <cell r="AK10">
            <v>58.072499999999998</v>
          </cell>
          <cell r="AL10">
            <v>339.2439</v>
          </cell>
          <cell r="AM10">
            <v>46.637599999999999</v>
          </cell>
          <cell r="AN10">
            <v>518.70389999999998</v>
          </cell>
          <cell r="AO10">
            <v>712.6848</v>
          </cell>
        </row>
        <row r="11">
          <cell r="C11">
            <v>304.67610000000002</v>
          </cell>
          <cell r="D11">
            <v>37.124899999999997</v>
          </cell>
          <cell r="E11">
            <v>809.07560000000001</v>
          </cell>
          <cell r="F11">
            <v>11.903600000000001</v>
          </cell>
          <cell r="G11">
            <v>126.6365</v>
          </cell>
          <cell r="H11">
            <v>4.3700000000000003E-2</v>
          </cell>
          <cell r="I11">
            <v>14.991899999999999</v>
          </cell>
          <cell r="J11">
            <v>68.440100000000001</v>
          </cell>
          <cell r="K11">
            <v>543.4</v>
          </cell>
          <cell r="L11">
            <v>32.649299999999997</v>
          </cell>
          <cell r="M11">
            <v>6.4169</v>
          </cell>
          <cell r="N11">
            <v>648.64610000000005</v>
          </cell>
          <cell r="O11">
            <v>30.7027</v>
          </cell>
          <cell r="P11">
            <v>26.383199999999999</v>
          </cell>
          <cell r="Q11">
            <v>363.25839999999999</v>
          </cell>
          <cell r="R11">
            <v>3.7450000000000001</v>
          </cell>
          <cell r="S11">
            <v>892.28240000000005</v>
          </cell>
          <cell r="T11">
            <v>135.85</v>
          </cell>
          <cell r="U11">
            <v>43.8367</v>
          </cell>
          <cell r="V11">
            <v>231.81379999999999</v>
          </cell>
          <cell r="W11">
            <v>261.1936</v>
          </cell>
          <cell r="X11">
            <v>61.924999999999997</v>
          </cell>
          <cell r="Y11">
            <v>131.4693</v>
          </cell>
          <cell r="Z11">
            <v>2.5480999999999998</v>
          </cell>
          <cell r="AA11">
            <v>1.9140999999999999</v>
          </cell>
          <cell r="AB11">
            <v>313.69380000000001</v>
          </cell>
          <cell r="AC11">
            <v>11.715400000000001</v>
          </cell>
          <cell r="AD11">
            <v>8.1199999999999994E-2</v>
          </cell>
          <cell r="AE11">
            <v>10.45</v>
          </cell>
          <cell r="AF11">
            <v>19.276599999999998</v>
          </cell>
          <cell r="AG11">
            <v>1.6684000000000001</v>
          </cell>
          <cell r="AH11">
            <v>85.918899999999994</v>
          </cell>
          <cell r="AI11">
            <v>77.878600000000006</v>
          </cell>
          <cell r="AJ11">
            <v>14.558299999999999</v>
          </cell>
          <cell r="AK11">
            <v>57.078299999999999</v>
          </cell>
          <cell r="AL11">
            <v>335.37970000000001</v>
          </cell>
          <cell r="AM11">
            <v>46.961799999999997</v>
          </cell>
          <cell r="AN11">
            <v>510.8503</v>
          </cell>
          <cell r="AO11">
            <v>709.34389999999996</v>
          </cell>
        </row>
        <row r="12">
          <cell r="C12">
            <v>303.58409999999998</v>
          </cell>
          <cell r="D12">
            <v>37.168399999999998</v>
          </cell>
          <cell r="E12">
            <v>810.79280000000006</v>
          </cell>
          <cell r="F12">
            <v>11.903600000000001</v>
          </cell>
          <cell r="G12">
            <v>126.7847</v>
          </cell>
          <cell r="H12">
            <v>4.3700000000000003E-2</v>
          </cell>
          <cell r="I12">
            <v>15.009499999999999</v>
          </cell>
          <cell r="J12">
            <v>68.509100000000004</v>
          </cell>
          <cell r="K12">
            <v>543.4</v>
          </cell>
          <cell r="L12">
            <v>32.6875</v>
          </cell>
          <cell r="M12">
            <v>6.4196</v>
          </cell>
          <cell r="N12">
            <v>649.40509999999995</v>
          </cell>
          <cell r="O12">
            <v>30.738600000000002</v>
          </cell>
          <cell r="P12">
            <v>26.414100000000001</v>
          </cell>
          <cell r="Q12">
            <v>363.19279999999998</v>
          </cell>
          <cell r="R12">
            <v>3.7450000000000001</v>
          </cell>
          <cell r="S12">
            <v>887.9085</v>
          </cell>
          <cell r="T12">
            <v>135.85</v>
          </cell>
          <cell r="U12">
            <v>43.8367</v>
          </cell>
          <cell r="V12">
            <v>232.08500000000001</v>
          </cell>
          <cell r="W12">
            <v>261.49930000000001</v>
          </cell>
          <cell r="X12">
            <v>62.3337</v>
          </cell>
          <cell r="Y12">
            <v>130.81180000000001</v>
          </cell>
          <cell r="Z12">
            <v>2.5510999999999999</v>
          </cell>
          <cell r="AA12">
            <v>1.9147000000000001</v>
          </cell>
          <cell r="AB12">
            <v>313.29129999999998</v>
          </cell>
          <cell r="AC12">
            <v>11.7385</v>
          </cell>
          <cell r="AD12">
            <v>8.1100000000000005E-2</v>
          </cell>
          <cell r="AE12">
            <v>10.45</v>
          </cell>
          <cell r="AF12">
            <v>19.294799999999999</v>
          </cell>
          <cell r="AG12">
            <v>1.6684000000000001</v>
          </cell>
          <cell r="AH12">
            <v>86.019400000000005</v>
          </cell>
          <cell r="AI12">
            <v>77.969800000000006</v>
          </cell>
          <cell r="AJ12">
            <v>14.563700000000001</v>
          </cell>
          <cell r="AK12">
            <v>57.316000000000003</v>
          </cell>
          <cell r="AL12">
            <v>335.52980000000002</v>
          </cell>
          <cell r="AM12">
            <v>46.780200000000001</v>
          </cell>
          <cell r="AN12">
            <v>511.44810000000001</v>
          </cell>
          <cell r="AO12">
            <v>708.95150000000001</v>
          </cell>
        </row>
        <row r="13">
          <cell r="C13">
            <v>303.47930000000002</v>
          </cell>
          <cell r="D13">
            <v>37.603299999999997</v>
          </cell>
          <cell r="E13">
            <v>814.85389999999995</v>
          </cell>
          <cell r="F13">
            <v>11.9025</v>
          </cell>
          <cell r="G13">
            <v>128.2681</v>
          </cell>
          <cell r="H13">
            <v>4.3700000000000003E-2</v>
          </cell>
          <cell r="I13">
            <v>15.1851</v>
          </cell>
          <cell r="J13">
            <v>69.297700000000006</v>
          </cell>
          <cell r="K13">
            <v>543.35</v>
          </cell>
          <cell r="L13">
            <v>33.069899999999997</v>
          </cell>
          <cell r="M13">
            <v>6.4581999999999997</v>
          </cell>
          <cell r="N13">
            <v>657.00340000000006</v>
          </cell>
          <cell r="O13">
            <v>31.098299999999998</v>
          </cell>
          <cell r="P13">
            <v>26.723099999999999</v>
          </cell>
          <cell r="Q13">
            <v>362.8811</v>
          </cell>
          <cell r="R13">
            <v>3.7446999999999999</v>
          </cell>
          <cell r="S13">
            <v>887.82680000000005</v>
          </cell>
          <cell r="T13">
            <v>135.83750000000001</v>
          </cell>
          <cell r="U13">
            <v>43.832700000000003</v>
          </cell>
          <cell r="V13">
            <v>234.8005</v>
          </cell>
          <cell r="W13">
            <v>264.55889999999999</v>
          </cell>
          <cell r="X13">
            <v>63.101500000000001</v>
          </cell>
          <cell r="Y13">
            <v>131.9307</v>
          </cell>
          <cell r="Z13">
            <v>2.5809000000000002</v>
          </cell>
          <cell r="AA13">
            <v>1.9138999999999999</v>
          </cell>
          <cell r="AB13">
            <v>313.02609999999999</v>
          </cell>
          <cell r="AC13">
            <v>11.8759</v>
          </cell>
          <cell r="AD13">
            <v>8.1500000000000003E-2</v>
          </cell>
          <cell r="AE13">
            <v>10.449</v>
          </cell>
          <cell r="AF13">
            <v>19.5228</v>
          </cell>
          <cell r="AG13">
            <v>1.6682999999999999</v>
          </cell>
          <cell r="AH13">
            <v>87.025800000000004</v>
          </cell>
          <cell r="AI13">
            <v>78.882000000000005</v>
          </cell>
          <cell r="AJ13">
            <v>14.6374</v>
          </cell>
          <cell r="AK13">
            <v>58.220199999999998</v>
          </cell>
          <cell r="AL13">
            <v>337.66129999999998</v>
          </cell>
          <cell r="AM13">
            <v>46.302700000000002</v>
          </cell>
          <cell r="AN13">
            <v>517.43219999999997</v>
          </cell>
          <cell r="AO13">
            <v>711.11109999999996</v>
          </cell>
        </row>
        <row r="14">
          <cell r="C14">
            <v>305.01560000000001</v>
          </cell>
          <cell r="D14">
            <v>37.689399999999999</v>
          </cell>
          <cell r="E14">
            <v>809.32899999999995</v>
          </cell>
          <cell r="F14">
            <v>11.9023</v>
          </cell>
          <cell r="G14">
            <v>128.56209999999999</v>
          </cell>
          <cell r="H14">
            <v>4.36E-2</v>
          </cell>
          <cell r="I14">
            <v>15.219900000000001</v>
          </cell>
          <cell r="J14">
            <v>69.457499999999996</v>
          </cell>
          <cell r="K14">
            <v>543.34</v>
          </cell>
          <cell r="L14">
            <v>33.145699999999998</v>
          </cell>
          <cell r="M14">
            <v>6.4657999999999998</v>
          </cell>
          <cell r="N14">
            <v>658.50909999999999</v>
          </cell>
          <cell r="O14">
            <v>31.169599999999999</v>
          </cell>
          <cell r="P14">
            <v>26.784400000000002</v>
          </cell>
          <cell r="Q14">
            <v>364.0958</v>
          </cell>
          <cell r="R14">
            <v>3.7446000000000002</v>
          </cell>
          <cell r="S14">
            <v>887.81050000000005</v>
          </cell>
          <cell r="T14">
            <v>135.83500000000001</v>
          </cell>
          <cell r="U14">
            <v>43.831899999999997</v>
          </cell>
          <cell r="V14">
            <v>235.33860000000001</v>
          </cell>
          <cell r="W14">
            <v>265.16520000000003</v>
          </cell>
          <cell r="X14">
            <v>63.362000000000002</v>
          </cell>
          <cell r="Y14">
            <v>132.63890000000001</v>
          </cell>
          <cell r="Z14">
            <v>2.5869</v>
          </cell>
          <cell r="AA14">
            <v>1.9165000000000001</v>
          </cell>
          <cell r="AB14">
            <v>313.55380000000002</v>
          </cell>
          <cell r="AC14">
            <v>11.889200000000001</v>
          </cell>
          <cell r="AD14">
            <v>8.1600000000000006E-2</v>
          </cell>
          <cell r="AE14">
            <v>10.4488</v>
          </cell>
          <cell r="AF14">
            <v>19.5624</v>
          </cell>
          <cell r="AG14">
            <v>1.6681999999999999</v>
          </cell>
          <cell r="AH14">
            <v>87.225300000000004</v>
          </cell>
          <cell r="AI14">
            <v>79.062799999999996</v>
          </cell>
          <cell r="AJ14">
            <v>14.6668</v>
          </cell>
          <cell r="AK14">
            <v>58.554600000000001</v>
          </cell>
          <cell r="AL14">
            <v>336.54640000000001</v>
          </cell>
          <cell r="AM14">
            <v>46.160899999999998</v>
          </cell>
          <cell r="AN14">
            <v>518.61800000000005</v>
          </cell>
          <cell r="AO14">
            <v>710.65060000000005</v>
          </cell>
        </row>
        <row r="15">
          <cell r="C15">
            <v>305.01560000000001</v>
          </cell>
          <cell r="D15">
            <v>37.689399999999999</v>
          </cell>
          <cell r="E15">
            <v>809.32899999999995</v>
          </cell>
          <cell r="F15">
            <v>11.9023</v>
          </cell>
          <cell r="G15">
            <v>128.56209999999999</v>
          </cell>
          <cell r="H15">
            <v>4.36E-2</v>
          </cell>
          <cell r="I15">
            <v>15.219900000000001</v>
          </cell>
          <cell r="J15">
            <v>69.457499999999996</v>
          </cell>
          <cell r="K15">
            <v>543.34</v>
          </cell>
          <cell r="L15">
            <v>33.145699999999998</v>
          </cell>
          <cell r="M15">
            <v>6.4657999999999998</v>
          </cell>
          <cell r="N15">
            <v>658.50909999999999</v>
          </cell>
          <cell r="O15">
            <v>31.169599999999999</v>
          </cell>
          <cell r="P15">
            <v>26.784400000000002</v>
          </cell>
          <cell r="Q15">
            <v>364.0958</v>
          </cell>
          <cell r="R15">
            <v>3.7446000000000002</v>
          </cell>
          <cell r="S15">
            <v>887.81050000000005</v>
          </cell>
          <cell r="T15">
            <v>135.83500000000001</v>
          </cell>
          <cell r="U15">
            <v>43.831899999999997</v>
          </cell>
          <cell r="V15">
            <v>235.33860000000001</v>
          </cell>
          <cell r="W15">
            <v>265.16520000000003</v>
          </cell>
          <cell r="X15">
            <v>63.362000000000002</v>
          </cell>
          <cell r="Y15">
            <v>132.63890000000001</v>
          </cell>
          <cell r="Z15">
            <v>2.5869</v>
          </cell>
          <cell r="AA15">
            <v>1.9165000000000001</v>
          </cell>
          <cell r="AB15">
            <v>313.55380000000002</v>
          </cell>
          <cell r="AC15">
            <v>11.889200000000001</v>
          </cell>
          <cell r="AD15">
            <v>8.1600000000000006E-2</v>
          </cell>
          <cell r="AE15">
            <v>10.4488</v>
          </cell>
          <cell r="AF15">
            <v>19.5624</v>
          </cell>
          <cell r="AG15">
            <v>1.6681999999999999</v>
          </cell>
          <cell r="AH15">
            <v>87.225300000000004</v>
          </cell>
          <cell r="AI15">
            <v>79.062799999999996</v>
          </cell>
          <cell r="AJ15">
            <v>14.6668</v>
          </cell>
          <cell r="AK15">
            <v>58.554600000000001</v>
          </cell>
          <cell r="AL15">
            <v>336.54640000000001</v>
          </cell>
          <cell r="AM15">
            <v>46.160899999999998</v>
          </cell>
          <cell r="AN15">
            <v>518.61800000000005</v>
          </cell>
          <cell r="AO15">
            <v>710.65060000000005</v>
          </cell>
        </row>
        <row r="16">
          <cell r="C16">
            <v>305.01560000000001</v>
          </cell>
          <cell r="D16">
            <v>37.689399999999999</v>
          </cell>
          <cell r="E16">
            <v>809.32899999999995</v>
          </cell>
          <cell r="F16">
            <v>11.9023</v>
          </cell>
          <cell r="G16">
            <v>128.56209999999999</v>
          </cell>
          <cell r="H16">
            <v>4.36E-2</v>
          </cell>
          <cell r="I16">
            <v>15.219900000000001</v>
          </cell>
          <cell r="J16">
            <v>69.457499999999996</v>
          </cell>
          <cell r="K16">
            <v>543.34</v>
          </cell>
          <cell r="L16">
            <v>33.145699999999998</v>
          </cell>
          <cell r="M16">
            <v>6.4657999999999998</v>
          </cell>
          <cell r="N16">
            <v>658.50909999999999</v>
          </cell>
          <cell r="O16">
            <v>31.169599999999999</v>
          </cell>
          <cell r="P16">
            <v>26.784400000000002</v>
          </cell>
          <cell r="Q16">
            <v>364.0958</v>
          </cell>
          <cell r="R16">
            <v>3.7446000000000002</v>
          </cell>
          <cell r="S16">
            <v>887.81050000000005</v>
          </cell>
          <cell r="T16">
            <v>135.83500000000001</v>
          </cell>
          <cell r="U16">
            <v>43.831899999999997</v>
          </cell>
          <cell r="V16">
            <v>235.33860000000001</v>
          </cell>
          <cell r="W16">
            <v>265.16520000000003</v>
          </cell>
          <cell r="X16">
            <v>63.362000000000002</v>
          </cell>
          <cell r="Y16">
            <v>132.63890000000001</v>
          </cell>
          <cell r="Z16">
            <v>2.5869</v>
          </cell>
          <cell r="AA16">
            <v>1.9165000000000001</v>
          </cell>
          <cell r="AB16">
            <v>313.55380000000002</v>
          </cell>
          <cell r="AC16">
            <v>11.889200000000001</v>
          </cell>
          <cell r="AD16">
            <v>8.1600000000000006E-2</v>
          </cell>
          <cell r="AE16">
            <v>10.4488</v>
          </cell>
          <cell r="AF16">
            <v>19.5624</v>
          </cell>
          <cell r="AG16">
            <v>1.6681999999999999</v>
          </cell>
          <cell r="AH16">
            <v>87.225300000000004</v>
          </cell>
          <cell r="AI16">
            <v>79.062799999999996</v>
          </cell>
          <cell r="AJ16">
            <v>14.6668</v>
          </cell>
          <cell r="AK16">
            <v>58.554600000000001</v>
          </cell>
          <cell r="AL16">
            <v>336.54640000000001</v>
          </cell>
          <cell r="AM16">
            <v>46.160899999999998</v>
          </cell>
          <cell r="AN16">
            <v>518.61800000000005</v>
          </cell>
          <cell r="AO16">
            <v>710.65060000000005</v>
          </cell>
        </row>
        <row r="17">
          <cell r="C17">
            <v>300.48160000000001</v>
          </cell>
          <cell r="D17">
            <v>37.227499999999999</v>
          </cell>
          <cell r="E17">
            <v>801.91129999999998</v>
          </cell>
          <cell r="F17">
            <v>11.9023</v>
          </cell>
          <cell r="G17">
            <v>126.9862</v>
          </cell>
          <cell r="H17">
            <v>4.3499999999999997E-2</v>
          </cell>
          <cell r="I17">
            <v>15.033300000000001</v>
          </cell>
          <cell r="J17">
            <v>68.612499999999997</v>
          </cell>
          <cell r="K17">
            <v>543.34</v>
          </cell>
          <cell r="L17">
            <v>32.739400000000003</v>
          </cell>
          <cell r="M17">
            <v>6.4040999999999997</v>
          </cell>
          <cell r="N17">
            <v>650.43719999999996</v>
          </cell>
          <cell r="O17">
            <v>30.787500000000001</v>
          </cell>
          <cell r="P17">
            <v>26.456099999999999</v>
          </cell>
          <cell r="Q17">
            <v>361.51089999999999</v>
          </cell>
          <cell r="R17">
            <v>3.7446000000000002</v>
          </cell>
          <cell r="S17">
            <v>887.81050000000005</v>
          </cell>
          <cell r="T17">
            <v>135.83500000000001</v>
          </cell>
          <cell r="U17">
            <v>43.831899999999997</v>
          </cell>
          <cell r="V17">
            <v>232.4539</v>
          </cell>
          <cell r="W17">
            <v>261.91489999999999</v>
          </cell>
          <cell r="X17">
            <v>62.3872</v>
          </cell>
          <cell r="Y17">
            <v>132.2646</v>
          </cell>
          <cell r="Z17">
            <v>2.5550999999999999</v>
          </cell>
          <cell r="AA17">
            <v>1.9165000000000001</v>
          </cell>
          <cell r="AB17">
            <v>312.94580000000002</v>
          </cell>
          <cell r="AC17">
            <v>11.746700000000001</v>
          </cell>
          <cell r="AD17">
            <v>8.1199999999999994E-2</v>
          </cell>
          <cell r="AE17">
            <v>10.4488</v>
          </cell>
          <cell r="AF17">
            <v>19.321899999999999</v>
          </cell>
          <cell r="AG17">
            <v>1.6635</v>
          </cell>
          <cell r="AH17">
            <v>86.156099999999995</v>
          </cell>
          <cell r="AI17">
            <v>78.093699999999998</v>
          </cell>
          <cell r="AJ17">
            <v>14.530200000000001</v>
          </cell>
          <cell r="AK17">
            <v>57.755299999999998</v>
          </cell>
          <cell r="AL17">
            <v>332.0548</v>
          </cell>
          <cell r="AM17">
            <v>45.770299999999999</v>
          </cell>
          <cell r="AN17">
            <v>512.26099999999997</v>
          </cell>
          <cell r="AO17">
            <v>710.65060000000005</v>
          </cell>
        </row>
        <row r="18">
          <cell r="C18">
            <v>302.09809999999999</v>
          </cell>
          <cell r="D18">
            <v>37.164299999999997</v>
          </cell>
          <cell r="E18">
            <v>798.17639999999994</v>
          </cell>
          <cell r="F18">
            <v>11.9023</v>
          </cell>
          <cell r="G18">
            <v>126.77070000000001</v>
          </cell>
          <cell r="H18">
            <v>4.3499999999999997E-2</v>
          </cell>
          <cell r="I18">
            <v>15.0078</v>
          </cell>
          <cell r="J18">
            <v>68.491500000000002</v>
          </cell>
          <cell r="K18">
            <v>543.34</v>
          </cell>
          <cell r="L18">
            <v>32.683900000000001</v>
          </cell>
          <cell r="M18">
            <v>6.3907999999999996</v>
          </cell>
          <cell r="N18">
            <v>649.33339999999998</v>
          </cell>
          <cell r="O18">
            <v>30.735299999999999</v>
          </cell>
          <cell r="P18">
            <v>26.411200000000001</v>
          </cell>
          <cell r="Q18">
            <v>361.63749999999999</v>
          </cell>
          <cell r="R18">
            <v>3.7446000000000002</v>
          </cell>
          <cell r="S18">
            <v>887.81050000000005</v>
          </cell>
          <cell r="T18">
            <v>135.83500000000001</v>
          </cell>
          <cell r="U18">
            <v>43.831899999999997</v>
          </cell>
          <cell r="V18">
            <v>232.05940000000001</v>
          </cell>
          <cell r="W18">
            <v>261.47039999999998</v>
          </cell>
          <cell r="X18">
            <v>62.304000000000002</v>
          </cell>
          <cell r="Y18">
            <v>132.6705</v>
          </cell>
          <cell r="Z18">
            <v>2.5508000000000002</v>
          </cell>
          <cell r="AA18">
            <v>1.9186000000000001</v>
          </cell>
          <cell r="AB18">
            <v>313.19920000000002</v>
          </cell>
          <cell r="AC18">
            <v>11.734299999999999</v>
          </cell>
          <cell r="AD18">
            <v>8.1000000000000003E-2</v>
          </cell>
          <cell r="AE18">
            <v>10.4488</v>
          </cell>
          <cell r="AF18">
            <v>19.3</v>
          </cell>
          <cell r="AG18">
            <v>1.6635</v>
          </cell>
          <cell r="AH18">
            <v>86.009900000000002</v>
          </cell>
          <cell r="AI18">
            <v>77.961100000000002</v>
          </cell>
          <cell r="AJ18">
            <v>14.4351</v>
          </cell>
          <cell r="AK18">
            <v>57.2699</v>
          </cell>
          <cell r="AL18">
            <v>332.39620000000002</v>
          </cell>
          <cell r="AM18">
            <v>45.959499999999998</v>
          </cell>
          <cell r="AN18">
            <v>511.39159999999998</v>
          </cell>
          <cell r="AO18">
            <v>706.57330000000002</v>
          </cell>
        </row>
        <row r="19">
          <cell r="C19">
            <v>302.52609999999999</v>
          </cell>
          <cell r="D19">
            <v>37.1004</v>
          </cell>
          <cell r="E19">
            <v>801.9366</v>
          </cell>
          <cell r="F19">
            <v>11.863099999999999</v>
          </cell>
          <cell r="G19">
            <v>126.5528</v>
          </cell>
          <cell r="H19">
            <v>4.3499999999999997E-2</v>
          </cell>
          <cell r="I19">
            <v>14.981999999999999</v>
          </cell>
          <cell r="J19">
            <v>68.372900000000001</v>
          </cell>
          <cell r="K19">
            <v>543.33000000000004</v>
          </cell>
          <cell r="L19">
            <v>32.627699999999997</v>
          </cell>
          <cell r="M19">
            <v>6.3853999999999997</v>
          </cell>
          <cell r="N19">
            <v>648.21759999999995</v>
          </cell>
          <cell r="O19">
            <v>30.682400000000001</v>
          </cell>
          <cell r="P19">
            <v>26.3658</v>
          </cell>
          <cell r="Q19">
            <v>360.42989999999998</v>
          </cell>
          <cell r="R19">
            <v>3.7444999999999999</v>
          </cell>
          <cell r="S19">
            <v>887.79409999999996</v>
          </cell>
          <cell r="T19">
            <v>135.83250000000001</v>
          </cell>
          <cell r="U19">
            <v>43.148800000000001</v>
          </cell>
          <cell r="V19">
            <v>231.66059999999999</v>
          </cell>
          <cell r="W19">
            <v>261.02109999999999</v>
          </cell>
          <cell r="X19">
            <v>62.083500000000001</v>
          </cell>
          <cell r="Y19">
            <v>132.37729999999999</v>
          </cell>
          <cell r="Z19">
            <v>2.5464000000000002</v>
          </cell>
          <cell r="AA19">
            <v>1.9137999999999999</v>
          </cell>
          <cell r="AB19">
            <v>313.56360000000001</v>
          </cell>
          <cell r="AC19">
            <v>11.6287</v>
          </cell>
          <cell r="AD19">
            <v>8.1000000000000003E-2</v>
          </cell>
          <cell r="AE19">
            <v>10.448700000000001</v>
          </cell>
          <cell r="AF19">
            <v>19.257400000000001</v>
          </cell>
          <cell r="AG19">
            <v>1.6634</v>
          </cell>
          <cell r="AH19">
            <v>85.862099999999998</v>
          </cell>
          <cell r="AI19">
            <v>77.827200000000005</v>
          </cell>
          <cell r="AJ19">
            <v>14.368499999999999</v>
          </cell>
          <cell r="AK19">
            <v>57.155500000000004</v>
          </cell>
          <cell r="AL19">
            <v>332.0625</v>
          </cell>
          <cell r="AM19">
            <v>46.158499999999997</v>
          </cell>
          <cell r="AN19">
            <v>510.5129</v>
          </cell>
          <cell r="AO19">
            <v>706.18100000000004</v>
          </cell>
        </row>
        <row r="20">
          <cell r="C20">
            <v>301.78339999999997</v>
          </cell>
          <cell r="D20">
            <v>37.130000000000003</v>
          </cell>
          <cell r="E20">
            <v>800.18690000000004</v>
          </cell>
          <cell r="F20">
            <v>11.862399999999999</v>
          </cell>
          <cell r="G20">
            <v>126.6536</v>
          </cell>
          <cell r="H20">
            <v>4.3499999999999997E-2</v>
          </cell>
          <cell r="I20">
            <v>14.994</v>
          </cell>
          <cell r="J20">
            <v>68.422700000000006</v>
          </cell>
          <cell r="K20">
            <v>543.29999999999995</v>
          </cell>
          <cell r="L20">
            <v>32.653700000000001</v>
          </cell>
          <cell r="M20">
            <v>6.3776999999999999</v>
          </cell>
          <cell r="N20">
            <v>648.7337</v>
          </cell>
          <cell r="O20">
            <v>30.706900000000001</v>
          </cell>
          <cell r="P20">
            <v>26.386800000000001</v>
          </cell>
          <cell r="Q20">
            <v>359.90370000000001</v>
          </cell>
          <cell r="R20">
            <v>3.7443</v>
          </cell>
          <cell r="S20">
            <v>884.85339999999997</v>
          </cell>
          <cell r="T20">
            <v>135.82499999999999</v>
          </cell>
          <cell r="U20">
            <v>42.680700000000002</v>
          </cell>
          <cell r="V20">
            <v>231.8451</v>
          </cell>
          <cell r="W20">
            <v>261.22890000000001</v>
          </cell>
          <cell r="X20">
            <v>62.102699999999999</v>
          </cell>
          <cell r="Y20">
            <v>132.08879999999999</v>
          </cell>
          <cell r="Z20">
            <v>2.5485000000000002</v>
          </cell>
          <cell r="AA20">
            <v>1.9157</v>
          </cell>
          <cell r="AB20">
            <v>312.41239999999999</v>
          </cell>
          <cell r="AC20">
            <v>11.6859</v>
          </cell>
          <cell r="AD20">
            <v>8.0799999999999997E-2</v>
          </cell>
          <cell r="AE20">
            <v>10.4481</v>
          </cell>
          <cell r="AF20">
            <v>19.276299999999999</v>
          </cell>
          <cell r="AG20">
            <v>1.6633</v>
          </cell>
          <cell r="AH20">
            <v>85.930499999999995</v>
          </cell>
          <cell r="AI20">
            <v>77.889099999999999</v>
          </cell>
          <cell r="AJ20">
            <v>14.466699999999999</v>
          </cell>
          <cell r="AK20">
            <v>57.232999999999997</v>
          </cell>
          <cell r="AL20">
            <v>334.30560000000003</v>
          </cell>
          <cell r="AM20">
            <v>45.912999999999997</v>
          </cell>
          <cell r="AN20">
            <v>510.91930000000002</v>
          </cell>
          <cell r="AO20">
            <v>706.14200000000005</v>
          </cell>
        </row>
        <row r="21">
          <cell r="C21">
            <v>303.66520000000003</v>
          </cell>
          <cell r="D21">
            <v>37.112099999999998</v>
          </cell>
          <cell r="E21">
            <v>800.42920000000004</v>
          </cell>
          <cell r="F21">
            <v>11.861800000000001</v>
          </cell>
          <cell r="G21">
            <v>126.59269999999999</v>
          </cell>
          <cell r="H21">
            <v>4.36E-2</v>
          </cell>
          <cell r="I21">
            <v>14.986800000000001</v>
          </cell>
          <cell r="J21">
            <v>68.394400000000005</v>
          </cell>
          <cell r="K21">
            <v>543.27</v>
          </cell>
          <cell r="L21">
            <v>32.637999999999998</v>
          </cell>
          <cell r="M21">
            <v>6.3841999999999999</v>
          </cell>
          <cell r="N21">
            <v>648.42200000000003</v>
          </cell>
          <cell r="O21">
            <v>30.6921</v>
          </cell>
          <cell r="P21">
            <v>26.374099999999999</v>
          </cell>
          <cell r="Q21">
            <v>360.00970000000001</v>
          </cell>
          <cell r="R21">
            <v>3.7441</v>
          </cell>
          <cell r="S21">
            <v>884.80460000000005</v>
          </cell>
          <cell r="T21">
            <v>135.8175</v>
          </cell>
          <cell r="U21">
            <v>42.678400000000003</v>
          </cell>
          <cell r="V21">
            <v>231.7337</v>
          </cell>
          <cell r="W21">
            <v>261.10340000000002</v>
          </cell>
          <cell r="X21">
            <v>62.072899999999997</v>
          </cell>
          <cell r="Y21">
            <v>132.5668</v>
          </cell>
          <cell r="Z21">
            <v>2.5472000000000001</v>
          </cell>
          <cell r="AA21">
            <v>1.917</v>
          </cell>
          <cell r="AB21">
            <v>312.60640000000001</v>
          </cell>
          <cell r="AC21">
            <v>11.698499999999999</v>
          </cell>
          <cell r="AD21">
            <v>8.1000000000000003E-2</v>
          </cell>
          <cell r="AE21">
            <v>10.4475</v>
          </cell>
          <cell r="AF21">
            <v>19.264900000000001</v>
          </cell>
          <cell r="AG21">
            <v>1.6633</v>
          </cell>
          <cell r="AH21">
            <v>85.889200000000002</v>
          </cell>
          <cell r="AI21">
            <v>77.851699999999994</v>
          </cell>
          <cell r="AJ21">
            <v>14.5189</v>
          </cell>
          <cell r="AK21">
            <v>57.463000000000001</v>
          </cell>
          <cell r="AL21">
            <v>334.47329999999999</v>
          </cell>
          <cell r="AM21">
            <v>46.148000000000003</v>
          </cell>
          <cell r="AN21">
            <v>510.67380000000003</v>
          </cell>
          <cell r="AO21">
            <v>706.91430000000003</v>
          </cell>
        </row>
        <row r="22">
          <cell r="C22">
            <v>303.66520000000003</v>
          </cell>
          <cell r="D22">
            <v>37.112099999999998</v>
          </cell>
          <cell r="E22">
            <v>800.42920000000004</v>
          </cell>
          <cell r="F22">
            <v>11.861800000000001</v>
          </cell>
          <cell r="G22">
            <v>126.59269999999999</v>
          </cell>
          <cell r="H22">
            <v>4.36E-2</v>
          </cell>
          <cell r="I22">
            <v>14.986800000000001</v>
          </cell>
          <cell r="J22">
            <v>68.394400000000005</v>
          </cell>
          <cell r="K22">
            <v>543.27</v>
          </cell>
          <cell r="L22">
            <v>32.637999999999998</v>
          </cell>
          <cell r="M22">
            <v>6.3841999999999999</v>
          </cell>
          <cell r="N22">
            <v>648.42200000000003</v>
          </cell>
          <cell r="O22">
            <v>30.6921</v>
          </cell>
          <cell r="P22">
            <v>26.374099999999999</v>
          </cell>
          <cell r="Q22">
            <v>360.00970000000001</v>
          </cell>
          <cell r="R22">
            <v>3.7441</v>
          </cell>
          <cell r="S22">
            <v>884.80460000000005</v>
          </cell>
          <cell r="T22">
            <v>135.8175</v>
          </cell>
          <cell r="U22">
            <v>42.678400000000003</v>
          </cell>
          <cell r="V22">
            <v>231.7337</v>
          </cell>
          <cell r="W22">
            <v>261.10340000000002</v>
          </cell>
          <cell r="X22">
            <v>62.072899999999997</v>
          </cell>
          <cell r="Y22">
            <v>132.5668</v>
          </cell>
          <cell r="Z22">
            <v>2.5472000000000001</v>
          </cell>
          <cell r="AA22">
            <v>1.917</v>
          </cell>
          <cell r="AB22">
            <v>312.60640000000001</v>
          </cell>
          <cell r="AC22">
            <v>11.698499999999999</v>
          </cell>
          <cell r="AD22">
            <v>8.1000000000000003E-2</v>
          </cell>
          <cell r="AE22">
            <v>10.4475</v>
          </cell>
          <cell r="AF22">
            <v>19.264900000000001</v>
          </cell>
          <cell r="AG22">
            <v>1.6633</v>
          </cell>
          <cell r="AH22">
            <v>85.889200000000002</v>
          </cell>
          <cell r="AI22">
            <v>77.851699999999994</v>
          </cell>
          <cell r="AJ22">
            <v>14.5189</v>
          </cell>
          <cell r="AK22">
            <v>57.463000000000001</v>
          </cell>
          <cell r="AL22">
            <v>334.47329999999999</v>
          </cell>
          <cell r="AM22">
            <v>46.148000000000003</v>
          </cell>
          <cell r="AN22">
            <v>510.67380000000003</v>
          </cell>
          <cell r="AO22">
            <v>706.91430000000003</v>
          </cell>
        </row>
        <row r="23">
          <cell r="C23">
            <v>303.66520000000003</v>
          </cell>
          <cell r="D23">
            <v>37.112099999999998</v>
          </cell>
          <cell r="E23">
            <v>800.42920000000004</v>
          </cell>
          <cell r="F23">
            <v>11.861800000000001</v>
          </cell>
          <cell r="G23">
            <v>126.59269999999999</v>
          </cell>
          <cell r="H23">
            <v>4.36E-2</v>
          </cell>
          <cell r="I23">
            <v>14.986800000000001</v>
          </cell>
          <cell r="J23">
            <v>68.394400000000005</v>
          </cell>
          <cell r="K23">
            <v>543.27</v>
          </cell>
          <cell r="L23">
            <v>32.637999999999998</v>
          </cell>
          <cell r="M23">
            <v>6.3841999999999999</v>
          </cell>
          <cell r="N23">
            <v>648.42200000000003</v>
          </cell>
          <cell r="O23">
            <v>30.6921</v>
          </cell>
          <cell r="P23">
            <v>26.374099999999999</v>
          </cell>
          <cell r="Q23">
            <v>360.00970000000001</v>
          </cell>
          <cell r="R23">
            <v>3.7441</v>
          </cell>
          <cell r="S23">
            <v>884.80460000000005</v>
          </cell>
          <cell r="T23">
            <v>135.8175</v>
          </cell>
          <cell r="U23">
            <v>42.678400000000003</v>
          </cell>
          <cell r="V23">
            <v>231.7337</v>
          </cell>
          <cell r="W23">
            <v>261.10340000000002</v>
          </cell>
          <cell r="X23">
            <v>62.072899999999997</v>
          </cell>
          <cell r="Y23">
            <v>132.5668</v>
          </cell>
          <cell r="Z23">
            <v>2.5472000000000001</v>
          </cell>
          <cell r="AA23">
            <v>1.917</v>
          </cell>
          <cell r="AB23">
            <v>312.60640000000001</v>
          </cell>
          <cell r="AC23">
            <v>11.698499999999999</v>
          </cell>
          <cell r="AD23">
            <v>8.1000000000000003E-2</v>
          </cell>
          <cell r="AE23">
            <v>10.4475</v>
          </cell>
          <cell r="AF23">
            <v>19.264900000000001</v>
          </cell>
          <cell r="AG23">
            <v>1.6633</v>
          </cell>
          <cell r="AH23">
            <v>85.889200000000002</v>
          </cell>
          <cell r="AI23">
            <v>77.851699999999994</v>
          </cell>
          <cell r="AJ23">
            <v>14.5189</v>
          </cell>
          <cell r="AK23">
            <v>57.463000000000001</v>
          </cell>
          <cell r="AL23">
            <v>334.47329999999999</v>
          </cell>
          <cell r="AM23">
            <v>46.148000000000003</v>
          </cell>
          <cell r="AN23">
            <v>510.67380000000003</v>
          </cell>
          <cell r="AO23">
            <v>706.91430000000003</v>
          </cell>
        </row>
        <row r="24">
          <cell r="C24">
            <v>300.11849999999998</v>
          </cell>
          <cell r="D24">
            <v>36.676499999999997</v>
          </cell>
          <cell r="E24">
            <v>789.79539999999997</v>
          </cell>
          <cell r="F24">
            <v>11.8614</v>
          </cell>
          <cell r="G24">
            <v>125.1067</v>
          </cell>
          <cell r="H24">
            <v>4.3499999999999997E-2</v>
          </cell>
          <cell r="I24">
            <v>14.8108</v>
          </cell>
          <cell r="J24">
            <v>67.593400000000003</v>
          </cell>
          <cell r="K24">
            <v>543.25</v>
          </cell>
          <cell r="L24">
            <v>32.254899999999999</v>
          </cell>
          <cell r="M24">
            <v>6.3291000000000004</v>
          </cell>
          <cell r="N24">
            <v>640.81050000000005</v>
          </cell>
          <cell r="O24">
            <v>30.331800000000001</v>
          </cell>
          <cell r="P24">
            <v>26.064499999999999</v>
          </cell>
          <cell r="Q24">
            <v>359.89389999999997</v>
          </cell>
          <cell r="R24">
            <v>3.7440000000000002</v>
          </cell>
          <cell r="S24">
            <v>884.77200000000005</v>
          </cell>
          <cell r="T24">
            <v>135.8125</v>
          </cell>
          <cell r="U24">
            <v>42.6768</v>
          </cell>
          <cell r="V24">
            <v>229.01349999999999</v>
          </cell>
          <cell r="W24">
            <v>258.03840000000002</v>
          </cell>
          <cell r="X24">
            <v>61.463799999999999</v>
          </cell>
          <cell r="Y24">
            <v>130.91550000000001</v>
          </cell>
          <cell r="Z24">
            <v>2.5173000000000001</v>
          </cell>
          <cell r="AA24">
            <v>1.9149</v>
          </cell>
          <cell r="AB24">
            <v>313.07650000000001</v>
          </cell>
          <cell r="AC24">
            <v>11.556699999999999</v>
          </cell>
          <cell r="AD24">
            <v>8.0399999999999999E-2</v>
          </cell>
          <cell r="AE24">
            <v>10.447100000000001</v>
          </cell>
          <cell r="AF24">
            <v>19.046700000000001</v>
          </cell>
          <cell r="AG24">
            <v>1.6573</v>
          </cell>
          <cell r="AH24">
            <v>84.881</v>
          </cell>
          <cell r="AI24">
            <v>76.937899999999999</v>
          </cell>
          <cell r="AJ24">
            <v>14.3489</v>
          </cell>
          <cell r="AK24">
            <v>56.499200000000002</v>
          </cell>
          <cell r="AL24">
            <v>328.99560000000002</v>
          </cell>
          <cell r="AM24">
            <v>46.608699999999999</v>
          </cell>
          <cell r="AN24">
            <v>504.67930000000001</v>
          </cell>
          <cell r="AO24">
            <v>704.61350000000004</v>
          </cell>
        </row>
        <row r="25">
          <cell r="C25">
            <v>301.5847</v>
          </cell>
          <cell r="D25">
            <v>37.138399999999997</v>
          </cell>
          <cell r="E25">
            <v>799.99260000000004</v>
          </cell>
          <cell r="F25">
            <v>11.8795</v>
          </cell>
          <cell r="G25">
            <v>126.6823</v>
          </cell>
          <cell r="H25">
            <v>4.3499999999999997E-2</v>
          </cell>
          <cell r="I25">
            <v>14.997400000000001</v>
          </cell>
          <cell r="J25">
            <v>68.451999999999998</v>
          </cell>
          <cell r="K25">
            <v>543.25</v>
          </cell>
          <cell r="L25">
            <v>32.661099999999998</v>
          </cell>
          <cell r="M25">
            <v>6.3498000000000001</v>
          </cell>
          <cell r="N25">
            <v>648.8809</v>
          </cell>
          <cell r="O25">
            <v>30.713799999999999</v>
          </cell>
          <cell r="P25">
            <v>26.392800000000001</v>
          </cell>
          <cell r="Q25">
            <v>360.97710000000001</v>
          </cell>
          <cell r="R25">
            <v>3.7440000000000002</v>
          </cell>
          <cell r="S25">
            <v>884.77200000000005</v>
          </cell>
          <cell r="T25">
            <v>135.8125</v>
          </cell>
          <cell r="U25">
            <v>42.026699999999998</v>
          </cell>
          <cell r="V25">
            <v>231.89769999999999</v>
          </cell>
          <cell r="W25">
            <v>261.28820000000002</v>
          </cell>
          <cell r="X25">
            <v>61.752800000000001</v>
          </cell>
          <cell r="Y25">
            <v>132.62620000000001</v>
          </cell>
          <cell r="Z25">
            <v>2.5489999999999999</v>
          </cell>
          <cell r="AA25">
            <v>1.9135</v>
          </cell>
          <cell r="AB25">
            <v>311.94929999999999</v>
          </cell>
          <cell r="AC25">
            <v>11.688000000000001</v>
          </cell>
          <cell r="AD25">
            <v>8.09E-2</v>
          </cell>
          <cell r="AE25">
            <v>10.447100000000001</v>
          </cell>
          <cell r="AF25">
            <v>19.2851</v>
          </cell>
          <cell r="AG25">
            <v>1.6573</v>
          </cell>
          <cell r="AH25">
            <v>85.95</v>
          </cell>
          <cell r="AI25">
            <v>77.906800000000004</v>
          </cell>
          <cell r="AJ25">
            <v>14.5313</v>
          </cell>
          <cell r="AK25">
            <v>57.041600000000003</v>
          </cell>
          <cell r="AL25">
            <v>333.66109999999998</v>
          </cell>
          <cell r="AM25">
            <v>46.365000000000002</v>
          </cell>
          <cell r="AN25">
            <v>511.03530000000001</v>
          </cell>
          <cell r="AO25">
            <v>707.28769999999997</v>
          </cell>
        </row>
        <row r="26">
          <cell r="C26">
            <v>298.88940000000002</v>
          </cell>
          <cell r="D26">
            <v>36.684800000000003</v>
          </cell>
          <cell r="E26">
            <v>796.08</v>
          </cell>
          <cell r="F26">
            <v>11.8771</v>
          </cell>
          <cell r="G26">
            <v>125.1352</v>
          </cell>
          <cell r="H26">
            <v>4.36E-2</v>
          </cell>
          <cell r="I26">
            <v>14.8142</v>
          </cell>
          <cell r="J26">
            <v>67.635999999999996</v>
          </cell>
          <cell r="K26">
            <v>543.14</v>
          </cell>
          <cell r="L26">
            <v>32.2622</v>
          </cell>
          <cell r="M26">
            <v>6.3265000000000002</v>
          </cell>
          <cell r="N26">
            <v>640.95659999999998</v>
          </cell>
          <cell r="O26">
            <v>30.338699999999999</v>
          </cell>
          <cell r="P26">
            <v>26.070499999999999</v>
          </cell>
          <cell r="Q26">
            <v>359.05419999999998</v>
          </cell>
          <cell r="R26">
            <v>3.7431999999999999</v>
          </cell>
          <cell r="S26">
            <v>884.59280000000001</v>
          </cell>
          <cell r="T26">
            <v>135.785</v>
          </cell>
          <cell r="U26">
            <v>42.0182</v>
          </cell>
          <cell r="V26">
            <v>229.06569999999999</v>
          </cell>
          <cell r="W26">
            <v>258.09719999999999</v>
          </cell>
          <cell r="X26">
            <v>61.142699999999998</v>
          </cell>
          <cell r="Y26">
            <v>132.2698</v>
          </cell>
          <cell r="Z26">
            <v>2.5179</v>
          </cell>
          <cell r="AA26">
            <v>1.9131</v>
          </cell>
          <cell r="AB26">
            <v>311.90949999999998</v>
          </cell>
          <cell r="AC26">
            <v>11.5733</v>
          </cell>
          <cell r="AD26">
            <v>8.0500000000000002E-2</v>
          </cell>
          <cell r="AE26">
            <v>10.445</v>
          </cell>
          <cell r="AF26">
            <v>19.045200000000001</v>
          </cell>
          <cell r="AG26">
            <v>1.6569</v>
          </cell>
          <cell r="AH26">
            <v>84.900300000000001</v>
          </cell>
          <cell r="AI26">
            <v>76.955399999999997</v>
          </cell>
          <cell r="AJ26">
            <v>14.436299999999999</v>
          </cell>
          <cell r="AK26">
            <v>56.654800000000002</v>
          </cell>
          <cell r="AL26">
            <v>329.4357</v>
          </cell>
          <cell r="AM26">
            <v>45.978200000000001</v>
          </cell>
          <cell r="AN26">
            <v>504.79430000000002</v>
          </cell>
          <cell r="AO26">
            <v>703.64580000000001</v>
          </cell>
        </row>
        <row r="27">
          <cell r="C27">
            <v>295.38909999999998</v>
          </cell>
          <cell r="D27">
            <v>36.100700000000003</v>
          </cell>
          <cell r="E27">
            <v>788.00099999999998</v>
          </cell>
          <cell r="F27">
            <v>11.869300000000001</v>
          </cell>
          <cell r="G27">
            <v>123.1426</v>
          </cell>
          <cell r="H27">
            <v>4.36E-2</v>
          </cell>
          <cell r="I27">
            <v>14.5783</v>
          </cell>
          <cell r="J27">
            <v>66.565200000000004</v>
          </cell>
          <cell r="K27">
            <v>543.14</v>
          </cell>
          <cell r="L27">
            <v>31.7485</v>
          </cell>
          <cell r="M27">
            <v>6.2461000000000002</v>
          </cell>
          <cell r="N27">
            <v>630.74980000000005</v>
          </cell>
          <cell r="O27">
            <v>29.855599999999999</v>
          </cell>
          <cell r="P27">
            <v>25.6553</v>
          </cell>
          <cell r="Q27">
            <v>358.38380000000001</v>
          </cell>
          <cell r="R27">
            <v>3.7431999999999999</v>
          </cell>
          <cell r="S27">
            <v>884.59280000000001</v>
          </cell>
          <cell r="T27">
            <v>135.785</v>
          </cell>
          <cell r="U27">
            <v>41.939399999999999</v>
          </cell>
          <cell r="V27">
            <v>225.41800000000001</v>
          </cell>
          <cell r="W27">
            <v>253.9872</v>
          </cell>
          <cell r="X27">
            <v>60.388500000000001</v>
          </cell>
          <cell r="Y27">
            <v>130.63239999999999</v>
          </cell>
          <cell r="Z27">
            <v>2.4777999999999998</v>
          </cell>
          <cell r="AA27">
            <v>1.9125000000000001</v>
          </cell>
          <cell r="AB27">
            <v>311.75839999999999</v>
          </cell>
          <cell r="AC27">
            <v>11.393000000000001</v>
          </cell>
          <cell r="AD27">
            <v>7.9799999999999996E-2</v>
          </cell>
          <cell r="AE27">
            <v>10.445</v>
          </cell>
          <cell r="AF27">
            <v>18.740600000000001</v>
          </cell>
          <cell r="AG27">
            <v>1.6569</v>
          </cell>
          <cell r="AH27">
            <v>83.548299999999998</v>
          </cell>
          <cell r="AI27">
            <v>75.729900000000001</v>
          </cell>
          <cell r="AJ27">
            <v>14.222300000000001</v>
          </cell>
          <cell r="AK27">
            <v>55.815300000000001</v>
          </cell>
          <cell r="AL27">
            <v>325.80560000000003</v>
          </cell>
          <cell r="AM27">
            <v>46.360799999999998</v>
          </cell>
          <cell r="AN27">
            <v>496.75580000000002</v>
          </cell>
          <cell r="AO27">
            <v>699.59360000000004</v>
          </cell>
        </row>
        <row r="28">
          <cell r="C28">
            <v>294.08530000000002</v>
          </cell>
          <cell r="D28">
            <v>36.424300000000002</v>
          </cell>
          <cell r="E28">
            <v>793.68110000000001</v>
          </cell>
          <cell r="F28">
            <v>11.869300000000001</v>
          </cell>
          <cell r="G28">
            <v>124.2466</v>
          </cell>
          <cell r="H28">
            <v>4.36E-2</v>
          </cell>
          <cell r="I28">
            <v>14.709</v>
          </cell>
          <cell r="J28">
            <v>67.169200000000004</v>
          </cell>
          <cell r="K28">
            <v>543.14</v>
          </cell>
          <cell r="L28">
            <v>32.033099999999997</v>
          </cell>
          <cell r="M28">
            <v>6.3060999999999998</v>
          </cell>
          <cell r="N28">
            <v>636.4049</v>
          </cell>
          <cell r="O28">
            <v>30.1233</v>
          </cell>
          <cell r="P28">
            <v>25.885300000000001</v>
          </cell>
          <cell r="Q28">
            <v>361.15410000000003</v>
          </cell>
          <cell r="R28">
            <v>3.7431999999999999</v>
          </cell>
          <cell r="S28">
            <v>884.59280000000001</v>
          </cell>
          <cell r="T28">
            <v>135.785</v>
          </cell>
          <cell r="U28">
            <v>41.939399999999999</v>
          </cell>
          <cell r="V28">
            <v>227.43899999999999</v>
          </cell>
          <cell r="W28">
            <v>256.26440000000002</v>
          </cell>
          <cell r="X28">
            <v>61.048699999999997</v>
          </cell>
          <cell r="Y28">
            <v>131.44409999999999</v>
          </cell>
          <cell r="Z28">
            <v>2.5</v>
          </cell>
          <cell r="AA28">
            <v>1.9152</v>
          </cell>
          <cell r="AB28">
            <v>311.02050000000003</v>
          </cell>
          <cell r="AC28">
            <v>11.4869</v>
          </cell>
          <cell r="AD28">
            <v>8.0100000000000005E-2</v>
          </cell>
          <cell r="AE28">
            <v>10.445</v>
          </cell>
          <cell r="AF28">
            <v>18.905000000000001</v>
          </cell>
          <cell r="AG28">
            <v>1.6569</v>
          </cell>
          <cell r="AH28">
            <v>84.297399999999996</v>
          </cell>
          <cell r="AI28">
            <v>76.408900000000003</v>
          </cell>
          <cell r="AJ28">
            <v>14.4034</v>
          </cell>
          <cell r="AK28">
            <v>56.2727</v>
          </cell>
          <cell r="AL28">
            <v>328.05970000000002</v>
          </cell>
          <cell r="AM28">
            <v>46.541899999999998</v>
          </cell>
          <cell r="AN28">
            <v>501.20960000000002</v>
          </cell>
          <cell r="AO28">
            <v>703.78620000000001</v>
          </cell>
        </row>
        <row r="29">
          <cell r="C29">
            <v>294.08530000000002</v>
          </cell>
          <cell r="D29">
            <v>36.424300000000002</v>
          </cell>
          <cell r="E29">
            <v>793.68110000000001</v>
          </cell>
          <cell r="F29">
            <v>11.869300000000001</v>
          </cell>
          <cell r="G29">
            <v>124.2466</v>
          </cell>
          <cell r="H29">
            <v>4.36E-2</v>
          </cell>
          <cell r="I29">
            <v>14.709</v>
          </cell>
          <cell r="J29">
            <v>67.169200000000004</v>
          </cell>
          <cell r="K29">
            <v>543.14</v>
          </cell>
          <cell r="L29">
            <v>32.033099999999997</v>
          </cell>
          <cell r="M29">
            <v>6.3060999999999998</v>
          </cell>
          <cell r="N29">
            <v>636.4049</v>
          </cell>
          <cell r="O29">
            <v>30.1233</v>
          </cell>
          <cell r="P29">
            <v>25.885300000000001</v>
          </cell>
          <cell r="Q29">
            <v>361.15410000000003</v>
          </cell>
          <cell r="R29">
            <v>3.7431999999999999</v>
          </cell>
          <cell r="S29">
            <v>884.59280000000001</v>
          </cell>
          <cell r="T29">
            <v>135.785</v>
          </cell>
          <cell r="U29">
            <v>41.939399999999999</v>
          </cell>
          <cell r="V29">
            <v>227.43899999999999</v>
          </cell>
          <cell r="W29">
            <v>256.26440000000002</v>
          </cell>
          <cell r="X29">
            <v>61.048699999999997</v>
          </cell>
          <cell r="Y29">
            <v>131.44409999999999</v>
          </cell>
          <cell r="Z29">
            <v>2.5</v>
          </cell>
          <cell r="AA29">
            <v>1.9152</v>
          </cell>
          <cell r="AB29">
            <v>311.02050000000003</v>
          </cell>
          <cell r="AC29">
            <v>11.4869</v>
          </cell>
          <cell r="AD29">
            <v>8.0100000000000005E-2</v>
          </cell>
          <cell r="AE29">
            <v>10.445</v>
          </cell>
          <cell r="AF29">
            <v>18.905000000000001</v>
          </cell>
          <cell r="AG29">
            <v>1.6569</v>
          </cell>
          <cell r="AH29">
            <v>84.297399999999996</v>
          </cell>
          <cell r="AI29">
            <v>76.408900000000003</v>
          </cell>
          <cell r="AJ29">
            <v>14.4034</v>
          </cell>
          <cell r="AK29">
            <v>56.2727</v>
          </cell>
          <cell r="AL29">
            <v>328.05970000000002</v>
          </cell>
          <cell r="AM29">
            <v>46.541899999999998</v>
          </cell>
          <cell r="AN29">
            <v>501.20960000000002</v>
          </cell>
          <cell r="AO29">
            <v>703.78620000000001</v>
          </cell>
        </row>
        <row r="30">
          <cell r="C30">
            <v>294.08530000000002</v>
          </cell>
          <cell r="D30">
            <v>36.424300000000002</v>
          </cell>
          <cell r="E30">
            <v>793.68110000000001</v>
          </cell>
          <cell r="F30">
            <v>11.869300000000001</v>
          </cell>
          <cell r="G30">
            <v>124.2466</v>
          </cell>
          <cell r="H30">
            <v>4.36E-2</v>
          </cell>
          <cell r="I30">
            <v>14.709</v>
          </cell>
          <cell r="J30">
            <v>67.169200000000004</v>
          </cell>
          <cell r="K30">
            <v>543.14</v>
          </cell>
          <cell r="L30">
            <v>32.033099999999997</v>
          </cell>
          <cell r="M30">
            <v>6.3060999999999998</v>
          </cell>
          <cell r="N30">
            <v>636.4049</v>
          </cell>
          <cell r="O30">
            <v>30.1233</v>
          </cell>
          <cell r="P30">
            <v>25.885300000000001</v>
          </cell>
          <cell r="Q30">
            <v>361.15410000000003</v>
          </cell>
          <cell r="R30">
            <v>3.7431999999999999</v>
          </cell>
          <cell r="S30">
            <v>884.59280000000001</v>
          </cell>
          <cell r="T30">
            <v>135.785</v>
          </cell>
          <cell r="U30">
            <v>41.939399999999999</v>
          </cell>
          <cell r="V30">
            <v>227.43899999999999</v>
          </cell>
          <cell r="W30">
            <v>256.26440000000002</v>
          </cell>
          <cell r="X30">
            <v>61.048699999999997</v>
          </cell>
          <cell r="Y30">
            <v>131.44409999999999</v>
          </cell>
          <cell r="Z30">
            <v>2.5</v>
          </cell>
          <cell r="AA30">
            <v>1.9152</v>
          </cell>
          <cell r="AB30">
            <v>311.02050000000003</v>
          </cell>
          <cell r="AC30">
            <v>11.4869</v>
          </cell>
          <cell r="AD30">
            <v>8.0100000000000005E-2</v>
          </cell>
          <cell r="AE30">
            <v>10.445</v>
          </cell>
          <cell r="AF30">
            <v>18.905000000000001</v>
          </cell>
          <cell r="AG30">
            <v>1.6569</v>
          </cell>
          <cell r="AH30">
            <v>84.297399999999996</v>
          </cell>
          <cell r="AI30">
            <v>76.408900000000003</v>
          </cell>
          <cell r="AJ30">
            <v>14.4034</v>
          </cell>
          <cell r="AK30">
            <v>56.2727</v>
          </cell>
          <cell r="AL30">
            <v>328.05970000000002</v>
          </cell>
          <cell r="AM30">
            <v>46.541899999999998</v>
          </cell>
          <cell r="AN30">
            <v>501.20960000000002</v>
          </cell>
          <cell r="AO30">
            <v>703.78620000000001</v>
          </cell>
        </row>
        <row r="31">
          <cell r="C31">
            <v>294.9744</v>
          </cell>
          <cell r="D31">
            <v>36.281500000000001</v>
          </cell>
          <cell r="E31">
            <v>791.94839999999999</v>
          </cell>
          <cell r="F31">
            <v>11.867800000000001</v>
          </cell>
          <cell r="G31">
            <v>123.7594</v>
          </cell>
          <cell r="H31">
            <v>4.36E-2</v>
          </cell>
          <cell r="I31">
            <v>14.651300000000001</v>
          </cell>
          <cell r="J31">
            <v>66.903099999999995</v>
          </cell>
          <cell r="K31">
            <v>543.07000000000005</v>
          </cell>
          <cell r="L31">
            <v>31.907499999999999</v>
          </cell>
          <cell r="M31">
            <v>6.2885</v>
          </cell>
          <cell r="N31">
            <v>633.90940000000001</v>
          </cell>
          <cell r="O31">
            <v>30.005199999999999</v>
          </cell>
          <cell r="P31">
            <v>25.783799999999999</v>
          </cell>
          <cell r="Q31">
            <v>361.11700000000002</v>
          </cell>
          <cell r="R31">
            <v>3.7427000000000001</v>
          </cell>
          <cell r="S31">
            <v>884.47879999999998</v>
          </cell>
          <cell r="T31">
            <v>135.76750000000001</v>
          </cell>
          <cell r="U31">
            <v>41.933999999999997</v>
          </cell>
          <cell r="V31">
            <v>226.5472</v>
          </cell>
          <cell r="W31">
            <v>255.2595</v>
          </cell>
          <cell r="X31">
            <v>60.9206</v>
          </cell>
          <cell r="Y31">
            <v>131.42160000000001</v>
          </cell>
          <cell r="Z31">
            <v>2.4902000000000002</v>
          </cell>
          <cell r="AA31">
            <v>1.9149</v>
          </cell>
          <cell r="AB31">
            <v>310.93939999999998</v>
          </cell>
          <cell r="AC31">
            <v>11.433199999999999</v>
          </cell>
          <cell r="AD31">
            <v>7.9899999999999999E-2</v>
          </cell>
          <cell r="AE31">
            <v>10.4437</v>
          </cell>
          <cell r="AF31">
            <v>18.832999999999998</v>
          </cell>
          <cell r="AG31">
            <v>1.6504000000000001</v>
          </cell>
          <cell r="AH31">
            <v>83.966899999999995</v>
          </cell>
          <cell r="AI31">
            <v>76.109300000000005</v>
          </cell>
          <cell r="AJ31">
            <v>14.3626</v>
          </cell>
          <cell r="AK31">
            <v>56.348100000000002</v>
          </cell>
          <cell r="AL31">
            <v>327.84620000000001</v>
          </cell>
          <cell r="AM31">
            <v>46.593000000000004</v>
          </cell>
          <cell r="AN31">
            <v>499.24430000000001</v>
          </cell>
          <cell r="AO31">
            <v>701.54200000000003</v>
          </cell>
        </row>
        <row r="32">
          <cell r="C32">
            <v>295.84899999999999</v>
          </cell>
          <cell r="D32">
            <v>36.296599999999998</v>
          </cell>
          <cell r="E32">
            <v>793.03319999999997</v>
          </cell>
          <cell r="F32">
            <v>11.867599999999999</v>
          </cell>
          <cell r="G32">
            <v>123.81100000000001</v>
          </cell>
          <cell r="H32">
            <v>4.36E-2</v>
          </cell>
          <cell r="I32">
            <v>14.657400000000001</v>
          </cell>
          <cell r="J32">
            <v>66.9435</v>
          </cell>
          <cell r="K32">
            <v>543.05999999999995</v>
          </cell>
          <cell r="L32">
            <v>31.9208</v>
          </cell>
          <cell r="M32">
            <v>6.2934999999999999</v>
          </cell>
          <cell r="N32">
            <v>634.17359999999996</v>
          </cell>
          <cell r="O32">
            <v>30.017700000000001</v>
          </cell>
          <cell r="P32">
            <v>25.794599999999999</v>
          </cell>
          <cell r="Q32">
            <v>361.68610000000001</v>
          </cell>
          <cell r="R32">
            <v>3.7427000000000001</v>
          </cell>
          <cell r="S32">
            <v>884.46249999999998</v>
          </cell>
          <cell r="T32">
            <v>135.76499999999999</v>
          </cell>
          <cell r="U32">
            <v>42.811199999999999</v>
          </cell>
          <cell r="V32">
            <v>226.64160000000001</v>
          </cell>
          <cell r="W32">
            <v>255.36590000000001</v>
          </cell>
          <cell r="X32">
            <v>61.009300000000003</v>
          </cell>
          <cell r="Y32">
            <v>131.70169999999999</v>
          </cell>
          <cell r="Z32">
            <v>2.4912999999999998</v>
          </cell>
          <cell r="AA32">
            <v>1.9141999999999999</v>
          </cell>
          <cell r="AB32">
            <v>310.72059999999999</v>
          </cell>
          <cell r="AC32">
            <v>11.4323</v>
          </cell>
          <cell r="AD32">
            <v>7.9799999999999996E-2</v>
          </cell>
          <cell r="AE32">
            <v>10.4435</v>
          </cell>
          <cell r="AF32">
            <v>18.836600000000001</v>
          </cell>
          <cell r="AG32">
            <v>1.6503000000000001</v>
          </cell>
          <cell r="AH32">
            <v>84.001800000000003</v>
          </cell>
          <cell r="AI32">
            <v>76.141000000000005</v>
          </cell>
          <cell r="AJ32">
            <v>14.410500000000001</v>
          </cell>
          <cell r="AK32">
            <v>56.494</v>
          </cell>
          <cell r="AL32">
            <v>328.50060000000002</v>
          </cell>
          <cell r="AM32">
            <v>46.512599999999999</v>
          </cell>
          <cell r="AN32">
            <v>499.45229999999998</v>
          </cell>
          <cell r="AO32">
            <v>704.77760000000001</v>
          </cell>
        </row>
        <row r="33">
          <cell r="C33">
            <v>302.37532258064522</v>
          </cell>
          <cell r="D33">
            <v>37.092290322580638</v>
          </cell>
          <cell r="E33">
            <v>804.41214838709709</v>
          </cell>
          <cell r="F33">
            <v>11.887696774193548</v>
          </cell>
          <cell r="G33">
            <v>126.52512258064517</v>
          </cell>
          <cell r="H33">
            <v>4.3774193548387109E-2</v>
          </cell>
          <cell r="I33">
            <v>14.978748387096774</v>
          </cell>
          <cell r="J33">
            <v>68.379351612903207</v>
          </cell>
          <cell r="K33">
            <v>543.3087096774193</v>
          </cell>
          <cell r="L33">
            <v>32.620564516129036</v>
          </cell>
          <cell r="M33">
            <v>6.3944451612903217</v>
          </cell>
          <cell r="N33">
            <v>648.07569354838722</v>
          </cell>
          <cell r="O33">
            <v>30.675712903225804</v>
          </cell>
          <cell r="P33">
            <v>26.36001612903226</v>
          </cell>
          <cell r="Q33">
            <v>361.58980967741934</v>
          </cell>
          <cell r="R33">
            <v>3.7459612903225805</v>
          </cell>
          <cell r="S33">
            <v>886.70033870967711</v>
          </cell>
          <cell r="T33">
            <v>135.82717741935483</v>
          </cell>
          <cell r="U33">
            <v>43.181641935483874</v>
          </cell>
          <cell r="V33">
            <v>231.60992903225807</v>
          </cell>
          <cell r="W33">
            <v>260.96393870967739</v>
          </cell>
          <cell r="X33">
            <v>61.984883870967728</v>
          </cell>
          <cell r="Y33">
            <v>132.14057741935486</v>
          </cell>
          <cell r="Z33">
            <v>2.5458645161290323</v>
          </cell>
          <cell r="AA33">
            <v>1.9164580645161293</v>
          </cell>
          <cell r="AB33">
            <v>312.73828387096773</v>
          </cell>
          <cell r="AC33">
            <v>11.675341935483868</v>
          </cell>
          <cell r="AD33">
            <v>8.0987096774193523E-2</v>
          </cell>
          <cell r="AE33">
            <v>10.448248387096772</v>
          </cell>
          <cell r="AF33">
            <v>19.260506451612901</v>
          </cell>
          <cell r="AG33">
            <v>1.6645935483870964</v>
          </cell>
          <cell r="AH33">
            <v>85.843299999999985</v>
          </cell>
          <cell r="AI33">
            <v>77.810138709677418</v>
          </cell>
          <cell r="AJ33">
            <v>14.523264516129029</v>
          </cell>
          <cell r="AK33">
            <v>57.345722580645152</v>
          </cell>
          <cell r="AL33">
            <v>333.75385483870963</v>
          </cell>
          <cell r="AM33">
            <v>46.526029032258059</v>
          </cell>
          <cell r="AN33">
            <v>510.40108387096785</v>
          </cell>
          <cell r="AO33">
            <v>708.06885483870963</v>
          </cell>
        </row>
        <row r="34">
          <cell r="C34">
            <v>296.26420000000002</v>
          </cell>
          <cell r="D34">
            <v>36.674799999999998</v>
          </cell>
          <cell r="E34">
            <v>792.61249999999995</v>
          </cell>
          <cell r="F34">
            <v>11.8544</v>
          </cell>
          <cell r="G34">
            <v>125.101</v>
          </cell>
          <cell r="H34">
            <v>4.36E-2</v>
          </cell>
          <cell r="I34">
            <v>14.8102</v>
          </cell>
          <cell r="J34">
            <v>67.638300000000001</v>
          </cell>
          <cell r="K34">
            <v>543.04999999999995</v>
          </cell>
          <cell r="L34">
            <v>32.253399999999999</v>
          </cell>
          <cell r="M34">
            <v>6.3216000000000001</v>
          </cell>
          <cell r="N34">
            <v>640.78139999999996</v>
          </cell>
          <cell r="O34">
            <v>30.330500000000001</v>
          </cell>
          <cell r="P34">
            <v>26.063300000000002</v>
          </cell>
          <cell r="Q34">
            <v>361.65710000000001</v>
          </cell>
          <cell r="R34">
            <v>3.7425999999999999</v>
          </cell>
          <cell r="S34">
            <v>880.14589999999998</v>
          </cell>
          <cell r="T34">
            <v>135.76249999999999</v>
          </cell>
          <cell r="U34">
            <v>42.881100000000004</v>
          </cell>
          <cell r="V34">
            <v>229.00309999999999</v>
          </cell>
          <cell r="W34">
            <v>258.02670000000001</v>
          </cell>
          <cell r="X34">
            <v>61.506</v>
          </cell>
          <cell r="Y34">
            <v>132.9092</v>
          </cell>
          <cell r="Z34">
            <v>2.5171999999999999</v>
          </cell>
          <cell r="AA34">
            <v>1.9120999999999999</v>
          </cell>
          <cell r="AB34">
            <v>311.63170000000002</v>
          </cell>
          <cell r="AC34">
            <v>11.565899999999999</v>
          </cell>
          <cell r="AD34">
            <v>8.0299999999999996E-2</v>
          </cell>
          <cell r="AE34">
            <v>10.443300000000001</v>
          </cell>
          <cell r="AF34">
            <v>19.0307</v>
          </cell>
          <cell r="AG34">
            <v>1.6503000000000001</v>
          </cell>
          <cell r="AH34">
            <v>84.877099999999999</v>
          </cell>
          <cell r="AI34">
            <v>76.934399999999997</v>
          </cell>
          <cell r="AJ34">
            <v>14.547599999999999</v>
          </cell>
          <cell r="AK34">
            <v>57.091099999999997</v>
          </cell>
          <cell r="AL34">
            <v>329.79770000000002</v>
          </cell>
          <cell r="AM34">
            <v>46.783799999999999</v>
          </cell>
          <cell r="AN34">
            <v>504.65640000000002</v>
          </cell>
          <cell r="AO34">
            <v>704.76459999999997</v>
          </cell>
        </row>
        <row r="35">
          <cell r="C35">
            <v>301.1395</v>
          </cell>
          <cell r="D35">
            <v>37.120800000000003</v>
          </cell>
          <cell r="E35">
            <v>801.74670000000003</v>
          </cell>
          <cell r="F35">
            <v>11.8596</v>
          </cell>
          <cell r="G35">
            <v>126.62220000000001</v>
          </cell>
          <cell r="H35">
            <v>4.3499999999999997E-2</v>
          </cell>
          <cell r="I35">
            <v>14.9903</v>
          </cell>
          <cell r="J35">
            <v>68.436000000000007</v>
          </cell>
          <cell r="K35">
            <v>543.04999999999995</v>
          </cell>
          <cell r="L35">
            <v>32.645600000000002</v>
          </cell>
          <cell r="M35">
            <v>6.3689999999999998</v>
          </cell>
          <cell r="N35">
            <v>648.57309999999995</v>
          </cell>
          <cell r="O35">
            <v>30.699300000000001</v>
          </cell>
          <cell r="P35">
            <v>26.380199999999999</v>
          </cell>
          <cell r="Q35">
            <v>362.90789999999998</v>
          </cell>
          <cell r="R35">
            <v>3.7425999999999999</v>
          </cell>
          <cell r="S35">
            <v>880.14589999999998</v>
          </cell>
          <cell r="T35">
            <v>135.76249999999999</v>
          </cell>
          <cell r="U35">
            <v>42.9146</v>
          </cell>
          <cell r="V35">
            <v>231.7877</v>
          </cell>
          <cell r="W35">
            <v>261.16419999999999</v>
          </cell>
          <cell r="X35">
            <v>62.193199999999997</v>
          </cell>
          <cell r="Y35">
            <v>134.07689999999999</v>
          </cell>
          <cell r="Z35">
            <v>2.5478000000000001</v>
          </cell>
          <cell r="AA35">
            <v>1.9095</v>
          </cell>
          <cell r="AB35">
            <v>311.82029999999997</v>
          </cell>
          <cell r="AC35">
            <v>11.6859</v>
          </cell>
          <cell r="AD35">
            <v>8.0600000000000005E-2</v>
          </cell>
          <cell r="AE35">
            <v>10.443300000000001</v>
          </cell>
          <cell r="AF35">
            <v>19.253399999999999</v>
          </cell>
          <cell r="AG35">
            <v>1.6503000000000001</v>
          </cell>
          <cell r="AH35">
            <v>85.909199999999998</v>
          </cell>
          <cell r="AI35">
            <v>77.869900000000001</v>
          </cell>
          <cell r="AJ35">
            <v>14.6435</v>
          </cell>
          <cell r="AK35">
            <v>57.4131</v>
          </cell>
          <cell r="AL35">
            <v>333.26339999999999</v>
          </cell>
          <cell r="AM35">
            <v>46.991100000000003</v>
          </cell>
          <cell r="AN35">
            <v>510.7928</v>
          </cell>
          <cell r="AO35">
            <v>708.9194</v>
          </cell>
        </row>
        <row r="36">
          <cell r="C36">
            <v>301.23590000000002</v>
          </cell>
          <cell r="D36">
            <v>37.126100000000001</v>
          </cell>
          <cell r="E36">
            <v>802.74350000000004</v>
          </cell>
          <cell r="F36">
            <v>11.86</v>
          </cell>
          <cell r="G36">
            <v>126.6404</v>
          </cell>
          <cell r="H36">
            <v>4.3499999999999997E-2</v>
          </cell>
          <cell r="I36">
            <v>14.9924</v>
          </cell>
          <cell r="J36">
            <v>68.458699999999993</v>
          </cell>
          <cell r="K36">
            <v>543.07000000000005</v>
          </cell>
          <cell r="L36">
            <v>32.650300000000001</v>
          </cell>
          <cell r="M36">
            <v>6.4138999999999999</v>
          </cell>
          <cell r="N36">
            <v>648.66589999999997</v>
          </cell>
          <cell r="O36">
            <v>30.703700000000001</v>
          </cell>
          <cell r="P36">
            <v>26.384</v>
          </cell>
          <cell r="Q36">
            <v>363.70920000000001</v>
          </cell>
          <cell r="R36">
            <v>3.7427000000000001</v>
          </cell>
          <cell r="S36">
            <v>880.17830000000004</v>
          </cell>
          <cell r="T36">
            <v>135.76750000000001</v>
          </cell>
          <cell r="U36">
            <v>42.916200000000003</v>
          </cell>
          <cell r="V36">
            <v>231.82089999999999</v>
          </cell>
          <cell r="W36">
            <v>261.20159999999998</v>
          </cell>
          <cell r="X36">
            <v>62.262799999999999</v>
          </cell>
          <cell r="Y36">
            <v>134.65809999999999</v>
          </cell>
          <cell r="Z36">
            <v>2.5482</v>
          </cell>
          <cell r="AA36">
            <v>1.9089</v>
          </cell>
          <cell r="AB36">
            <v>312.60919999999999</v>
          </cell>
          <cell r="AC36">
            <v>11.6761</v>
          </cell>
          <cell r="AD36">
            <v>8.0600000000000005E-2</v>
          </cell>
          <cell r="AE36">
            <v>10.4437</v>
          </cell>
          <cell r="AF36">
            <v>19.258299999999998</v>
          </cell>
          <cell r="AG36">
            <v>1.6504000000000001</v>
          </cell>
          <cell r="AH36">
            <v>85.921499999999995</v>
          </cell>
          <cell r="AI36">
            <v>77.881</v>
          </cell>
          <cell r="AJ36">
            <v>14.6539</v>
          </cell>
          <cell r="AK36">
            <v>57.310499999999998</v>
          </cell>
          <cell r="AL36">
            <v>332.22730000000001</v>
          </cell>
          <cell r="AM36">
            <v>47.114800000000002</v>
          </cell>
          <cell r="AN36">
            <v>510.86590000000001</v>
          </cell>
          <cell r="AO36">
            <v>708.95479999999998</v>
          </cell>
        </row>
        <row r="37">
          <cell r="C37">
            <v>301.23590000000002</v>
          </cell>
          <cell r="D37">
            <v>37.126100000000001</v>
          </cell>
          <cell r="E37">
            <v>802.74350000000004</v>
          </cell>
          <cell r="F37">
            <v>11.86</v>
          </cell>
          <cell r="G37">
            <v>126.6404</v>
          </cell>
          <cell r="H37">
            <v>4.3499999999999997E-2</v>
          </cell>
          <cell r="I37">
            <v>14.9924</v>
          </cell>
          <cell r="J37">
            <v>68.458699999999993</v>
          </cell>
          <cell r="K37">
            <v>543.07000000000005</v>
          </cell>
          <cell r="L37">
            <v>32.650300000000001</v>
          </cell>
          <cell r="M37">
            <v>6.4138999999999999</v>
          </cell>
          <cell r="N37">
            <v>648.66589999999997</v>
          </cell>
          <cell r="O37">
            <v>30.703700000000001</v>
          </cell>
          <cell r="P37">
            <v>26.384</v>
          </cell>
          <cell r="Q37">
            <v>363.70920000000001</v>
          </cell>
          <cell r="R37">
            <v>3.7427000000000001</v>
          </cell>
          <cell r="S37">
            <v>880.17830000000004</v>
          </cell>
          <cell r="T37">
            <v>135.76750000000001</v>
          </cell>
          <cell r="U37">
            <v>42.916200000000003</v>
          </cell>
          <cell r="V37">
            <v>231.82089999999999</v>
          </cell>
          <cell r="W37">
            <v>261.20159999999998</v>
          </cell>
          <cell r="X37">
            <v>62.262799999999999</v>
          </cell>
          <cell r="Y37">
            <v>134.65809999999999</v>
          </cell>
          <cell r="Z37">
            <v>2.5482</v>
          </cell>
          <cell r="AA37">
            <v>1.9089</v>
          </cell>
          <cell r="AB37">
            <v>312.60919999999999</v>
          </cell>
          <cell r="AC37">
            <v>11.6761</v>
          </cell>
          <cell r="AD37">
            <v>8.0600000000000005E-2</v>
          </cell>
          <cell r="AE37">
            <v>10.4437</v>
          </cell>
          <cell r="AF37">
            <v>19.258299999999998</v>
          </cell>
          <cell r="AG37">
            <v>1.6504000000000001</v>
          </cell>
          <cell r="AH37">
            <v>85.921499999999995</v>
          </cell>
          <cell r="AI37">
            <v>77.881</v>
          </cell>
          <cell r="AJ37">
            <v>14.6539</v>
          </cell>
          <cell r="AK37">
            <v>57.310499999999998</v>
          </cell>
          <cell r="AL37">
            <v>332.22730000000001</v>
          </cell>
          <cell r="AM37">
            <v>47.114800000000002</v>
          </cell>
          <cell r="AN37">
            <v>510.86590000000001</v>
          </cell>
          <cell r="AO37">
            <v>708.95479999999998</v>
          </cell>
        </row>
        <row r="38">
          <cell r="C38">
            <v>301.23590000000002</v>
          </cell>
          <cell r="D38">
            <v>37.126100000000001</v>
          </cell>
          <cell r="E38">
            <v>802.74350000000004</v>
          </cell>
          <cell r="F38">
            <v>11.86</v>
          </cell>
          <cell r="G38">
            <v>126.6404</v>
          </cell>
          <cell r="H38">
            <v>4.3499999999999997E-2</v>
          </cell>
          <cell r="I38">
            <v>14.9924</v>
          </cell>
          <cell r="J38">
            <v>68.458699999999993</v>
          </cell>
          <cell r="K38">
            <v>543.07000000000005</v>
          </cell>
          <cell r="L38">
            <v>32.650300000000001</v>
          </cell>
          <cell r="M38">
            <v>6.4138999999999999</v>
          </cell>
          <cell r="N38">
            <v>648.66589999999997</v>
          </cell>
          <cell r="O38">
            <v>30.703700000000001</v>
          </cell>
          <cell r="P38">
            <v>26.384</v>
          </cell>
          <cell r="Q38">
            <v>363.70920000000001</v>
          </cell>
          <cell r="R38">
            <v>3.7427000000000001</v>
          </cell>
          <cell r="S38">
            <v>880.17830000000004</v>
          </cell>
          <cell r="T38">
            <v>135.76750000000001</v>
          </cell>
          <cell r="U38">
            <v>42.916200000000003</v>
          </cell>
          <cell r="V38">
            <v>231.82089999999999</v>
          </cell>
          <cell r="W38">
            <v>261.20159999999998</v>
          </cell>
          <cell r="X38">
            <v>62.262799999999999</v>
          </cell>
          <cell r="Y38">
            <v>134.65809999999999</v>
          </cell>
          <cell r="Z38">
            <v>2.5482</v>
          </cell>
          <cell r="AA38">
            <v>1.9089</v>
          </cell>
          <cell r="AB38">
            <v>312.60919999999999</v>
          </cell>
          <cell r="AC38">
            <v>11.6761</v>
          </cell>
          <cell r="AD38">
            <v>8.0600000000000005E-2</v>
          </cell>
          <cell r="AE38">
            <v>10.4437</v>
          </cell>
          <cell r="AF38">
            <v>19.258299999999998</v>
          </cell>
          <cell r="AG38">
            <v>1.6504000000000001</v>
          </cell>
          <cell r="AH38">
            <v>85.921499999999995</v>
          </cell>
          <cell r="AI38">
            <v>77.881</v>
          </cell>
          <cell r="AJ38">
            <v>14.6539</v>
          </cell>
          <cell r="AK38">
            <v>57.310499999999998</v>
          </cell>
          <cell r="AL38">
            <v>332.22730000000001</v>
          </cell>
          <cell r="AM38">
            <v>47.114800000000002</v>
          </cell>
          <cell r="AN38">
            <v>510.86590000000001</v>
          </cell>
          <cell r="AO38">
            <v>708.95479999999998</v>
          </cell>
        </row>
        <row r="39">
          <cell r="C39">
            <v>300.07830000000001</v>
          </cell>
          <cell r="D39">
            <v>37.197099999999999</v>
          </cell>
          <cell r="E39">
            <v>801.38319999999999</v>
          </cell>
          <cell r="F39">
            <v>11.86</v>
          </cell>
          <cell r="G39">
            <v>126.8827</v>
          </cell>
          <cell r="H39">
            <v>4.36E-2</v>
          </cell>
          <cell r="I39">
            <v>15.021100000000001</v>
          </cell>
          <cell r="J39">
            <v>68.571299999999994</v>
          </cell>
          <cell r="K39">
            <v>543.07000000000005</v>
          </cell>
          <cell r="L39">
            <v>32.712800000000001</v>
          </cell>
          <cell r="M39">
            <v>6.4359000000000002</v>
          </cell>
          <cell r="N39">
            <v>649.90719999999999</v>
          </cell>
          <cell r="O39">
            <v>30.7624</v>
          </cell>
          <cell r="P39">
            <v>26.4345</v>
          </cell>
          <cell r="Q39">
            <v>362.82940000000002</v>
          </cell>
          <cell r="R39">
            <v>3.7414000000000001</v>
          </cell>
          <cell r="S39">
            <v>880.17830000000004</v>
          </cell>
          <cell r="T39">
            <v>135.76750000000001</v>
          </cell>
          <cell r="U39">
            <v>42.882300000000001</v>
          </cell>
          <cell r="V39">
            <v>232.26439999999999</v>
          </cell>
          <cell r="W39">
            <v>261.70139999999998</v>
          </cell>
          <cell r="X39">
            <v>62.389499999999998</v>
          </cell>
          <cell r="Y39">
            <v>134.86600000000001</v>
          </cell>
          <cell r="Z39">
            <v>2.5531000000000001</v>
          </cell>
          <cell r="AA39">
            <v>1.9095</v>
          </cell>
          <cell r="AB39">
            <v>311.7765</v>
          </cell>
          <cell r="AC39">
            <v>11.71</v>
          </cell>
          <cell r="AD39">
            <v>8.0600000000000005E-2</v>
          </cell>
          <cell r="AE39">
            <v>10.4437</v>
          </cell>
          <cell r="AF39">
            <v>19.291599999999999</v>
          </cell>
          <cell r="AG39">
            <v>1.6504000000000001</v>
          </cell>
          <cell r="AH39">
            <v>86.085899999999995</v>
          </cell>
          <cell r="AI39">
            <v>78.03</v>
          </cell>
          <cell r="AJ39">
            <v>14.6921</v>
          </cell>
          <cell r="AK39">
            <v>57.276899999999998</v>
          </cell>
          <cell r="AL39">
            <v>332.73320000000001</v>
          </cell>
          <cell r="AM39">
            <v>47.053100000000001</v>
          </cell>
          <cell r="AN39">
            <v>511.84350000000001</v>
          </cell>
          <cell r="AO39">
            <v>710.31050000000005</v>
          </cell>
        </row>
        <row r="40">
          <cell r="C40">
            <v>297.70100000000002</v>
          </cell>
          <cell r="D40">
            <v>36.789900000000003</v>
          </cell>
          <cell r="E40">
            <v>795.22550000000001</v>
          </cell>
          <cell r="F40">
            <v>11.8598</v>
          </cell>
          <cell r="G40">
            <v>125.4937</v>
          </cell>
          <cell r="H40">
            <v>4.3700000000000003E-2</v>
          </cell>
          <cell r="I40">
            <v>14.8567</v>
          </cell>
          <cell r="J40">
            <v>67.826999999999998</v>
          </cell>
          <cell r="K40">
            <v>543.05999999999995</v>
          </cell>
          <cell r="L40">
            <v>32.354700000000001</v>
          </cell>
          <cell r="M40">
            <v>6.3710000000000004</v>
          </cell>
          <cell r="N40">
            <v>642.79290000000003</v>
          </cell>
          <cell r="O40">
            <v>30.425699999999999</v>
          </cell>
          <cell r="P40">
            <v>26.145099999999999</v>
          </cell>
          <cell r="Q40">
            <v>359.44369999999998</v>
          </cell>
          <cell r="R40">
            <v>3.7414000000000001</v>
          </cell>
          <cell r="S40">
            <v>880.16210000000001</v>
          </cell>
          <cell r="T40">
            <v>135.76499999999999</v>
          </cell>
          <cell r="U40">
            <v>42.859200000000001</v>
          </cell>
          <cell r="V40">
            <v>229.72190000000001</v>
          </cell>
          <cell r="W40">
            <v>258.83670000000001</v>
          </cell>
          <cell r="X40">
            <v>61.925400000000003</v>
          </cell>
          <cell r="Y40">
            <v>133.40020000000001</v>
          </cell>
          <cell r="Z40">
            <v>2.5251000000000001</v>
          </cell>
          <cell r="AA40">
            <v>1.9088000000000001</v>
          </cell>
          <cell r="AB40">
            <v>311.59019999999998</v>
          </cell>
          <cell r="AC40">
            <v>11.5916</v>
          </cell>
          <cell r="AD40">
            <v>8.0100000000000005E-2</v>
          </cell>
          <cell r="AE40">
            <v>10.4435</v>
          </cell>
          <cell r="AF40">
            <v>19.078900000000001</v>
          </cell>
          <cell r="AG40">
            <v>1.6503000000000001</v>
          </cell>
          <cell r="AH40">
            <v>85.143500000000003</v>
          </cell>
          <cell r="AI40">
            <v>77.175899999999999</v>
          </cell>
          <cell r="AJ40">
            <v>14.6038</v>
          </cell>
          <cell r="AK40">
            <v>56.775700000000001</v>
          </cell>
          <cell r="AL40">
            <v>329.04809999999998</v>
          </cell>
          <cell r="AM40">
            <v>47.290100000000002</v>
          </cell>
          <cell r="AN40">
            <v>506.2405</v>
          </cell>
          <cell r="AO40">
            <v>707.35530000000006</v>
          </cell>
        </row>
        <row r="41">
          <cell r="C41">
            <v>297.32679999999999</v>
          </cell>
          <cell r="D41">
            <v>36.797699999999999</v>
          </cell>
          <cell r="E41">
            <v>793.1508</v>
          </cell>
          <cell r="F41">
            <v>11.858499999999999</v>
          </cell>
          <cell r="G41">
            <v>125.52030000000001</v>
          </cell>
          <cell r="H41">
            <v>4.36E-2</v>
          </cell>
          <cell r="I41">
            <v>14.8598</v>
          </cell>
          <cell r="J41">
            <v>67.846800000000002</v>
          </cell>
          <cell r="K41">
            <v>543</v>
          </cell>
          <cell r="L41">
            <v>32.361499999999999</v>
          </cell>
          <cell r="M41">
            <v>6.3643000000000001</v>
          </cell>
          <cell r="N41">
            <v>642.92870000000005</v>
          </cell>
          <cell r="O41">
            <v>30.432099999999998</v>
          </cell>
          <cell r="P41">
            <v>26.150700000000001</v>
          </cell>
          <cell r="Q41">
            <v>359.31560000000002</v>
          </cell>
          <cell r="R41">
            <v>3.7410000000000001</v>
          </cell>
          <cell r="S41">
            <v>881.49350000000004</v>
          </cell>
          <cell r="T41">
            <v>135.75</v>
          </cell>
          <cell r="U41">
            <v>43.000999999999998</v>
          </cell>
          <cell r="V41">
            <v>229.7705</v>
          </cell>
          <cell r="W41">
            <v>258.89139999999998</v>
          </cell>
          <cell r="X41">
            <v>61.844000000000001</v>
          </cell>
          <cell r="Y41">
            <v>133.70679999999999</v>
          </cell>
          <cell r="Z41">
            <v>2.5257000000000001</v>
          </cell>
          <cell r="AA41">
            <v>1.9073</v>
          </cell>
          <cell r="AB41">
            <v>310.60449999999997</v>
          </cell>
          <cell r="AC41">
            <v>11.5784</v>
          </cell>
          <cell r="AD41">
            <v>0.08</v>
          </cell>
          <cell r="AE41">
            <v>10.442299999999999</v>
          </cell>
          <cell r="AF41">
            <v>19.088000000000001</v>
          </cell>
          <cell r="AG41">
            <v>1.6501999999999999</v>
          </cell>
          <cell r="AH41">
            <v>85.161500000000004</v>
          </cell>
          <cell r="AI41">
            <v>77.1922</v>
          </cell>
          <cell r="AJ41">
            <v>14.603899999999999</v>
          </cell>
          <cell r="AK41">
            <v>56.813200000000002</v>
          </cell>
          <cell r="AL41">
            <v>328.96800000000002</v>
          </cell>
          <cell r="AM41">
            <v>46.728299999999997</v>
          </cell>
          <cell r="AN41">
            <v>506.34750000000003</v>
          </cell>
          <cell r="AO41">
            <v>705.35140000000001</v>
          </cell>
        </row>
        <row r="42">
          <cell r="C42">
            <v>294.84449999999998</v>
          </cell>
          <cell r="D42">
            <v>36.383400000000002</v>
          </cell>
          <cell r="E42">
            <v>787.79859999999996</v>
          </cell>
          <cell r="F42">
            <v>11.858499999999999</v>
          </cell>
          <cell r="G42">
            <v>124.1069</v>
          </cell>
          <cell r="H42">
            <v>4.36E-2</v>
          </cell>
          <cell r="I42">
            <v>14.692500000000001</v>
          </cell>
          <cell r="J42">
            <v>67.099000000000004</v>
          </cell>
          <cell r="K42">
            <v>543</v>
          </cell>
          <cell r="L42">
            <v>31.9971</v>
          </cell>
          <cell r="M42">
            <v>6.3132999999999999</v>
          </cell>
          <cell r="N42">
            <v>635.6893</v>
          </cell>
          <cell r="O42">
            <v>30.089400000000001</v>
          </cell>
          <cell r="P42">
            <v>25.856200000000001</v>
          </cell>
          <cell r="Q42">
            <v>359.7629</v>
          </cell>
          <cell r="R42">
            <v>3.7410000000000001</v>
          </cell>
          <cell r="S42">
            <v>881.49350000000004</v>
          </cell>
          <cell r="T42">
            <v>135.75</v>
          </cell>
          <cell r="U42">
            <v>43.038200000000003</v>
          </cell>
          <cell r="V42">
            <v>227.1833</v>
          </cell>
          <cell r="W42">
            <v>255.97620000000001</v>
          </cell>
          <cell r="X42">
            <v>61.267299999999999</v>
          </cell>
          <cell r="Y42">
            <v>132.81139999999999</v>
          </cell>
          <cell r="Z42">
            <v>2.4971999999999999</v>
          </cell>
          <cell r="AA42">
            <v>1.9053</v>
          </cell>
          <cell r="AB42">
            <v>311.01819999999998</v>
          </cell>
          <cell r="AC42">
            <v>11.4596</v>
          </cell>
          <cell r="AD42">
            <v>7.9600000000000004E-2</v>
          </cell>
          <cell r="AE42">
            <v>10.442299999999999</v>
          </cell>
          <cell r="AF42">
            <v>18.860299999999999</v>
          </cell>
          <cell r="AG42">
            <v>1.6501999999999999</v>
          </cell>
          <cell r="AH42">
            <v>84.202600000000004</v>
          </cell>
          <cell r="AI42">
            <v>76.322999999999993</v>
          </cell>
          <cell r="AJ42">
            <v>14.448700000000001</v>
          </cell>
          <cell r="AK42">
            <v>56.382199999999997</v>
          </cell>
          <cell r="AL42">
            <v>326.96319999999997</v>
          </cell>
          <cell r="AM42">
            <v>46.802500000000002</v>
          </cell>
          <cell r="AN42">
            <v>500.64600000000002</v>
          </cell>
          <cell r="AO42">
            <v>697.41010000000006</v>
          </cell>
        </row>
        <row r="43">
          <cell r="C43">
            <v>291.7817</v>
          </cell>
          <cell r="D43">
            <v>36.408299999999997</v>
          </cell>
          <cell r="E43">
            <v>785.00340000000006</v>
          </cell>
          <cell r="F43">
            <v>11.8576</v>
          </cell>
          <cell r="G43">
            <v>124.19199999999999</v>
          </cell>
          <cell r="H43">
            <v>4.36E-2</v>
          </cell>
          <cell r="I43">
            <v>14.702500000000001</v>
          </cell>
          <cell r="J43">
            <v>67.146799999999999</v>
          </cell>
          <cell r="K43">
            <v>542.96</v>
          </cell>
          <cell r="L43">
            <v>32.018999999999998</v>
          </cell>
          <cell r="M43">
            <v>6.3288000000000002</v>
          </cell>
          <cell r="N43">
            <v>636.12509999999997</v>
          </cell>
          <cell r="O43">
            <v>30.110099999999999</v>
          </cell>
          <cell r="P43">
            <v>25.873899999999999</v>
          </cell>
          <cell r="Q43">
            <v>359.62180000000001</v>
          </cell>
          <cell r="R43">
            <v>3.7406999999999999</v>
          </cell>
          <cell r="S43">
            <v>881.42859999999996</v>
          </cell>
          <cell r="T43">
            <v>135.74</v>
          </cell>
          <cell r="U43">
            <v>43.034999999999997</v>
          </cell>
          <cell r="V43">
            <v>227.339</v>
          </cell>
          <cell r="W43">
            <v>256.15170000000001</v>
          </cell>
          <cell r="X43">
            <v>61.204500000000003</v>
          </cell>
          <cell r="Y43">
            <v>132.26740000000001</v>
          </cell>
          <cell r="Z43">
            <v>2.4988999999999999</v>
          </cell>
          <cell r="AA43">
            <v>1.8991</v>
          </cell>
          <cell r="AB43">
            <v>310.72949999999997</v>
          </cell>
          <cell r="AC43">
            <v>11.474</v>
          </cell>
          <cell r="AD43">
            <v>7.9799999999999996E-2</v>
          </cell>
          <cell r="AE43">
            <v>10.4415</v>
          </cell>
          <cell r="AF43">
            <v>18.871099999999998</v>
          </cell>
          <cell r="AG43">
            <v>1.65</v>
          </cell>
          <cell r="AH43">
            <v>84.260300000000001</v>
          </cell>
          <cell r="AI43">
            <v>76.375299999999996</v>
          </cell>
          <cell r="AJ43">
            <v>14.492000000000001</v>
          </cell>
          <cell r="AK43">
            <v>56.218299999999999</v>
          </cell>
          <cell r="AL43">
            <v>326.41989999999998</v>
          </cell>
          <cell r="AM43">
            <v>46.259399999999999</v>
          </cell>
          <cell r="AN43">
            <v>500.98919999999998</v>
          </cell>
          <cell r="AO43">
            <v>701.02409999999998</v>
          </cell>
        </row>
        <row r="44">
          <cell r="C44">
            <v>291.7817</v>
          </cell>
          <cell r="D44">
            <v>36.408299999999997</v>
          </cell>
          <cell r="E44">
            <v>785.00340000000006</v>
          </cell>
          <cell r="F44">
            <v>11.8576</v>
          </cell>
          <cell r="G44">
            <v>124.19199999999999</v>
          </cell>
          <cell r="H44">
            <v>4.36E-2</v>
          </cell>
          <cell r="I44">
            <v>14.702500000000001</v>
          </cell>
          <cell r="J44">
            <v>67.146799999999999</v>
          </cell>
          <cell r="K44">
            <v>542.96</v>
          </cell>
          <cell r="L44">
            <v>32.018999999999998</v>
          </cell>
          <cell r="M44">
            <v>6.3288000000000002</v>
          </cell>
          <cell r="N44">
            <v>636.12509999999997</v>
          </cell>
          <cell r="O44">
            <v>30.110099999999999</v>
          </cell>
          <cell r="P44">
            <v>25.873899999999999</v>
          </cell>
          <cell r="Q44">
            <v>359.62180000000001</v>
          </cell>
          <cell r="R44">
            <v>3.7406999999999999</v>
          </cell>
          <cell r="S44">
            <v>881.42859999999996</v>
          </cell>
          <cell r="T44">
            <v>135.74</v>
          </cell>
          <cell r="U44">
            <v>43.034999999999997</v>
          </cell>
          <cell r="V44">
            <v>227.339</v>
          </cell>
          <cell r="W44">
            <v>256.15170000000001</v>
          </cell>
          <cell r="X44">
            <v>61.204500000000003</v>
          </cell>
          <cell r="Y44">
            <v>132.26740000000001</v>
          </cell>
          <cell r="Z44">
            <v>2.4988999999999999</v>
          </cell>
          <cell r="AA44">
            <v>1.8991</v>
          </cell>
          <cell r="AB44">
            <v>310.72949999999997</v>
          </cell>
          <cell r="AC44">
            <v>11.474</v>
          </cell>
          <cell r="AD44">
            <v>7.9799999999999996E-2</v>
          </cell>
          <cell r="AE44">
            <v>10.4415</v>
          </cell>
          <cell r="AF44">
            <v>18.871099999999998</v>
          </cell>
          <cell r="AG44">
            <v>1.65</v>
          </cell>
          <cell r="AH44">
            <v>84.260300000000001</v>
          </cell>
          <cell r="AI44">
            <v>76.375299999999996</v>
          </cell>
          <cell r="AJ44">
            <v>14.492000000000001</v>
          </cell>
          <cell r="AK44">
            <v>56.218299999999999</v>
          </cell>
          <cell r="AL44">
            <v>326.41989999999998</v>
          </cell>
          <cell r="AM44">
            <v>46.259399999999999</v>
          </cell>
          <cell r="AN44">
            <v>500.98919999999998</v>
          </cell>
          <cell r="AO44">
            <v>701.02409999999998</v>
          </cell>
        </row>
        <row r="45">
          <cell r="C45">
            <v>291.7817</v>
          </cell>
          <cell r="D45">
            <v>36.408299999999997</v>
          </cell>
          <cell r="E45">
            <v>785.00340000000006</v>
          </cell>
          <cell r="F45">
            <v>11.8576</v>
          </cell>
          <cell r="G45">
            <v>124.19199999999999</v>
          </cell>
          <cell r="H45">
            <v>4.36E-2</v>
          </cell>
          <cell r="I45">
            <v>14.702500000000001</v>
          </cell>
          <cell r="J45">
            <v>67.146799999999999</v>
          </cell>
          <cell r="K45">
            <v>542.96</v>
          </cell>
          <cell r="L45">
            <v>32.018999999999998</v>
          </cell>
          <cell r="M45">
            <v>6.3288000000000002</v>
          </cell>
          <cell r="N45">
            <v>636.12509999999997</v>
          </cell>
          <cell r="O45">
            <v>30.110099999999999</v>
          </cell>
          <cell r="P45">
            <v>25.873899999999999</v>
          </cell>
          <cell r="Q45">
            <v>359.62180000000001</v>
          </cell>
          <cell r="R45">
            <v>3.7406999999999999</v>
          </cell>
          <cell r="S45">
            <v>881.42859999999996</v>
          </cell>
          <cell r="T45">
            <v>135.74</v>
          </cell>
          <cell r="U45">
            <v>43.034999999999997</v>
          </cell>
          <cell r="V45">
            <v>227.339</v>
          </cell>
          <cell r="W45">
            <v>256.15170000000001</v>
          </cell>
          <cell r="X45">
            <v>61.204500000000003</v>
          </cell>
          <cell r="Y45">
            <v>132.26740000000001</v>
          </cell>
          <cell r="Z45">
            <v>2.4988999999999999</v>
          </cell>
          <cell r="AA45">
            <v>1.8991</v>
          </cell>
          <cell r="AB45">
            <v>310.72949999999997</v>
          </cell>
          <cell r="AC45">
            <v>11.474</v>
          </cell>
          <cell r="AD45">
            <v>7.9799999999999996E-2</v>
          </cell>
          <cell r="AE45">
            <v>10.4415</v>
          </cell>
          <cell r="AF45">
            <v>18.871099999999998</v>
          </cell>
          <cell r="AG45">
            <v>1.65</v>
          </cell>
          <cell r="AH45">
            <v>84.260300000000001</v>
          </cell>
          <cell r="AI45">
            <v>76.375299999999996</v>
          </cell>
          <cell r="AJ45">
            <v>14.492000000000001</v>
          </cell>
          <cell r="AK45">
            <v>56.218299999999999</v>
          </cell>
          <cell r="AL45">
            <v>326.41989999999998</v>
          </cell>
          <cell r="AM45">
            <v>46.259399999999999</v>
          </cell>
          <cell r="AN45">
            <v>500.98919999999998</v>
          </cell>
          <cell r="AO45">
            <v>701.02409999999998</v>
          </cell>
        </row>
        <row r="46">
          <cell r="C46">
            <v>291.7405</v>
          </cell>
          <cell r="D46">
            <v>36.646999999999998</v>
          </cell>
          <cell r="E46">
            <v>788.17349999999999</v>
          </cell>
          <cell r="F46">
            <v>11.856999999999999</v>
          </cell>
          <cell r="G46">
            <v>125.0061</v>
          </cell>
          <cell r="H46">
            <v>4.36E-2</v>
          </cell>
          <cell r="I46">
            <v>14.7989</v>
          </cell>
          <cell r="J46">
            <v>67.582499999999996</v>
          </cell>
          <cell r="K46">
            <v>542.92999999999995</v>
          </cell>
          <cell r="L46">
            <v>32.228900000000003</v>
          </cell>
          <cell r="M46">
            <v>6.3526999999999996</v>
          </cell>
          <cell r="N46">
            <v>640.29510000000005</v>
          </cell>
          <cell r="O46">
            <v>30.307400000000001</v>
          </cell>
          <cell r="P46">
            <v>26.043500000000002</v>
          </cell>
          <cell r="Q46">
            <v>358.55619999999999</v>
          </cell>
          <cell r="R46">
            <v>3.7404999999999999</v>
          </cell>
          <cell r="S46">
            <v>881.37990000000002</v>
          </cell>
          <cell r="T46">
            <v>135.73249999999999</v>
          </cell>
          <cell r="U46">
            <v>43.075000000000003</v>
          </cell>
          <cell r="V46">
            <v>228.82929999999999</v>
          </cell>
          <cell r="W46">
            <v>257.83089999999999</v>
          </cell>
          <cell r="X46">
            <v>61.4818</v>
          </cell>
          <cell r="Y46">
            <v>133.18369999999999</v>
          </cell>
          <cell r="Z46">
            <v>2.5152999999999999</v>
          </cell>
          <cell r="AA46">
            <v>1.8931</v>
          </cell>
          <cell r="AB46">
            <v>310.83859999999999</v>
          </cell>
          <cell r="AC46">
            <v>11.568300000000001</v>
          </cell>
          <cell r="AD46">
            <v>7.9799999999999996E-2</v>
          </cell>
          <cell r="AE46">
            <v>10.441000000000001</v>
          </cell>
          <cell r="AF46">
            <v>18.992599999999999</v>
          </cell>
          <cell r="AG46">
            <v>1.6366000000000001</v>
          </cell>
          <cell r="AH46">
            <v>84.812700000000007</v>
          </cell>
          <cell r="AI46">
            <v>76.876000000000005</v>
          </cell>
          <cell r="AJ46">
            <v>14.5647</v>
          </cell>
          <cell r="AK46">
            <v>56.349699999999999</v>
          </cell>
          <cell r="AL46">
            <v>328.11070000000001</v>
          </cell>
          <cell r="AM46">
            <v>46.170400000000001</v>
          </cell>
          <cell r="AN46">
            <v>504.27339999999998</v>
          </cell>
          <cell r="AO46">
            <v>702.18209999999999</v>
          </cell>
        </row>
        <row r="47">
          <cell r="C47">
            <v>291.89479999999998</v>
          </cell>
          <cell r="D47">
            <v>36.596400000000003</v>
          </cell>
          <cell r="E47">
            <v>789.80060000000003</v>
          </cell>
          <cell r="F47">
            <v>11.857200000000001</v>
          </cell>
          <cell r="G47">
            <v>124.8334</v>
          </cell>
          <cell r="H47">
            <v>4.3700000000000003E-2</v>
          </cell>
          <cell r="I47">
            <v>14.778499999999999</v>
          </cell>
          <cell r="J47">
            <v>67.496399999999994</v>
          </cell>
          <cell r="K47">
            <v>542.94000000000005</v>
          </cell>
          <cell r="L47">
            <v>32.184399999999997</v>
          </cell>
          <cell r="M47">
            <v>6.3422999999999998</v>
          </cell>
          <cell r="N47">
            <v>639.41070000000002</v>
          </cell>
          <cell r="O47">
            <v>30.265599999999999</v>
          </cell>
          <cell r="P47">
            <v>26.0076</v>
          </cell>
          <cell r="Q47">
            <v>356.01049999999998</v>
          </cell>
          <cell r="R47">
            <v>3.7404999999999999</v>
          </cell>
          <cell r="S47">
            <v>881.39610000000005</v>
          </cell>
          <cell r="T47">
            <v>135.73500000000001</v>
          </cell>
          <cell r="U47">
            <v>43.117899999999999</v>
          </cell>
          <cell r="V47">
            <v>228.51320000000001</v>
          </cell>
          <cell r="W47">
            <v>257.47480000000002</v>
          </cell>
          <cell r="X47">
            <v>61.288499999999999</v>
          </cell>
          <cell r="Y47">
            <v>133.25309999999999</v>
          </cell>
          <cell r="Z47">
            <v>2.5118</v>
          </cell>
          <cell r="AA47">
            <v>1.8931</v>
          </cell>
          <cell r="AB47">
            <v>311.2149</v>
          </cell>
          <cell r="AC47">
            <v>11.5467</v>
          </cell>
          <cell r="AD47">
            <v>7.9699999999999993E-2</v>
          </cell>
          <cell r="AE47">
            <v>10.4412</v>
          </cell>
          <cell r="AF47">
            <v>18.958500000000001</v>
          </cell>
          <cell r="AG47">
            <v>1.6366000000000001</v>
          </cell>
          <cell r="AH47">
            <v>84.695499999999996</v>
          </cell>
          <cell r="AI47">
            <v>76.769800000000004</v>
          </cell>
          <cell r="AJ47">
            <v>14.5639</v>
          </cell>
          <cell r="AK47">
            <v>55.996499999999997</v>
          </cell>
          <cell r="AL47">
            <v>327.59359999999998</v>
          </cell>
          <cell r="AM47">
            <v>46.374099999999999</v>
          </cell>
          <cell r="AN47">
            <v>503.57690000000002</v>
          </cell>
          <cell r="AO47">
            <v>702.91319999999996</v>
          </cell>
        </row>
        <row r="48">
          <cell r="C48">
            <v>287.59780000000001</v>
          </cell>
          <cell r="D48">
            <v>36.212299999999999</v>
          </cell>
          <cell r="E48">
            <v>790.18709999999999</v>
          </cell>
          <cell r="F48">
            <v>11.8567</v>
          </cell>
          <cell r="G48">
            <v>123.5234</v>
          </cell>
          <cell r="H48">
            <v>4.3700000000000003E-2</v>
          </cell>
          <cell r="I48">
            <v>14.6234</v>
          </cell>
          <cell r="J48">
            <v>66.78</v>
          </cell>
          <cell r="K48">
            <v>542.91999999999996</v>
          </cell>
          <cell r="L48">
            <v>31.846699999999998</v>
          </cell>
          <cell r="M48">
            <v>6.3051000000000004</v>
          </cell>
          <cell r="N48">
            <v>632.70029999999997</v>
          </cell>
          <cell r="O48">
            <v>29.948</v>
          </cell>
          <cell r="P48">
            <v>25.7346</v>
          </cell>
          <cell r="Q48">
            <v>356.71269999999998</v>
          </cell>
          <cell r="R48">
            <v>3.7404000000000002</v>
          </cell>
          <cell r="S48">
            <v>881.36360000000002</v>
          </cell>
          <cell r="T48">
            <v>135.72999999999999</v>
          </cell>
          <cell r="U48">
            <v>43.116300000000003</v>
          </cell>
          <cell r="V48">
            <v>226.11500000000001</v>
          </cell>
          <cell r="W48">
            <v>254.77260000000001</v>
          </cell>
          <cell r="X48">
            <v>60.626800000000003</v>
          </cell>
          <cell r="Y48">
            <v>132.7433</v>
          </cell>
          <cell r="Z48">
            <v>2.4855</v>
          </cell>
          <cell r="AA48">
            <v>1.8936999999999999</v>
          </cell>
          <cell r="AB48">
            <v>311.06310000000002</v>
          </cell>
          <cell r="AC48">
            <v>11.4117</v>
          </cell>
          <cell r="AD48">
            <v>7.9399999999999998E-2</v>
          </cell>
          <cell r="AE48">
            <v>10.440799999999999</v>
          </cell>
          <cell r="AF48">
            <v>18.7652</v>
          </cell>
          <cell r="AG48">
            <v>1.6365000000000001</v>
          </cell>
          <cell r="AH48">
            <v>83.806700000000006</v>
          </cell>
          <cell r="AI48">
            <v>75.964100000000002</v>
          </cell>
          <cell r="AJ48">
            <v>14.4504</v>
          </cell>
          <cell r="AK48">
            <v>55.148200000000003</v>
          </cell>
          <cell r="AL48">
            <v>324.5145</v>
          </cell>
          <cell r="AM48">
            <v>46.739699999999999</v>
          </cell>
          <cell r="AN48">
            <v>498.29199999999997</v>
          </cell>
          <cell r="AO48">
            <v>701.75530000000003</v>
          </cell>
        </row>
        <row r="49">
          <cell r="C49">
            <v>284.7312</v>
          </cell>
          <cell r="D49">
            <v>35.863799999999998</v>
          </cell>
          <cell r="E49">
            <v>785.947</v>
          </cell>
          <cell r="F49">
            <v>11.856299999999999</v>
          </cell>
          <cell r="G49">
            <v>122.33450000000001</v>
          </cell>
          <cell r="H49">
            <v>4.3700000000000003E-2</v>
          </cell>
          <cell r="I49">
            <v>14.4826</v>
          </cell>
          <cell r="J49">
            <v>66.128399999999999</v>
          </cell>
          <cell r="K49">
            <v>542.9</v>
          </cell>
          <cell r="L49">
            <v>31.540099999999999</v>
          </cell>
          <cell r="M49">
            <v>6.2633999999999999</v>
          </cell>
          <cell r="N49">
            <v>626.61080000000004</v>
          </cell>
          <cell r="O49">
            <v>29.659700000000001</v>
          </cell>
          <cell r="P49">
            <v>25.486899999999999</v>
          </cell>
          <cell r="Q49">
            <v>355.00760000000002</v>
          </cell>
          <cell r="R49">
            <v>3.7403</v>
          </cell>
          <cell r="S49">
            <v>877.0598</v>
          </cell>
          <cell r="T49">
            <v>135.72499999999999</v>
          </cell>
          <cell r="U49">
            <v>43.089700000000001</v>
          </cell>
          <cell r="V49">
            <v>223.93879999999999</v>
          </cell>
          <cell r="W49">
            <v>252.32050000000001</v>
          </cell>
          <cell r="X49">
            <v>60.127499999999998</v>
          </cell>
          <cell r="Y49">
            <v>132.21950000000001</v>
          </cell>
          <cell r="Z49">
            <v>2.4615</v>
          </cell>
          <cell r="AA49">
            <v>1.893</v>
          </cell>
          <cell r="AB49">
            <v>311.41289999999998</v>
          </cell>
          <cell r="AC49">
            <v>11.295400000000001</v>
          </cell>
          <cell r="AD49">
            <v>7.9100000000000004E-2</v>
          </cell>
          <cell r="AE49">
            <v>10.4404</v>
          </cell>
          <cell r="AF49">
            <v>18.575500000000002</v>
          </cell>
          <cell r="AG49">
            <v>1.6365000000000001</v>
          </cell>
          <cell r="AH49">
            <v>83.000100000000003</v>
          </cell>
          <cell r="AI49">
            <v>75.233000000000004</v>
          </cell>
          <cell r="AJ49">
            <v>14.3096</v>
          </cell>
          <cell r="AK49">
            <v>54.723500000000001</v>
          </cell>
          <cell r="AL49">
            <v>322.23059999999998</v>
          </cell>
          <cell r="AM49">
            <v>46.772399999999998</v>
          </cell>
          <cell r="AN49">
            <v>493.49610000000001</v>
          </cell>
          <cell r="AO49">
            <v>698.67520000000002</v>
          </cell>
        </row>
        <row r="50">
          <cell r="C50">
            <v>286.58199999999999</v>
          </cell>
          <cell r="D50">
            <v>35.953200000000002</v>
          </cell>
          <cell r="E50">
            <v>787.27970000000005</v>
          </cell>
          <cell r="F50">
            <v>11.8559</v>
          </cell>
          <cell r="G50">
            <v>122.6395</v>
          </cell>
          <cell r="H50">
            <v>4.3700000000000003E-2</v>
          </cell>
          <cell r="I50">
            <v>14.518800000000001</v>
          </cell>
          <cell r="J50">
            <v>66.281700000000001</v>
          </cell>
          <cell r="K50">
            <v>542.88</v>
          </cell>
          <cell r="L50">
            <v>31.6188</v>
          </cell>
          <cell r="M50">
            <v>6.2813999999999997</v>
          </cell>
          <cell r="N50">
            <v>628.17309999999998</v>
          </cell>
          <cell r="O50">
            <v>29.733699999999999</v>
          </cell>
          <cell r="P50">
            <v>25.5505</v>
          </cell>
          <cell r="Q50">
            <v>353.60340000000002</v>
          </cell>
          <cell r="R50">
            <v>3.7401</v>
          </cell>
          <cell r="S50">
            <v>877.02750000000003</v>
          </cell>
          <cell r="T50">
            <v>135.72</v>
          </cell>
          <cell r="U50">
            <v>43.088099999999997</v>
          </cell>
          <cell r="V50">
            <v>224.49709999999999</v>
          </cell>
          <cell r="W50">
            <v>252.94970000000001</v>
          </cell>
          <cell r="X50">
            <v>60.369300000000003</v>
          </cell>
          <cell r="Y50">
            <v>132.535</v>
          </cell>
          <cell r="Z50">
            <v>2.4676999999999998</v>
          </cell>
          <cell r="AA50">
            <v>1.8942000000000001</v>
          </cell>
          <cell r="AB50">
            <v>312.48520000000002</v>
          </cell>
          <cell r="AC50">
            <v>11.307499999999999</v>
          </cell>
          <cell r="AD50">
            <v>7.9000000000000001E-2</v>
          </cell>
          <cell r="AE50">
            <v>10.44</v>
          </cell>
          <cell r="AF50">
            <v>18.6218</v>
          </cell>
          <cell r="AG50">
            <v>1.6364000000000001</v>
          </cell>
          <cell r="AH50">
            <v>83.206999999999994</v>
          </cell>
          <cell r="AI50">
            <v>75.420599999999993</v>
          </cell>
          <cell r="AJ50">
            <v>14.3607</v>
          </cell>
          <cell r="AK50">
            <v>55.205800000000004</v>
          </cell>
          <cell r="AL50">
            <v>321.87799999999999</v>
          </cell>
          <cell r="AM50">
            <v>47.170699999999997</v>
          </cell>
          <cell r="AN50">
            <v>494.72649999999999</v>
          </cell>
          <cell r="AO50">
            <v>701.16070000000002</v>
          </cell>
        </row>
        <row r="51">
          <cell r="C51">
            <v>286.58199999999999</v>
          </cell>
          <cell r="D51">
            <v>35.953200000000002</v>
          </cell>
          <cell r="E51">
            <v>787.27970000000005</v>
          </cell>
          <cell r="F51">
            <v>11.8559</v>
          </cell>
          <cell r="G51">
            <v>122.6395</v>
          </cell>
          <cell r="H51">
            <v>4.3700000000000003E-2</v>
          </cell>
          <cell r="I51">
            <v>14.518800000000001</v>
          </cell>
          <cell r="J51">
            <v>66.281700000000001</v>
          </cell>
          <cell r="K51">
            <v>542.88</v>
          </cell>
          <cell r="L51">
            <v>31.6188</v>
          </cell>
          <cell r="M51">
            <v>6.2813999999999997</v>
          </cell>
          <cell r="N51">
            <v>628.17309999999998</v>
          </cell>
          <cell r="O51">
            <v>29.733699999999999</v>
          </cell>
          <cell r="P51">
            <v>25.5505</v>
          </cell>
          <cell r="Q51">
            <v>353.60340000000002</v>
          </cell>
          <cell r="R51">
            <v>3.7401</v>
          </cell>
          <cell r="S51">
            <v>877.02750000000003</v>
          </cell>
          <cell r="T51">
            <v>135.72</v>
          </cell>
          <cell r="U51">
            <v>43.088099999999997</v>
          </cell>
          <cell r="V51">
            <v>224.49709999999999</v>
          </cell>
          <cell r="W51">
            <v>252.94970000000001</v>
          </cell>
          <cell r="X51">
            <v>60.369300000000003</v>
          </cell>
          <cell r="Y51">
            <v>132.535</v>
          </cell>
          <cell r="Z51">
            <v>2.4676999999999998</v>
          </cell>
          <cell r="AA51">
            <v>1.8942000000000001</v>
          </cell>
          <cell r="AB51">
            <v>312.48520000000002</v>
          </cell>
          <cell r="AC51">
            <v>11.307499999999999</v>
          </cell>
          <cell r="AD51">
            <v>7.9000000000000001E-2</v>
          </cell>
          <cell r="AE51">
            <v>10.44</v>
          </cell>
          <cell r="AF51">
            <v>18.6218</v>
          </cell>
          <cell r="AG51">
            <v>1.6364000000000001</v>
          </cell>
          <cell r="AH51">
            <v>83.206999999999994</v>
          </cell>
          <cell r="AI51">
            <v>75.420599999999993</v>
          </cell>
          <cell r="AJ51">
            <v>14.3607</v>
          </cell>
          <cell r="AK51">
            <v>55.205800000000004</v>
          </cell>
          <cell r="AL51">
            <v>321.87799999999999</v>
          </cell>
          <cell r="AM51">
            <v>47.170699999999997</v>
          </cell>
          <cell r="AN51">
            <v>494.72649999999999</v>
          </cell>
          <cell r="AO51">
            <v>701.16070000000002</v>
          </cell>
        </row>
        <row r="52">
          <cell r="C52">
            <v>286.58199999999999</v>
          </cell>
          <cell r="D52">
            <v>35.953200000000002</v>
          </cell>
          <cell r="E52">
            <v>787.27970000000005</v>
          </cell>
          <cell r="F52">
            <v>11.8559</v>
          </cell>
          <cell r="G52">
            <v>122.6395</v>
          </cell>
          <cell r="H52">
            <v>4.3700000000000003E-2</v>
          </cell>
          <cell r="I52">
            <v>14.518800000000001</v>
          </cell>
          <cell r="J52">
            <v>66.281700000000001</v>
          </cell>
          <cell r="K52">
            <v>542.88</v>
          </cell>
          <cell r="L52">
            <v>31.6188</v>
          </cell>
          <cell r="M52">
            <v>6.2813999999999997</v>
          </cell>
          <cell r="N52">
            <v>628.17309999999998</v>
          </cell>
          <cell r="O52">
            <v>29.733699999999999</v>
          </cell>
          <cell r="P52">
            <v>25.5505</v>
          </cell>
          <cell r="Q52">
            <v>353.60340000000002</v>
          </cell>
          <cell r="R52">
            <v>3.7401</v>
          </cell>
          <cell r="S52">
            <v>877.02750000000003</v>
          </cell>
          <cell r="T52">
            <v>135.72</v>
          </cell>
          <cell r="U52">
            <v>43.088099999999997</v>
          </cell>
          <cell r="V52">
            <v>224.49709999999999</v>
          </cell>
          <cell r="W52">
            <v>252.94970000000001</v>
          </cell>
          <cell r="X52">
            <v>60.369300000000003</v>
          </cell>
          <cell r="Y52">
            <v>132.535</v>
          </cell>
          <cell r="Z52">
            <v>2.4676999999999998</v>
          </cell>
          <cell r="AA52">
            <v>1.8942000000000001</v>
          </cell>
          <cell r="AB52">
            <v>312.48520000000002</v>
          </cell>
          <cell r="AC52">
            <v>11.307499999999999</v>
          </cell>
          <cell r="AD52">
            <v>7.9000000000000001E-2</v>
          </cell>
          <cell r="AE52">
            <v>10.44</v>
          </cell>
          <cell r="AF52">
            <v>18.6218</v>
          </cell>
          <cell r="AG52">
            <v>1.6364000000000001</v>
          </cell>
          <cell r="AH52">
            <v>83.206999999999994</v>
          </cell>
          <cell r="AI52">
            <v>75.420599999999993</v>
          </cell>
          <cell r="AJ52">
            <v>14.3607</v>
          </cell>
          <cell r="AK52">
            <v>55.205800000000004</v>
          </cell>
          <cell r="AL52">
            <v>321.87799999999999</v>
          </cell>
          <cell r="AM52">
            <v>47.170699999999997</v>
          </cell>
          <cell r="AN52">
            <v>494.72649999999999</v>
          </cell>
          <cell r="AO52">
            <v>701.16070000000002</v>
          </cell>
        </row>
        <row r="53">
          <cell r="C53">
            <v>287.363</v>
          </cell>
          <cell r="D53">
            <v>36.347700000000003</v>
          </cell>
          <cell r="E53">
            <v>788.39110000000005</v>
          </cell>
          <cell r="F53">
            <v>11.8559</v>
          </cell>
          <cell r="G53">
            <v>123.9853</v>
          </cell>
          <cell r="H53">
            <v>4.3700000000000003E-2</v>
          </cell>
          <cell r="I53">
            <v>14.678100000000001</v>
          </cell>
          <cell r="J53">
            <v>67.014399999999995</v>
          </cell>
          <cell r="K53">
            <v>542.88</v>
          </cell>
          <cell r="L53">
            <v>31.965800000000002</v>
          </cell>
          <cell r="M53">
            <v>6.3038999999999996</v>
          </cell>
          <cell r="N53">
            <v>635.06629999999996</v>
          </cell>
          <cell r="O53">
            <v>30.059899999999999</v>
          </cell>
          <cell r="P53">
            <v>25.8309</v>
          </cell>
          <cell r="Q53">
            <v>352.17250000000001</v>
          </cell>
          <cell r="R53">
            <v>3.7363</v>
          </cell>
          <cell r="S53">
            <v>877.02750000000003</v>
          </cell>
          <cell r="T53">
            <v>135.72</v>
          </cell>
          <cell r="U53">
            <v>43.088099999999997</v>
          </cell>
          <cell r="V53">
            <v>226.9606</v>
          </cell>
          <cell r="W53">
            <v>255.72540000000001</v>
          </cell>
          <cell r="X53">
            <v>60.95</v>
          </cell>
          <cell r="Y53">
            <v>132.66720000000001</v>
          </cell>
          <cell r="Z53">
            <v>2.4948000000000001</v>
          </cell>
          <cell r="AA53">
            <v>1.8942000000000001</v>
          </cell>
          <cell r="AB53">
            <v>312.42140000000001</v>
          </cell>
          <cell r="AC53">
            <v>11.4321</v>
          </cell>
          <cell r="AD53">
            <v>7.9299999999999995E-2</v>
          </cell>
          <cell r="AE53">
            <v>10.44</v>
          </cell>
          <cell r="AF53">
            <v>18.8262</v>
          </cell>
          <cell r="AG53">
            <v>1.6364000000000001</v>
          </cell>
          <cell r="AH53">
            <v>84.120099999999994</v>
          </cell>
          <cell r="AI53">
            <v>76.248199999999997</v>
          </cell>
          <cell r="AJ53">
            <v>14.435700000000001</v>
          </cell>
          <cell r="AK53">
            <v>55.616100000000003</v>
          </cell>
          <cell r="AL53">
            <v>325.57960000000003</v>
          </cell>
          <cell r="AM53">
            <v>46.8705</v>
          </cell>
          <cell r="AN53">
            <v>500.15530000000001</v>
          </cell>
          <cell r="AO53">
            <v>701.16070000000002</v>
          </cell>
        </row>
        <row r="54">
          <cell r="C54">
            <v>284.38290000000001</v>
          </cell>
          <cell r="D54">
            <v>35.786799999999999</v>
          </cell>
          <cell r="E54">
            <v>779.91369999999995</v>
          </cell>
          <cell r="F54">
            <v>11.856999999999999</v>
          </cell>
          <cell r="G54">
            <v>122.07210000000001</v>
          </cell>
          <cell r="H54">
            <v>4.3700000000000003E-2</v>
          </cell>
          <cell r="I54">
            <v>14.451599999999999</v>
          </cell>
          <cell r="J54">
            <v>65.983900000000006</v>
          </cell>
          <cell r="K54">
            <v>542.92999999999995</v>
          </cell>
          <cell r="L54">
            <v>31.4725</v>
          </cell>
          <cell r="M54">
            <v>6.2436999999999996</v>
          </cell>
          <cell r="N54">
            <v>625.26670000000001</v>
          </cell>
          <cell r="O54">
            <v>29.5961</v>
          </cell>
          <cell r="P54">
            <v>25.432300000000001</v>
          </cell>
          <cell r="Q54">
            <v>353.55939999999998</v>
          </cell>
          <cell r="R54">
            <v>3.7366000000000001</v>
          </cell>
          <cell r="S54">
            <v>877.10820000000001</v>
          </cell>
          <cell r="T54">
            <v>135.73249999999999</v>
          </cell>
          <cell r="U54">
            <v>43.010100000000001</v>
          </cell>
          <cell r="V54">
            <v>223.45840000000001</v>
          </cell>
          <cell r="W54">
            <v>251.77930000000001</v>
          </cell>
          <cell r="X54">
            <v>59.910899999999998</v>
          </cell>
          <cell r="Y54">
            <v>132.00309999999999</v>
          </cell>
          <cell r="Z54">
            <v>2.4563000000000001</v>
          </cell>
          <cell r="AA54">
            <v>1.8924000000000001</v>
          </cell>
          <cell r="AB54">
            <v>312.08409999999998</v>
          </cell>
          <cell r="AC54">
            <v>11.2738</v>
          </cell>
          <cell r="AD54">
            <v>7.8200000000000006E-2</v>
          </cell>
          <cell r="AE54">
            <v>10.441000000000001</v>
          </cell>
          <cell r="AF54">
            <v>18.531500000000001</v>
          </cell>
          <cell r="AG54">
            <v>1.6366000000000001</v>
          </cell>
          <cell r="AH54">
            <v>82.822000000000003</v>
          </cell>
          <cell r="AI54">
            <v>75.071600000000004</v>
          </cell>
          <cell r="AJ54">
            <v>14.2529</v>
          </cell>
          <cell r="AK54">
            <v>54.932000000000002</v>
          </cell>
          <cell r="AL54">
            <v>320.78530000000001</v>
          </cell>
          <cell r="AM54">
            <v>46.961399999999998</v>
          </cell>
          <cell r="AN54">
            <v>492.4375</v>
          </cell>
          <cell r="AO54">
            <v>698.65449999999998</v>
          </cell>
        </row>
        <row r="55">
          <cell r="C55">
            <v>285.99029999999999</v>
          </cell>
          <cell r="D55">
            <v>36.084699999999998</v>
          </cell>
          <cell r="E55">
            <v>783.79849999999999</v>
          </cell>
          <cell r="F55">
            <v>11.856299999999999</v>
          </cell>
          <cell r="G55">
            <v>123.0881</v>
          </cell>
          <cell r="H55">
            <v>4.3700000000000003E-2</v>
          </cell>
          <cell r="I55">
            <v>14.571899999999999</v>
          </cell>
          <cell r="J55">
            <v>66.524199999999993</v>
          </cell>
          <cell r="K55">
            <v>542.9</v>
          </cell>
          <cell r="L55">
            <v>31.734500000000001</v>
          </cell>
          <cell r="M55">
            <v>6.2725999999999997</v>
          </cell>
          <cell r="N55">
            <v>630.47109999999998</v>
          </cell>
          <cell r="O55">
            <v>29.842400000000001</v>
          </cell>
          <cell r="P55">
            <v>25.643999999999998</v>
          </cell>
          <cell r="Q55">
            <v>352.22840000000002</v>
          </cell>
          <cell r="R55">
            <v>3.7364000000000002</v>
          </cell>
          <cell r="S55">
            <v>877.0598</v>
          </cell>
          <cell r="T55">
            <v>135.72499999999999</v>
          </cell>
          <cell r="U55">
            <v>43.007800000000003</v>
          </cell>
          <cell r="V55">
            <v>225.3184</v>
          </cell>
          <cell r="W55">
            <v>253.875</v>
          </cell>
          <cell r="X55">
            <v>60.241</v>
          </cell>
          <cell r="Y55">
            <v>131.58160000000001</v>
          </cell>
          <cell r="Z55">
            <v>2.4767000000000001</v>
          </cell>
          <cell r="AA55">
            <v>1.8949</v>
          </cell>
          <cell r="AB55">
            <v>311.19099999999997</v>
          </cell>
          <cell r="AC55">
            <v>11.369899999999999</v>
          </cell>
          <cell r="AD55">
            <v>7.9500000000000001E-2</v>
          </cell>
          <cell r="AE55">
            <v>10.4404</v>
          </cell>
          <cell r="AF55">
            <v>18.6843</v>
          </cell>
          <cell r="AG55">
            <v>1.6295999999999999</v>
          </cell>
          <cell r="AH55">
            <v>83.511399999999995</v>
          </cell>
          <cell r="AI55">
            <v>75.6965</v>
          </cell>
          <cell r="AJ55">
            <v>14.2958</v>
          </cell>
          <cell r="AK55">
            <v>55.140099999999997</v>
          </cell>
          <cell r="AL55">
            <v>323.2448</v>
          </cell>
          <cell r="AM55">
            <v>46.540100000000002</v>
          </cell>
          <cell r="AN55">
            <v>496.53629999999998</v>
          </cell>
          <cell r="AO55">
            <v>699.78650000000005</v>
          </cell>
        </row>
        <row r="56">
          <cell r="C56">
            <v>283.53460000000001</v>
          </cell>
          <cell r="D56">
            <v>35.7316</v>
          </cell>
          <cell r="E56">
            <v>784.17449999999997</v>
          </cell>
          <cell r="F56">
            <v>11.856999999999999</v>
          </cell>
          <cell r="G56">
            <v>121.8836</v>
          </cell>
          <cell r="H56">
            <v>4.3700000000000003E-2</v>
          </cell>
          <cell r="I56">
            <v>14.4293</v>
          </cell>
          <cell r="J56">
            <v>65.868799999999993</v>
          </cell>
          <cell r="K56">
            <v>542.92999999999995</v>
          </cell>
          <cell r="L56">
            <v>31.4239</v>
          </cell>
          <cell r="M56">
            <v>6.2363999999999997</v>
          </cell>
          <cell r="N56">
            <v>624.30150000000003</v>
          </cell>
          <cell r="O56">
            <v>29.5504</v>
          </cell>
          <cell r="P56">
            <v>25.393000000000001</v>
          </cell>
          <cell r="Q56">
            <v>353.31810000000002</v>
          </cell>
          <cell r="R56">
            <v>3.7366000000000001</v>
          </cell>
          <cell r="S56">
            <v>874.28340000000003</v>
          </cell>
          <cell r="T56">
            <v>135.73249999999999</v>
          </cell>
          <cell r="U56">
            <v>43.010100000000001</v>
          </cell>
          <cell r="V56">
            <v>223.11349999999999</v>
          </cell>
          <cell r="W56">
            <v>251.39070000000001</v>
          </cell>
          <cell r="X56">
            <v>59.525100000000002</v>
          </cell>
          <cell r="Y56">
            <v>130.60900000000001</v>
          </cell>
          <cell r="Z56">
            <v>2.4525000000000001</v>
          </cell>
          <cell r="AA56">
            <v>1.8976999999999999</v>
          </cell>
          <cell r="AB56">
            <v>311.18819999999999</v>
          </cell>
          <cell r="AC56">
            <v>11.2242</v>
          </cell>
          <cell r="AD56">
            <v>4.6800000000000001E-2</v>
          </cell>
          <cell r="AE56">
            <v>10.441000000000001</v>
          </cell>
          <cell r="AF56">
            <v>18.463999999999999</v>
          </cell>
          <cell r="AG56">
            <v>1.6296999999999999</v>
          </cell>
          <cell r="AH56">
            <v>82.694199999999995</v>
          </cell>
          <cell r="AI56">
            <v>74.955699999999993</v>
          </cell>
          <cell r="AJ56">
            <v>14.1661</v>
          </cell>
          <cell r="AK56">
            <v>54.312199999999997</v>
          </cell>
          <cell r="AL56">
            <v>321.00110000000001</v>
          </cell>
          <cell r="AM56">
            <v>46.679699999999997</v>
          </cell>
          <cell r="AN56">
            <v>491.67739999999998</v>
          </cell>
          <cell r="AO56">
            <v>698.07780000000002</v>
          </cell>
        </row>
        <row r="57">
          <cell r="C57">
            <v>283.4588</v>
          </cell>
          <cell r="D57">
            <v>35.761200000000002</v>
          </cell>
          <cell r="E57">
            <v>785.4502</v>
          </cell>
          <cell r="F57">
            <v>11.856299999999999</v>
          </cell>
          <cell r="G57">
            <v>121.9846</v>
          </cell>
          <cell r="H57">
            <v>4.3700000000000003E-2</v>
          </cell>
          <cell r="I57">
            <v>14.4412</v>
          </cell>
          <cell r="J57">
            <v>65.932100000000005</v>
          </cell>
          <cell r="K57">
            <v>542.9</v>
          </cell>
          <cell r="L57">
            <v>31.4499</v>
          </cell>
          <cell r="M57">
            <v>6.2359999999999998</v>
          </cell>
          <cell r="N57">
            <v>624.81849999999997</v>
          </cell>
          <cell r="O57">
            <v>29.5749</v>
          </cell>
          <cell r="P57">
            <v>25.414000000000001</v>
          </cell>
          <cell r="Q57">
            <v>353.07780000000002</v>
          </cell>
          <cell r="R57">
            <v>3.7364000000000002</v>
          </cell>
          <cell r="S57">
            <v>874.23509999999999</v>
          </cell>
          <cell r="T57">
            <v>135.72499999999999</v>
          </cell>
          <cell r="U57">
            <v>42.969299999999997</v>
          </cell>
          <cell r="V57">
            <v>223.29820000000001</v>
          </cell>
          <cell r="W57">
            <v>251.59880000000001</v>
          </cell>
          <cell r="X57">
            <v>59.679200000000002</v>
          </cell>
          <cell r="Y57">
            <v>131.20160000000001</v>
          </cell>
          <cell r="Z57">
            <v>2.4544999999999999</v>
          </cell>
          <cell r="AA57">
            <v>1.893</v>
          </cell>
          <cell r="AB57">
            <v>311.07190000000003</v>
          </cell>
          <cell r="AC57">
            <v>11.2438</v>
          </cell>
          <cell r="AD57">
            <v>4.6699999999999998E-2</v>
          </cell>
          <cell r="AE57">
            <v>10.4404</v>
          </cell>
          <cell r="AF57">
            <v>18.491099999999999</v>
          </cell>
          <cell r="AG57">
            <v>1.6295999999999999</v>
          </cell>
          <cell r="AH57">
            <v>82.762699999999995</v>
          </cell>
          <cell r="AI57">
            <v>75.017799999999994</v>
          </cell>
          <cell r="AJ57">
            <v>14.2311</v>
          </cell>
          <cell r="AK57">
            <v>54.183599999999998</v>
          </cell>
          <cell r="AL57">
            <v>320.91079999999999</v>
          </cell>
          <cell r="AM57">
            <v>46.5548</v>
          </cell>
          <cell r="AN57">
            <v>492.08460000000002</v>
          </cell>
          <cell r="AO57">
            <v>697.40260000000001</v>
          </cell>
        </row>
        <row r="58">
          <cell r="C58">
            <v>283.4588</v>
          </cell>
          <cell r="D58">
            <v>35.761200000000002</v>
          </cell>
          <cell r="E58">
            <v>785.4502</v>
          </cell>
          <cell r="F58">
            <v>11.856299999999999</v>
          </cell>
          <cell r="G58">
            <v>121.9846</v>
          </cell>
          <cell r="H58">
            <v>4.3700000000000003E-2</v>
          </cell>
          <cell r="I58">
            <v>14.4412</v>
          </cell>
          <cell r="J58">
            <v>65.932100000000005</v>
          </cell>
          <cell r="K58">
            <v>542.9</v>
          </cell>
          <cell r="L58">
            <v>31.4499</v>
          </cell>
          <cell r="M58">
            <v>6.2359999999999998</v>
          </cell>
          <cell r="N58">
            <v>624.81849999999997</v>
          </cell>
          <cell r="O58">
            <v>29.5749</v>
          </cell>
          <cell r="P58">
            <v>25.414000000000001</v>
          </cell>
          <cell r="Q58">
            <v>353.07780000000002</v>
          </cell>
          <cell r="R58">
            <v>3.7364000000000002</v>
          </cell>
          <cell r="S58">
            <v>874.23509999999999</v>
          </cell>
          <cell r="T58">
            <v>135.72499999999999</v>
          </cell>
          <cell r="U58">
            <v>42.969299999999997</v>
          </cell>
          <cell r="V58">
            <v>223.29820000000001</v>
          </cell>
          <cell r="W58">
            <v>251.59880000000001</v>
          </cell>
          <cell r="X58">
            <v>59.679200000000002</v>
          </cell>
          <cell r="Y58">
            <v>131.20160000000001</v>
          </cell>
          <cell r="Z58">
            <v>2.4544999999999999</v>
          </cell>
          <cell r="AA58">
            <v>1.893</v>
          </cell>
          <cell r="AB58">
            <v>311.07190000000003</v>
          </cell>
          <cell r="AC58">
            <v>11.2438</v>
          </cell>
          <cell r="AD58">
            <v>4.6699999999999998E-2</v>
          </cell>
          <cell r="AE58">
            <v>10.4404</v>
          </cell>
          <cell r="AF58">
            <v>18.491099999999999</v>
          </cell>
          <cell r="AG58">
            <v>1.6295999999999999</v>
          </cell>
          <cell r="AH58">
            <v>82.762699999999995</v>
          </cell>
          <cell r="AI58">
            <v>75.017799999999994</v>
          </cell>
          <cell r="AJ58">
            <v>14.2311</v>
          </cell>
          <cell r="AK58">
            <v>54.183599999999998</v>
          </cell>
          <cell r="AL58">
            <v>320.91079999999999</v>
          </cell>
          <cell r="AM58">
            <v>46.5548</v>
          </cell>
          <cell r="AN58">
            <v>492.08460000000002</v>
          </cell>
          <cell r="AO58">
            <v>697.40260000000001</v>
          </cell>
        </row>
        <row r="59">
          <cell r="C59">
            <v>283.4588</v>
          </cell>
          <cell r="D59">
            <v>35.761200000000002</v>
          </cell>
          <cell r="E59">
            <v>785.4502</v>
          </cell>
          <cell r="F59">
            <v>11.856299999999999</v>
          </cell>
          <cell r="G59">
            <v>121.9846</v>
          </cell>
          <cell r="H59">
            <v>4.3700000000000003E-2</v>
          </cell>
          <cell r="I59">
            <v>14.4412</v>
          </cell>
          <cell r="J59">
            <v>65.932100000000005</v>
          </cell>
          <cell r="K59">
            <v>542.9</v>
          </cell>
          <cell r="L59">
            <v>31.4499</v>
          </cell>
          <cell r="M59">
            <v>6.2359999999999998</v>
          </cell>
          <cell r="N59">
            <v>624.81849999999997</v>
          </cell>
          <cell r="O59">
            <v>29.5749</v>
          </cell>
          <cell r="P59">
            <v>25.414000000000001</v>
          </cell>
          <cell r="Q59">
            <v>353.07780000000002</v>
          </cell>
          <cell r="R59">
            <v>3.7364000000000002</v>
          </cell>
          <cell r="S59">
            <v>874.23509999999999</v>
          </cell>
          <cell r="T59">
            <v>135.72499999999999</v>
          </cell>
          <cell r="U59">
            <v>42.969299999999997</v>
          </cell>
          <cell r="V59">
            <v>223.29820000000001</v>
          </cell>
          <cell r="W59">
            <v>251.59880000000001</v>
          </cell>
          <cell r="X59">
            <v>59.679200000000002</v>
          </cell>
          <cell r="Y59">
            <v>131.20160000000001</v>
          </cell>
          <cell r="Z59">
            <v>2.4544999999999999</v>
          </cell>
          <cell r="AA59">
            <v>1.893</v>
          </cell>
          <cell r="AB59">
            <v>311.07190000000003</v>
          </cell>
          <cell r="AC59">
            <v>11.2438</v>
          </cell>
          <cell r="AD59">
            <v>4.6699999999999998E-2</v>
          </cell>
          <cell r="AE59">
            <v>10.4404</v>
          </cell>
          <cell r="AF59">
            <v>18.491099999999999</v>
          </cell>
          <cell r="AG59">
            <v>1.6295999999999999</v>
          </cell>
          <cell r="AH59">
            <v>82.762699999999995</v>
          </cell>
          <cell r="AI59">
            <v>75.017799999999994</v>
          </cell>
          <cell r="AJ59">
            <v>14.2311</v>
          </cell>
          <cell r="AK59">
            <v>54.183599999999998</v>
          </cell>
          <cell r="AL59">
            <v>320.91079999999999</v>
          </cell>
          <cell r="AM59">
            <v>46.5548</v>
          </cell>
          <cell r="AN59">
            <v>492.08460000000002</v>
          </cell>
          <cell r="AO59">
            <v>697.40260000000001</v>
          </cell>
        </row>
        <row r="60">
          <cell r="C60">
            <v>285.09179999999998</v>
          </cell>
          <cell r="D60">
            <v>35.921599999999998</v>
          </cell>
          <cell r="E60">
            <v>786.71370000000002</v>
          </cell>
          <cell r="F60">
            <v>11.8352</v>
          </cell>
          <cell r="G60">
            <v>122.5318</v>
          </cell>
          <cell r="H60">
            <v>4.36E-2</v>
          </cell>
          <cell r="I60">
            <v>14.506</v>
          </cell>
          <cell r="J60">
            <v>66.216399999999993</v>
          </cell>
          <cell r="K60">
            <v>542.88</v>
          </cell>
          <cell r="L60">
            <v>31.591000000000001</v>
          </cell>
          <cell r="M60">
            <v>6.2504999999999997</v>
          </cell>
          <cell r="N60">
            <v>627.62170000000003</v>
          </cell>
          <cell r="O60">
            <v>29.707599999999999</v>
          </cell>
          <cell r="P60">
            <v>25.528099999999998</v>
          </cell>
          <cell r="Q60">
            <v>353.8494</v>
          </cell>
          <cell r="R60">
            <v>3.7363</v>
          </cell>
          <cell r="S60">
            <v>874.2029</v>
          </cell>
          <cell r="T60">
            <v>135.72</v>
          </cell>
          <cell r="U60">
            <v>42.947699999999998</v>
          </cell>
          <cell r="V60">
            <v>224.3</v>
          </cell>
          <cell r="W60">
            <v>252.7276</v>
          </cell>
          <cell r="X60">
            <v>60.110900000000001</v>
          </cell>
          <cell r="Y60">
            <v>132.02250000000001</v>
          </cell>
          <cell r="Z60">
            <v>2.4655</v>
          </cell>
          <cell r="AA60">
            <v>1.8875999999999999</v>
          </cell>
          <cell r="AB60">
            <v>311.28680000000003</v>
          </cell>
          <cell r="AC60">
            <v>11.292899999999999</v>
          </cell>
          <cell r="AD60">
            <v>5.1299999999999998E-2</v>
          </cell>
          <cell r="AE60">
            <v>10.44</v>
          </cell>
          <cell r="AF60">
            <v>18.5685</v>
          </cell>
          <cell r="AG60">
            <v>1.6227</v>
          </cell>
          <cell r="AH60">
            <v>83.134</v>
          </cell>
          <cell r="AI60">
            <v>75.354399999999998</v>
          </cell>
          <cell r="AJ60">
            <v>14.2942</v>
          </cell>
          <cell r="AK60">
            <v>54.781399999999998</v>
          </cell>
          <cell r="AL60">
            <v>322.28739999999999</v>
          </cell>
          <cell r="AM60">
            <v>46.6006</v>
          </cell>
          <cell r="AN60">
            <v>494.29219999999998</v>
          </cell>
          <cell r="AO60">
            <v>698.80870000000004</v>
          </cell>
        </row>
        <row r="61">
          <cell r="C61">
            <v>285.42630000000003</v>
          </cell>
          <cell r="D61">
            <v>36.150399999999998</v>
          </cell>
          <cell r="E61">
            <v>783.495</v>
          </cell>
          <cell r="F61">
            <v>11.83</v>
          </cell>
          <cell r="G61">
            <v>123.3124</v>
          </cell>
          <cell r="H61">
            <v>4.36E-2</v>
          </cell>
          <cell r="I61">
            <v>14.5984</v>
          </cell>
          <cell r="J61">
            <v>66.645399999999995</v>
          </cell>
          <cell r="K61">
            <v>542.88</v>
          </cell>
          <cell r="L61">
            <v>31.792300000000001</v>
          </cell>
          <cell r="M61">
            <v>6.2689000000000004</v>
          </cell>
          <cell r="N61">
            <v>631.61969999999997</v>
          </cell>
          <cell r="O61">
            <v>29.896799999999999</v>
          </cell>
          <cell r="P61">
            <v>25.6907</v>
          </cell>
          <cell r="Q61">
            <v>355.01069999999999</v>
          </cell>
          <cell r="R61">
            <v>3.7363</v>
          </cell>
          <cell r="S61">
            <v>874.2029</v>
          </cell>
          <cell r="T61">
            <v>135.72</v>
          </cell>
          <cell r="U61">
            <v>42.8673</v>
          </cell>
          <cell r="V61">
            <v>225.72890000000001</v>
          </cell>
          <cell r="W61">
            <v>254.33750000000001</v>
          </cell>
          <cell r="X61">
            <v>60.453400000000002</v>
          </cell>
          <cell r="Y61">
            <v>132.63319999999999</v>
          </cell>
          <cell r="Z61">
            <v>2.4811999999999999</v>
          </cell>
          <cell r="AA61">
            <v>1.8903000000000001</v>
          </cell>
          <cell r="AB61">
            <v>311.71890000000002</v>
          </cell>
          <cell r="AC61">
            <v>11.3771</v>
          </cell>
          <cell r="AD61">
            <v>5.3199999999999997E-2</v>
          </cell>
          <cell r="AE61">
            <v>10.44</v>
          </cell>
          <cell r="AF61">
            <v>18.6783</v>
          </cell>
          <cell r="AG61">
            <v>1.6227</v>
          </cell>
          <cell r="AH61">
            <v>83.663600000000002</v>
          </cell>
          <cell r="AI61">
            <v>75.834400000000002</v>
          </cell>
          <cell r="AJ61">
            <v>14.3736</v>
          </cell>
          <cell r="AK61">
            <v>55.051000000000002</v>
          </cell>
          <cell r="AL61">
            <v>323.68619999999999</v>
          </cell>
          <cell r="AM61">
            <v>46.747599999999998</v>
          </cell>
          <cell r="AN61">
            <v>497.4409</v>
          </cell>
          <cell r="AO61">
            <v>701.65920000000006</v>
          </cell>
        </row>
        <row r="62">
          <cell r="C62">
            <v>290.86723928571439</v>
          </cell>
          <cell r="D62">
            <v>36.359014285714288</v>
          </cell>
          <cell r="E62">
            <v>789.78365714285712</v>
          </cell>
          <cell r="F62">
            <v>11.855671428571425</v>
          </cell>
          <cell r="G62">
            <v>124.02382142857142</v>
          </cell>
          <cell r="H62">
            <v>4.3635714285714285E-2</v>
          </cell>
          <cell r="I62">
            <v>14.682642857142856</v>
          </cell>
          <cell r="J62">
            <v>67.039882142857138</v>
          </cell>
          <cell r="K62">
            <v>542.955357142857</v>
          </cell>
          <cell r="L62">
            <v>31.975685714285703</v>
          </cell>
          <cell r="M62">
            <v>6.3141035714285705</v>
          </cell>
          <cell r="N62">
            <v>635.26372500000002</v>
          </cell>
          <cell r="O62">
            <v>30.069303571428559</v>
          </cell>
          <cell r="P62">
            <v>25.838885714285716</v>
          </cell>
          <cell r="Q62">
            <v>357.22781071428568</v>
          </cell>
          <cell r="R62">
            <v>3.7396392857142855</v>
          </cell>
          <cell r="S62">
            <v>878.47542142857151</v>
          </cell>
          <cell r="T62">
            <v>135.73883928571425</v>
          </cell>
          <cell r="U62">
            <v>42.997578571428562</v>
          </cell>
          <cell r="V62">
            <v>227.03116428571434</v>
          </cell>
          <cell r="W62">
            <v>255.80486785714282</v>
          </cell>
          <cell r="X62">
            <v>60.942453571428594</v>
          </cell>
          <cell r="Y62">
            <v>132.7383214285714</v>
          </cell>
          <cell r="Z62">
            <v>2.4955392857142864</v>
          </cell>
          <cell r="AA62">
            <v>1.8988607142857143</v>
          </cell>
          <cell r="AB62">
            <v>311.55531071428567</v>
          </cell>
          <cell r="AC62">
            <v>11.445989285714287</v>
          </cell>
          <cell r="AD62">
            <v>7.3064285714285693E-2</v>
          </cell>
          <cell r="AE62">
            <v>10.441464285714288</v>
          </cell>
          <cell r="AF62">
            <v>18.834800000000005</v>
          </cell>
          <cell r="AG62">
            <v>1.6401714285714288</v>
          </cell>
          <cell r="AH62">
            <v>84.146235714285723</v>
          </cell>
          <cell r="AI62">
            <v>76.271900000000002</v>
          </cell>
          <cell r="AJ62">
            <v>14.444985714285716</v>
          </cell>
          <cell r="AK62">
            <v>55.805625000000006</v>
          </cell>
          <cell r="AL62">
            <v>325.86126428571424</v>
          </cell>
          <cell r="AM62">
            <v>46.764446428571418</v>
          </cell>
          <cell r="AN62">
            <v>500.31083214285724</v>
          </cell>
          <cell r="AO62">
            <v>702.26468214285728</v>
          </cell>
        </row>
        <row r="63">
          <cell r="C63">
            <v>285.94159999999999</v>
          </cell>
          <cell r="D63">
            <v>36.483800000000002</v>
          </cell>
          <cell r="E63">
            <v>786.01480000000004</v>
          </cell>
          <cell r="F63">
            <v>11.8294</v>
          </cell>
          <cell r="G63">
            <v>124.4494</v>
          </cell>
          <cell r="H63">
            <v>4.3400000000000001E-2</v>
          </cell>
          <cell r="I63">
            <v>14.733000000000001</v>
          </cell>
          <cell r="J63">
            <v>67.268000000000001</v>
          </cell>
          <cell r="K63">
            <v>542.85</v>
          </cell>
          <cell r="L63">
            <v>32.0854</v>
          </cell>
          <cell r="M63">
            <v>6.2981999999999996</v>
          </cell>
          <cell r="N63">
            <v>637.44370000000004</v>
          </cell>
          <cell r="O63">
            <v>30.172499999999999</v>
          </cell>
          <cell r="P63">
            <v>25.927600000000002</v>
          </cell>
          <cell r="Q63">
            <v>354.76479999999998</v>
          </cell>
          <cell r="R63">
            <v>3.7361</v>
          </cell>
          <cell r="S63">
            <v>874.15459999999996</v>
          </cell>
          <cell r="T63">
            <v>135.71250000000001</v>
          </cell>
          <cell r="U63">
            <v>42.864899999999999</v>
          </cell>
          <cell r="V63">
            <v>227.81020000000001</v>
          </cell>
          <cell r="W63">
            <v>256.68270000000001</v>
          </cell>
          <cell r="X63">
            <v>60.896099999999997</v>
          </cell>
          <cell r="Y63">
            <v>134.35050000000001</v>
          </cell>
          <cell r="Z63">
            <v>2.5041000000000002</v>
          </cell>
          <cell r="AA63">
            <v>1.8968</v>
          </cell>
          <cell r="AB63">
            <v>311.41219999999998</v>
          </cell>
          <cell r="AC63">
            <v>11.463699999999999</v>
          </cell>
          <cell r="AD63">
            <v>5.3900000000000003E-2</v>
          </cell>
          <cell r="AE63">
            <v>10.439399999999999</v>
          </cell>
          <cell r="AF63">
            <v>18.857600000000001</v>
          </cell>
          <cell r="AG63">
            <v>1.6226</v>
          </cell>
          <cell r="AH63">
            <v>84.435000000000002</v>
          </cell>
          <cell r="AI63">
            <v>76.533600000000007</v>
          </cell>
          <cell r="AJ63">
            <v>14.491899999999999</v>
          </cell>
          <cell r="AK63">
            <v>55.418799999999997</v>
          </cell>
          <cell r="AL63">
            <v>325.65370000000001</v>
          </cell>
          <cell r="AM63">
            <v>46.291200000000003</v>
          </cell>
          <cell r="AN63">
            <v>502.02769999999998</v>
          </cell>
          <cell r="AO63">
            <v>701.62040000000002</v>
          </cell>
        </row>
        <row r="64">
          <cell r="C64">
            <v>286.63990000000001</v>
          </cell>
          <cell r="D64">
            <v>36.566600000000001</v>
          </cell>
          <cell r="E64">
            <v>787.18349999999998</v>
          </cell>
          <cell r="F64">
            <v>11.8294</v>
          </cell>
          <cell r="G64">
            <v>124.732</v>
          </cell>
          <cell r="H64">
            <v>4.3400000000000001E-2</v>
          </cell>
          <cell r="I64">
            <v>14.766500000000001</v>
          </cell>
          <cell r="J64">
            <v>67.422499999999999</v>
          </cell>
          <cell r="K64">
            <v>542.85</v>
          </cell>
          <cell r="L64">
            <v>32.158299999999997</v>
          </cell>
          <cell r="M64">
            <v>6.3085000000000004</v>
          </cell>
          <cell r="N64">
            <v>638.89110000000005</v>
          </cell>
          <cell r="O64">
            <v>30.241</v>
          </cell>
          <cell r="P64">
            <v>25.9864</v>
          </cell>
          <cell r="Q64">
            <v>352.53109999999998</v>
          </cell>
          <cell r="R64">
            <v>3.7361</v>
          </cell>
          <cell r="S64">
            <v>875.56449999999995</v>
          </cell>
          <cell r="T64">
            <v>135.71250000000001</v>
          </cell>
          <cell r="U64">
            <v>42.6601</v>
          </cell>
          <cell r="V64">
            <v>228.32749999999999</v>
          </cell>
          <cell r="W64">
            <v>257.26549999999997</v>
          </cell>
          <cell r="X64">
            <v>61.123399999999997</v>
          </cell>
          <cell r="Y64">
            <v>134.9228</v>
          </cell>
          <cell r="Z64">
            <v>2.5097999999999998</v>
          </cell>
          <cell r="AA64">
            <v>1.8968</v>
          </cell>
          <cell r="AB64">
            <v>311.00049999999999</v>
          </cell>
          <cell r="AC64">
            <v>11.4918</v>
          </cell>
          <cell r="AD64">
            <v>5.6800000000000003E-2</v>
          </cell>
          <cell r="AE64">
            <v>10.439399999999999</v>
          </cell>
          <cell r="AF64">
            <v>18.884799999999998</v>
          </cell>
          <cell r="AG64">
            <v>1.6226</v>
          </cell>
          <cell r="AH64">
            <v>84.6267</v>
          </cell>
          <cell r="AI64">
            <v>76.707400000000007</v>
          </cell>
          <cell r="AJ64">
            <v>14.495900000000001</v>
          </cell>
          <cell r="AK64">
            <v>55.6128</v>
          </cell>
          <cell r="AL64">
            <v>326.49900000000002</v>
          </cell>
          <cell r="AM64">
            <v>46.281100000000002</v>
          </cell>
          <cell r="AN64">
            <v>503.16770000000002</v>
          </cell>
          <cell r="AO64">
            <v>702.24570000000006</v>
          </cell>
        </row>
        <row r="65">
          <cell r="C65">
            <v>286.4144</v>
          </cell>
          <cell r="D65">
            <v>36.935400000000001</v>
          </cell>
          <cell r="E65">
            <v>799.62609999999995</v>
          </cell>
          <cell r="F65">
            <v>11.8287</v>
          </cell>
          <cell r="G65">
            <v>125.99</v>
          </cell>
          <cell r="H65">
            <v>4.3299999999999998E-2</v>
          </cell>
          <cell r="I65">
            <v>14.9154</v>
          </cell>
          <cell r="J65">
            <v>68.0779</v>
          </cell>
          <cell r="K65">
            <v>542.82000000000005</v>
          </cell>
          <cell r="L65">
            <v>32.482599999999998</v>
          </cell>
          <cell r="M65">
            <v>6.3506</v>
          </cell>
          <cell r="N65">
            <v>645.3347</v>
          </cell>
          <cell r="O65">
            <v>30.545999999999999</v>
          </cell>
          <cell r="P65">
            <v>26.2485</v>
          </cell>
          <cell r="Q65">
            <v>350.8023</v>
          </cell>
          <cell r="R65">
            <v>3.7359</v>
          </cell>
          <cell r="S65">
            <v>875.51610000000005</v>
          </cell>
          <cell r="T65">
            <v>135.70500000000001</v>
          </cell>
          <cell r="U65">
            <v>42.657800000000002</v>
          </cell>
          <cell r="V65">
            <v>230.63030000000001</v>
          </cell>
          <cell r="W65">
            <v>259.86020000000002</v>
          </cell>
          <cell r="X65">
            <v>61.8337</v>
          </cell>
          <cell r="Y65">
            <v>136.5986</v>
          </cell>
          <cell r="Z65">
            <v>2.5350999999999999</v>
          </cell>
          <cell r="AA65">
            <v>1.8947000000000001</v>
          </cell>
          <cell r="AB65">
            <v>310.56670000000003</v>
          </cell>
          <cell r="AC65">
            <v>11.591799999999999</v>
          </cell>
          <cell r="AD65">
            <v>5.7799999999999997E-2</v>
          </cell>
          <cell r="AE65">
            <v>10.438800000000001</v>
          </cell>
          <cell r="AF65">
            <v>19.073899999999998</v>
          </cell>
          <cell r="AG65">
            <v>1.6225000000000001</v>
          </cell>
          <cell r="AH65">
            <v>85.480199999999996</v>
          </cell>
          <cell r="AI65">
            <v>77.480999999999995</v>
          </cell>
          <cell r="AJ65">
            <v>14.584099999999999</v>
          </cell>
          <cell r="AK65">
            <v>56.215299999999999</v>
          </cell>
          <cell r="AL65">
            <v>330.47820000000002</v>
          </cell>
          <cell r="AM65">
            <v>45.561799999999998</v>
          </cell>
          <cell r="AN65">
            <v>508.24239999999998</v>
          </cell>
          <cell r="AO65">
            <v>704.21839999999997</v>
          </cell>
        </row>
        <row r="66">
          <cell r="C66">
            <v>286.4144</v>
          </cell>
          <cell r="D66">
            <v>36.935400000000001</v>
          </cell>
          <cell r="E66">
            <v>799.62609999999995</v>
          </cell>
          <cell r="F66">
            <v>11.8287</v>
          </cell>
          <cell r="G66">
            <v>125.99</v>
          </cell>
          <cell r="H66">
            <v>4.3299999999999998E-2</v>
          </cell>
          <cell r="I66">
            <v>14.9154</v>
          </cell>
          <cell r="J66">
            <v>68.0779</v>
          </cell>
          <cell r="K66">
            <v>542.82000000000005</v>
          </cell>
          <cell r="L66">
            <v>32.482599999999998</v>
          </cell>
          <cell r="M66">
            <v>6.3506</v>
          </cell>
          <cell r="N66">
            <v>645.3347</v>
          </cell>
          <cell r="O66">
            <v>30.545999999999999</v>
          </cell>
          <cell r="P66">
            <v>26.2485</v>
          </cell>
          <cell r="Q66">
            <v>350.8023</v>
          </cell>
          <cell r="R66">
            <v>3.7359</v>
          </cell>
          <cell r="S66">
            <v>875.51610000000005</v>
          </cell>
          <cell r="T66">
            <v>135.70500000000001</v>
          </cell>
          <cell r="U66">
            <v>42.657800000000002</v>
          </cell>
          <cell r="V66">
            <v>230.63030000000001</v>
          </cell>
          <cell r="W66">
            <v>259.86020000000002</v>
          </cell>
          <cell r="X66">
            <v>61.8337</v>
          </cell>
          <cell r="Y66">
            <v>136.5986</v>
          </cell>
          <cell r="Z66">
            <v>2.5350999999999999</v>
          </cell>
          <cell r="AA66">
            <v>1.8947000000000001</v>
          </cell>
          <cell r="AB66">
            <v>310.56670000000003</v>
          </cell>
          <cell r="AC66">
            <v>11.591799999999999</v>
          </cell>
          <cell r="AD66">
            <v>5.7799999999999997E-2</v>
          </cell>
          <cell r="AE66">
            <v>10.438800000000001</v>
          </cell>
          <cell r="AF66">
            <v>19.073899999999998</v>
          </cell>
          <cell r="AG66">
            <v>1.6225000000000001</v>
          </cell>
          <cell r="AH66">
            <v>85.480199999999996</v>
          </cell>
          <cell r="AI66">
            <v>77.480999999999995</v>
          </cell>
          <cell r="AJ66">
            <v>14.584099999999999</v>
          </cell>
          <cell r="AK66">
            <v>56.215299999999999</v>
          </cell>
          <cell r="AL66">
            <v>330.47820000000002</v>
          </cell>
          <cell r="AM66">
            <v>45.561799999999998</v>
          </cell>
          <cell r="AN66">
            <v>508.24239999999998</v>
          </cell>
          <cell r="AO66">
            <v>704.21839999999997</v>
          </cell>
        </row>
        <row r="67">
          <cell r="C67">
            <v>286.4144</v>
          </cell>
          <cell r="D67">
            <v>36.935400000000001</v>
          </cell>
          <cell r="E67">
            <v>799.62609999999995</v>
          </cell>
          <cell r="F67">
            <v>11.8287</v>
          </cell>
          <cell r="G67">
            <v>125.99</v>
          </cell>
          <cell r="H67">
            <v>4.3299999999999998E-2</v>
          </cell>
          <cell r="I67">
            <v>14.9154</v>
          </cell>
          <cell r="J67">
            <v>68.0779</v>
          </cell>
          <cell r="K67">
            <v>542.82000000000005</v>
          </cell>
          <cell r="L67">
            <v>32.482599999999998</v>
          </cell>
          <cell r="M67">
            <v>6.3506</v>
          </cell>
          <cell r="N67">
            <v>645.3347</v>
          </cell>
          <cell r="O67">
            <v>30.545999999999999</v>
          </cell>
          <cell r="P67">
            <v>26.2485</v>
          </cell>
          <cell r="Q67">
            <v>350.8023</v>
          </cell>
          <cell r="R67">
            <v>3.7359</v>
          </cell>
          <cell r="S67">
            <v>875.51610000000005</v>
          </cell>
          <cell r="T67">
            <v>135.70500000000001</v>
          </cell>
          <cell r="U67">
            <v>42.657800000000002</v>
          </cell>
          <cell r="V67">
            <v>230.63030000000001</v>
          </cell>
          <cell r="W67">
            <v>259.86020000000002</v>
          </cell>
          <cell r="X67">
            <v>61.8337</v>
          </cell>
          <cell r="Y67">
            <v>136.5986</v>
          </cell>
          <cell r="Z67">
            <v>2.5350999999999999</v>
          </cell>
          <cell r="AA67">
            <v>1.8947000000000001</v>
          </cell>
          <cell r="AB67">
            <v>310.56670000000003</v>
          </cell>
          <cell r="AC67">
            <v>11.591799999999999</v>
          </cell>
          <cell r="AD67">
            <v>5.7799999999999997E-2</v>
          </cell>
          <cell r="AE67">
            <v>10.438800000000001</v>
          </cell>
          <cell r="AF67">
            <v>19.073899999999998</v>
          </cell>
          <cell r="AG67">
            <v>1.6225000000000001</v>
          </cell>
          <cell r="AH67">
            <v>85.480199999999996</v>
          </cell>
          <cell r="AI67">
            <v>77.480999999999995</v>
          </cell>
          <cell r="AJ67">
            <v>14.584099999999999</v>
          </cell>
          <cell r="AK67">
            <v>56.215299999999999</v>
          </cell>
          <cell r="AL67">
            <v>330.47820000000002</v>
          </cell>
          <cell r="AM67">
            <v>45.561799999999998</v>
          </cell>
          <cell r="AN67">
            <v>508.24239999999998</v>
          </cell>
          <cell r="AO67">
            <v>704.21839999999997</v>
          </cell>
        </row>
        <row r="68">
          <cell r="C68">
            <v>283.52769999999998</v>
          </cell>
          <cell r="D68">
            <v>36.7012</v>
          </cell>
          <cell r="E68">
            <v>797.81920000000002</v>
          </cell>
          <cell r="F68">
            <v>11.827</v>
          </cell>
          <cell r="G68">
            <v>125.19110000000001</v>
          </cell>
          <cell r="H68">
            <v>4.3200000000000002E-2</v>
          </cell>
          <cell r="I68">
            <v>14.8208</v>
          </cell>
          <cell r="J68">
            <v>67.649799999999999</v>
          </cell>
          <cell r="K68">
            <v>542.74</v>
          </cell>
          <cell r="L68">
            <v>32.276600000000002</v>
          </cell>
          <cell r="M68">
            <v>6.3262</v>
          </cell>
          <cell r="N68">
            <v>641.24260000000004</v>
          </cell>
          <cell r="O68">
            <v>30.3523</v>
          </cell>
          <cell r="P68">
            <v>26.082100000000001</v>
          </cell>
          <cell r="Q68">
            <v>351.63600000000002</v>
          </cell>
          <cell r="R68">
            <v>3.734</v>
          </cell>
          <cell r="S68">
            <v>875.38710000000003</v>
          </cell>
          <cell r="T68">
            <v>135.685</v>
          </cell>
          <cell r="U68">
            <v>42.651499999999999</v>
          </cell>
          <cell r="V68">
            <v>229.1679</v>
          </cell>
          <cell r="W68">
            <v>258.2124</v>
          </cell>
          <cell r="X68">
            <v>61.393099999999997</v>
          </cell>
          <cell r="Y68">
            <v>135.98830000000001</v>
          </cell>
          <cell r="Z68">
            <v>2.5190000000000001</v>
          </cell>
          <cell r="AA68">
            <v>1.8936999999999999</v>
          </cell>
          <cell r="AB68">
            <v>309.56209999999999</v>
          </cell>
          <cell r="AC68">
            <v>11.5039</v>
          </cell>
          <cell r="AD68">
            <v>5.9400000000000001E-2</v>
          </cell>
          <cell r="AE68">
            <v>10.4373</v>
          </cell>
          <cell r="AF68">
            <v>18.962199999999999</v>
          </cell>
          <cell r="AG68">
            <v>1.6152</v>
          </cell>
          <cell r="AH68">
            <v>84.938199999999995</v>
          </cell>
          <cell r="AI68">
            <v>76.989699999999999</v>
          </cell>
          <cell r="AJ68">
            <v>14.4643</v>
          </cell>
          <cell r="AK68">
            <v>55.7029</v>
          </cell>
          <cell r="AL68">
            <v>328.44670000000002</v>
          </cell>
          <cell r="AM68">
            <v>45.439900000000002</v>
          </cell>
          <cell r="AN68">
            <v>505.01960000000003</v>
          </cell>
          <cell r="AO68">
            <v>702.08249999999998</v>
          </cell>
        </row>
        <row r="69">
          <cell r="C69">
            <v>281.0444</v>
          </cell>
          <cell r="D69">
            <v>36.565600000000003</v>
          </cell>
          <cell r="E69">
            <v>795.75170000000003</v>
          </cell>
          <cell r="F69">
            <v>11.8163</v>
          </cell>
          <cell r="G69">
            <v>124.7286</v>
          </cell>
          <cell r="H69">
            <v>4.3200000000000002E-2</v>
          </cell>
          <cell r="I69">
            <v>14.7661</v>
          </cell>
          <cell r="J69">
            <v>67.418899999999994</v>
          </cell>
          <cell r="K69">
            <v>542.25</v>
          </cell>
          <cell r="L69">
            <v>32.157400000000003</v>
          </cell>
          <cell r="M69">
            <v>6.3036000000000003</v>
          </cell>
          <cell r="N69">
            <v>638.87350000000004</v>
          </cell>
          <cell r="O69">
            <v>30.240200000000002</v>
          </cell>
          <cell r="P69">
            <v>25.985700000000001</v>
          </cell>
          <cell r="Q69">
            <v>351.51159999999999</v>
          </cell>
          <cell r="R69">
            <v>3.7307000000000001</v>
          </cell>
          <cell r="S69">
            <v>874.59680000000003</v>
          </cell>
          <cell r="T69">
            <v>135.5625</v>
          </cell>
          <cell r="U69">
            <v>43.164499999999997</v>
          </cell>
          <cell r="V69">
            <v>228.3212</v>
          </cell>
          <cell r="W69">
            <v>257.25839999999999</v>
          </cell>
          <cell r="X69">
            <v>61.125399999999999</v>
          </cell>
          <cell r="Y69">
            <v>136.1568</v>
          </cell>
          <cell r="Z69">
            <v>2.5097</v>
          </cell>
          <cell r="AA69">
            <v>1.8939999999999999</v>
          </cell>
          <cell r="AB69">
            <v>309.19549999999998</v>
          </cell>
          <cell r="AC69">
            <v>11.4786</v>
          </cell>
          <cell r="AD69">
            <v>6.13E-2</v>
          </cell>
          <cell r="AE69">
            <v>10.427899999999999</v>
          </cell>
          <cell r="AF69">
            <v>18.8992</v>
          </cell>
          <cell r="AG69">
            <v>1.6136999999999999</v>
          </cell>
          <cell r="AH69">
            <v>84.624399999999994</v>
          </cell>
          <cell r="AI69">
            <v>76.705299999999994</v>
          </cell>
          <cell r="AJ69">
            <v>14.463800000000001</v>
          </cell>
          <cell r="AK69">
            <v>55.691299999999998</v>
          </cell>
          <cell r="AL69">
            <v>327.2971</v>
          </cell>
          <cell r="AM69">
            <v>45.786999999999999</v>
          </cell>
          <cell r="AN69">
            <v>503.15379999999999</v>
          </cell>
          <cell r="AO69">
            <v>701.42510000000004</v>
          </cell>
        </row>
        <row r="70">
          <cell r="C70">
            <v>278.25549999999998</v>
          </cell>
          <cell r="D70">
            <v>36.676000000000002</v>
          </cell>
          <cell r="E70">
            <v>793.75919999999996</v>
          </cell>
          <cell r="F70">
            <v>11.8163</v>
          </cell>
          <cell r="G70">
            <v>125.1049</v>
          </cell>
          <cell r="H70">
            <v>4.3200000000000002E-2</v>
          </cell>
          <cell r="I70">
            <v>14.810600000000001</v>
          </cell>
          <cell r="J70">
            <v>67.625</v>
          </cell>
          <cell r="K70">
            <v>542.25</v>
          </cell>
          <cell r="L70">
            <v>32.254399999999997</v>
          </cell>
          <cell r="M70">
            <v>6.3068</v>
          </cell>
          <cell r="N70">
            <v>640.80139999999994</v>
          </cell>
          <cell r="O70">
            <v>30.331399999999999</v>
          </cell>
          <cell r="P70">
            <v>26.0641</v>
          </cell>
          <cell r="Q70">
            <v>350.58850000000001</v>
          </cell>
          <cell r="R70">
            <v>3.7307000000000001</v>
          </cell>
          <cell r="S70">
            <v>878.84929999999997</v>
          </cell>
          <cell r="T70">
            <v>135.5625</v>
          </cell>
          <cell r="U70">
            <v>43.164499999999997</v>
          </cell>
          <cell r="V70">
            <v>229.0102</v>
          </cell>
          <cell r="W70">
            <v>258.03469999999999</v>
          </cell>
          <cell r="X70">
            <v>61.429299999999998</v>
          </cell>
          <cell r="Y70">
            <v>137.1317</v>
          </cell>
          <cell r="Z70">
            <v>2.5173000000000001</v>
          </cell>
          <cell r="AA70">
            <v>1.8947000000000001</v>
          </cell>
          <cell r="AB70">
            <v>308.6302</v>
          </cell>
          <cell r="AC70">
            <v>11.510899999999999</v>
          </cell>
          <cell r="AD70">
            <v>5.7299999999999997E-2</v>
          </cell>
          <cell r="AE70">
            <v>10.427899999999999</v>
          </cell>
          <cell r="AF70">
            <v>18.9513</v>
          </cell>
          <cell r="AG70">
            <v>1.6136999999999999</v>
          </cell>
          <cell r="AH70">
            <v>84.8797</v>
          </cell>
          <cell r="AI70">
            <v>76.936800000000005</v>
          </cell>
          <cell r="AJ70">
            <v>14.4655</v>
          </cell>
          <cell r="AK70">
            <v>55.740200000000002</v>
          </cell>
          <cell r="AL70">
            <v>328.30610000000001</v>
          </cell>
          <cell r="AM70">
            <v>45.3108</v>
          </cell>
          <cell r="AN70">
            <v>504.6721</v>
          </cell>
          <cell r="AO70">
            <v>701.37339999999995</v>
          </cell>
        </row>
        <row r="71">
          <cell r="C71">
            <v>278.25549999999998</v>
          </cell>
          <cell r="D71">
            <v>36.676000000000002</v>
          </cell>
          <cell r="E71">
            <v>793.75919999999996</v>
          </cell>
          <cell r="F71">
            <v>11.8163</v>
          </cell>
          <cell r="G71">
            <v>125.1049</v>
          </cell>
          <cell r="H71">
            <v>4.3200000000000002E-2</v>
          </cell>
          <cell r="I71">
            <v>14.810600000000001</v>
          </cell>
          <cell r="J71">
            <v>67.625</v>
          </cell>
          <cell r="K71">
            <v>542.25</v>
          </cell>
          <cell r="L71">
            <v>32.254399999999997</v>
          </cell>
          <cell r="M71">
            <v>6.3068</v>
          </cell>
          <cell r="N71">
            <v>640.80139999999994</v>
          </cell>
          <cell r="O71">
            <v>30.331399999999999</v>
          </cell>
          <cell r="P71">
            <v>26.0641</v>
          </cell>
          <cell r="Q71">
            <v>350.58850000000001</v>
          </cell>
          <cell r="R71">
            <v>3.7307000000000001</v>
          </cell>
          <cell r="S71">
            <v>878.84929999999997</v>
          </cell>
          <cell r="T71">
            <v>135.5625</v>
          </cell>
          <cell r="U71">
            <v>43.164499999999997</v>
          </cell>
          <cell r="V71">
            <v>229.0102</v>
          </cell>
          <cell r="W71">
            <v>258.03469999999999</v>
          </cell>
          <cell r="X71">
            <v>61.429299999999998</v>
          </cell>
          <cell r="Y71">
            <v>137.1317</v>
          </cell>
          <cell r="Z71">
            <v>2.5173000000000001</v>
          </cell>
          <cell r="AA71">
            <v>1.8947000000000001</v>
          </cell>
          <cell r="AB71">
            <v>308.6302</v>
          </cell>
          <cell r="AC71">
            <v>11.510899999999999</v>
          </cell>
          <cell r="AD71">
            <v>5.7299999999999997E-2</v>
          </cell>
          <cell r="AE71">
            <v>10.427899999999999</v>
          </cell>
          <cell r="AF71">
            <v>18.9513</v>
          </cell>
          <cell r="AG71">
            <v>1.6136999999999999</v>
          </cell>
          <cell r="AH71">
            <v>84.8797</v>
          </cell>
          <cell r="AI71">
            <v>76.936800000000005</v>
          </cell>
          <cell r="AJ71">
            <v>14.4655</v>
          </cell>
          <cell r="AK71">
            <v>55.740200000000002</v>
          </cell>
          <cell r="AL71">
            <v>328.30610000000001</v>
          </cell>
          <cell r="AM71">
            <v>45.3108</v>
          </cell>
          <cell r="AN71">
            <v>504.6721</v>
          </cell>
          <cell r="AO71">
            <v>701.37339999999995</v>
          </cell>
        </row>
        <row r="72">
          <cell r="C72">
            <v>278.25549999999998</v>
          </cell>
          <cell r="D72">
            <v>36.676000000000002</v>
          </cell>
          <cell r="E72">
            <v>793.75919999999996</v>
          </cell>
          <cell r="F72">
            <v>11.8163</v>
          </cell>
          <cell r="G72">
            <v>125.1049</v>
          </cell>
          <cell r="H72">
            <v>4.3200000000000002E-2</v>
          </cell>
          <cell r="I72">
            <v>14.810600000000001</v>
          </cell>
          <cell r="J72">
            <v>67.625</v>
          </cell>
          <cell r="K72">
            <v>542.25</v>
          </cell>
          <cell r="L72">
            <v>32.254399999999997</v>
          </cell>
          <cell r="M72">
            <v>6.3068</v>
          </cell>
          <cell r="N72">
            <v>640.80139999999994</v>
          </cell>
          <cell r="O72">
            <v>30.331399999999999</v>
          </cell>
          <cell r="P72">
            <v>26.0641</v>
          </cell>
          <cell r="Q72">
            <v>350.58850000000001</v>
          </cell>
          <cell r="R72">
            <v>3.7307000000000001</v>
          </cell>
          <cell r="S72">
            <v>878.84929999999997</v>
          </cell>
          <cell r="T72">
            <v>135.5625</v>
          </cell>
          <cell r="U72">
            <v>43.164499999999997</v>
          </cell>
          <cell r="V72">
            <v>229.0102</v>
          </cell>
          <cell r="W72">
            <v>258.03469999999999</v>
          </cell>
          <cell r="X72">
            <v>61.429299999999998</v>
          </cell>
          <cell r="Y72">
            <v>137.1317</v>
          </cell>
          <cell r="Z72">
            <v>2.5173000000000001</v>
          </cell>
          <cell r="AA72">
            <v>1.8947000000000001</v>
          </cell>
          <cell r="AB72">
            <v>308.6302</v>
          </cell>
          <cell r="AC72">
            <v>11.510899999999999</v>
          </cell>
          <cell r="AD72">
            <v>5.7299999999999997E-2</v>
          </cell>
          <cell r="AE72">
            <v>10.427899999999999</v>
          </cell>
          <cell r="AF72">
            <v>18.9513</v>
          </cell>
          <cell r="AG72">
            <v>1.6136999999999999</v>
          </cell>
          <cell r="AH72">
            <v>84.8797</v>
          </cell>
          <cell r="AI72">
            <v>76.936800000000005</v>
          </cell>
          <cell r="AJ72">
            <v>14.4655</v>
          </cell>
          <cell r="AK72">
            <v>55.740200000000002</v>
          </cell>
          <cell r="AL72">
            <v>328.30610000000001</v>
          </cell>
          <cell r="AM72">
            <v>45.3108</v>
          </cell>
          <cell r="AN72">
            <v>504.6721</v>
          </cell>
          <cell r="AO72">
            <v>701.37339999999995</v>
          </cell>
        </row>
        <row r="73">
          <cell r="C73">
            <v>278.25549999999998</v>
          </cell>
          <cell r="D73">
            <v>36.676000000000002</v>
          </cell>
          <cell r="E73">
            <v>793.75919999999996</v>
          </cell>
          <cell r="F73">
            <v>11.8163</v>
          </cell>
          <cell r="G73">
            <v>125.1049</v>
          </cell>
          <cell r="H73">
            <v>4.3200000000000002E-2</v>
          </cell>
          <cell r="I73">
            <v>14.810600000000001</v>
          </cell>
          <cell r="J73">
            <v>67.625</v>
          </cell>
          <cell r="K73">
            <v>542.25</v>
          </cell>
          <cell r="L73">
            <v>32.254399999999997</v>
          </cell>
          <cell r="M73">
            <v>6.3068</v>
          </cell>
          <cell r="N73">
            <v>640.80139999999994</v>
          </cell>
          <cell r="O73">
            <v>30.331399999999999</v>
          </cell>
          <cell r="P73">
            <v>26.0641</v>
          </cell>
          <cell r="Q73">
            <v>350.58850000000001</v>
          </cell>
          <cell r="R73">
            <v>3.7307000000000001</v>
          </cell>
          <cell r="S73">
            <v>878.84929999999997</v>
          </cell>
          <cell r="T73">
            <v>135.5625</v>
          </cell>
          <cell r="U73">
            <v>43.164499999999997</v>
          </cell>
          <cell r="V73">
            <v>229.0102</v>
          </cell>
          <cell r="W73">
            <v>258.03469999999999</v>
          </cell>
          <cell r="X73">
            <v>61.429299999999998</v>
          </cell>
          <cell r="Y73">
            <v>137.1317</v>
          </cell>
          <cell r="Z73">
            <v>2.5173000000000001</v>
          </cell>
          <cell r="AA73">
            <v>1.8947000000000001</v>
          </cell>
          <cell r="AB73">
            <v>308.6302</v>
          </cell>
          <cell r="AC73">
            <v>11.510899999999999</v>
          </cell>
          <cell r="AD73">
            <v>5.7299999999999997E-2</v>
          </cell>
          <cell r="AE73">
            <v>10.427899999999999</v>
          </cell>
          <cell r="AF73">
            <v>18.9513</v>
          </cell>
          <cell r="AG73">
            <v>1.6136999999999999</v>
          </cell>
          <cell r="AH73">
            <v>84.8797</v>
          </cell>
          <cell r="AI73">
            <v>76.936800000000005</v>
          </cell>
          <cell r="AJ73">
            <v>14.4655</v>
          </cell>
          <cell r="AK73">
            <v>55.740200000000002</v>
          </cell>
          <cell r="AL73">
            <v>328.30610000000001</v>
          </cell>
          <cell r="AM73">
            <v>45.3108</v>
          </cell>
          <cell r="AN73">
            <v>504.6721</v>
          </cell>
          <cell r="AO73">
            <v>701.37339999999995</v>
          </cell>
        </row>
        <row r="74">
          <cell r="C74">
            <v>277.74430000000001</v>
          </cell>
          <cell r="D74">
            <v>36.872999999999998</v>
          </cell>
          <cell r="E74">
            <v>796.02030000000002</v>
          </cell>
          <cell r="F74">
            <v>11.8163</v>
          </cell>
          <cell r="G74">
            <v>125.777</v>
          </cell>
          <cell r="H74">
            <v>4.3200000000000002E-2</v>
          </cell>
          <cell r="I74">
            <v>14.8902</v>
          </cell>
          <cell r="J74">
            <v>67.9756</v>
          </cell>
          <cell r="K74">
            <v>542.25</v>
          </cell>
          <cell r="L74">
            <v>32.427700000000002</v>
          </cell>
          <cell r="M74">
            <v>6.3327999999999998</v>
          </cell>
          <cell r="N74">
            <v>644.24390000000005</v>
          </cell>
          <cell r="O74">
            <v>30.494399999999999</v>
          </cell>
          <cell r="P74">
            <v>26.2042</v>
          </cell>
          <cell r="Q74">
            <v>350.81470000000002</v>
          </cell>
          <cell r="R74">
            <v>3.7307000000000001</v>
          </cell>
          <cell r="S74">
            <v>878.84929999999997</v>
          </cell>
          <cell r="T74">
            <v>135.5625</v>
          </cell>
          <cell r="U74">
            <v>43.164499999999997</v>
          </cell>
          <cell r="V74">
            <v>230.2405</v>
          </cell>
          <cell r="W74">
            <v>259.42099999999999</v>
          </cell>
          <cell r="X74">
            <v>61.8232</v>
          </cell>
          <cell r="Y74">
            <v>136.45939999999999</v>
          </cell>
          <cell r="Z74">
            <v>2.5308000000000002</v>
          </cell>
          <cell r="AA74">
            <v>1.8947000000000001</v>
          </cell>
          <cell r="AB74">
            <v>308.74</v>
          </cell>
          <cell r="AC74">
            <v>11.608499999999999</v>
          </cell>
          <cell r="AD74">
            <v>5.8799999999999998E-2</v>
          </cell>
          <cell r="AE74">
            <v>10.427899999999999</v>
          </cell>
          <cell r="AF74">
            <v>19.0581</v>
          </cell>
          <cell r="AG74">
            <v>1.6136999999999999</v>
          </cell>
          <cell r="AH74">
            <v>85.335700000000003</v>
          </cell>
          <cell r="AI74">
            <v>77.350099999999998</v>
          </cell>
          <cell r="AJ74">
            <v>14.658799999999999</v>
          </cell>
          <cell r="AK74">
            <v>55.842300000000002</v>
          </cell>
          <cell r="AL74">
            <v>328.80779999999999</v>
          </cell>
          <cell r="AM74">
            <v>45.419699999999999</v>
          </cell>
          <cell r="AN74">
            <v>507.38330000000002</v>
          </cell>
          <cell r="AO74">
            <v>702.43089999999995</v>
          </cell>
        </row>
        <row r="75">
          <cell r="C75">
            <v>275.32040000000001</v>
          </cell>
          <cell r="D75">
            <v>36.5212</v>
          </cell>
          <cell r="E75">
            <v>793.154</v>
          </cell>
          <cell r="F75">
            <v>11.8109</v>
          </cell>
          <cell r="G75">
            <v>124.577</v>
          </cell>
          <cell r="H75">
            <v>4.2999999999999997E-2</v>
          </cell>
          <cell r="I75">
            <v>14.748100000000001</v>
          </cell>
          <cell r="J75">
            <v>67.318899999999999</v>
          </cell>
          <cell r="K75">
            <v>542</v>
          </cell>
          <cell r="L75">
            <v>32.118299999999998</v>
          </cell>
          <cell r="M75">
            <v>6.2881</v>
          </cell>
          <cell r="N75">
            <v>638.09720000000004</v>
          </cell>
          <cell r="O75">
            <v>30.203399999999998</v>
          </cell>
          <cell r="P75">
            <v>25.9541</v>
          </cell>
          <cell r="Q75">
            <v>350.0086</v>
          </cell>
          <cell r="R75">
            <v>3.7263999999999999</v>
          </cell>
          <cell r="S75">
            <v>878.44410000000005</v>
          </cell>
          <cell r="T75">
            <v>135.5</v>
          </cell>
          <cell r="U75">
            <v>42.272399999999998</v>
          </cell>
          <cell r="V75">
            <v>228.0438</v>
          </cell>
          <cell r="W75">
            <v>256.94580000000002</v>
          </cell>
          <cell r="X75">
            <v>61.121699999999997</v>
          </cell>
          <cell r="Y75">
            <v>135.83330000000001</v>
          </cell>
          <cell r="Z75">
            <v>2.5066999999999999</v>
          </cell>
          <cell r="AA75">
            <v>1.8905000000000001</v>
          </cell>
          <cell r="AB75">
            <v>307.93040000000002</v>
          </cell>
          <cell r="AC75">
            <v>11.5054</v>
          </cell>
          <cell r="AD75">
            <v>5.8400000000000001E-2</v>
          </cell>
          <cell r="AE75">
            <v>10.4231</v>
          </cell>
          <cell r="AF75">
            <v>18.8748</v>
          </cell>
          <cell r="AG75">
            <v>1.6054999999999999</v>
          </cell>
          <cell r="AH75">
            <v>84.521600000000007</v>
          </cell>
          <cell r="AI75">
            <v>76.612099999999998</v>
          </cell>
          <cell r="AJ75">
            <v>14.511799999999999</v>
          </cell>
          <cell r="AK75">
            <v>55.146900000000002</v>
          </cell>
          <cell r="AL75">
            <v>326.05099999999999</v>
          </cell>
          <cell r="AM75">
            <v>45.095300000000002</v>
          </cell>
          <cell r="AN75">
            <v>502.54239999999999</v>
          </cell>
          <cell r="AO75">
            <v>699.58050000000003</v>
          </cell>
        </row>
        <row r="76">
          <cell r="C76">
            <v>272.64440000000002</v>
          </cell>
          <cell r="D76">
            <v>36.2455</v>
          </cell>
          <cell r="E76">
            <v>786.5453</v>
          </cell>
          <cell r="F76">
            <v>11.800599999999999</v>
          </cell>
          <cell r="G76">
            <v>123.6365</v>
          </cell>
          <cell r="H76">
            <v>4.2799999999999998E-2</v>
          </cell>
          <cell r="I76">
            <v>14.636799999999999</v>
          </cell>
          <cell r="J76">
            <v>66.809799999999996</v>
          </cell>
          <cell r="K76">
            <v>542</v>
          </cell>
          <cell r="L76">
            <v>31.875800000000002</v>
          </cell>
          <cell r="M76">
            <v>6.2523</v>
          </cell>
          <cell r="N76">
            <v>633.27980000000002</v>
          </cell>
          <cell r="O76">
            <v>29.9754</v>
          </cell>
          <cell r="P76">
            <v>25.758199999999999</v>
          </cell>
          <cell r="Q76">
            <v>349.09249999999997</v>
          </cell>
          <cell r="R76">
            <v>3.7263999999999999</v>
          </cell>
          <cell r="S76">
            <v>878.44410000000005</v>
          </cell>
          <cell r="T76">
            <v>135.5</v>
          </cell>
          <cell r="U76">
            <v>42.331200000000003</v>
          </cell>
          <cell r="V76">
            <v>226.32220000000001</v>
          </cell>
          <cell r="W76">
            <v>255.006</v>
          </cell>
          <cell r="X76">
            <v>60.568100000000001</v>
          </cell>
          <cell r="Y76">
            <v>133.21270000000001</v>
          </cell>
          <cell r="Z76">
            <v>2.4876999999999998</v>
          </cell>
          <cell r="AA76">
            <v>1.8917999999999999</v>
          </cell>
          <cell r="AB76">
            <v>308.0025</v>
          </cell>
          <cell r="AC76">
            <v>11.4</v>
          </cell>
          <cell r="AD76">
            <v>5.7500000000000002E-2</v>
          </cell>
          <cell r="AE76">
            <v>10.4231</v>
          </cell>
          <cell r="AF76">
            <v>18.7239</v>
          </cell>
          <cell r="AG76">
            <v>1.6054999999999999</v>
          </cell>
          <cell r="AH76">
            <v>83.883499999999998</v>
          </cell>
          <cell r="AI76">
            <v>76.033699999999996</v>
          </cell>
          <cell r="AJ76">
            <v>14.398</v>
          </cell>
          <cell r="AK76">
            <v>54.3536</v>
          </cell>
          <cell r="AL76">
            <v>324.41030000000001</v>
          </cell>
          <cell r="AM76">
            <v>45.229700000000001</v>
          </cell>
          <cell r="AN76">
            <v>498.7484</v>
          </cell>
          <cell r="AO76">
            <v>698.01469999999995</v>
          </cell>
        </row>
        <row r="77">
          <cell r="C77">
            <v>270.62580000000003</v>
          </cell>
          <cell r="D77">
            <v>36.159999999999997</v>
          </cell>
          <cell r="E77">
            <v>789.29660000000001</v>
          </cell>
          <cell r="F77">
            <v>11.798400000000001</v>
          </cell>
          <cell r="G77">
            <v>123.345</v>
          </cell>
          <cell r="H77">
            <v>4.2700000000000002E-2</v>
          </cell>
          <cell r="I77">
            <v>14.6023</v>
          </cell>
          <cell r="J77">
            <v>66.639799999999994</v>
          </cell>
          <cell r="K77">
            <v>541.9</v>
          </cell>
          <cell r="L77">
            <v>31.800699999999999</v>
          </cell>
          <cell r="M77">
            <v>6.2477999999999998</v>
          </cell>
          <cell r="N77">
            <v>631.78689999999995</v>
          </cell>
          <cell r="O77">
            <v>29.904699999999998</v>
          </cell>
          <cell r="P77">
            <v>25.697500000000002</v>
          </cell>
          <cell r="Q77">
            <v>350.35390000000001</v>
          </cell>
          <cell r="R77">
            <v>3.7256999999999998</v>
          </cell>
          <cell r="S77">
            <v>869.82339999999999</v>
          </cell>
          <cell r="T77">
            <v>135.47499999999999</v>
          </cell>
          <cell r="U77">
            <v>42.323399999999999</v>
          </cell>
          <cell r="V77">
            <v>225.7886</v>
          </cell>
          <cell r="W77">
            <v>254.40479999999999</v>
          </cell>
          <cell r="X77">
            <v>60.583500000000001</v>
          </cell>
          <cell r="Y77">
            <v>132.8064</v>
          </cell>
          <cell r="Z77">
            <v>2.4819</v>
          </cell>
          <cell r="AA77">
            <v>1.8908</v>
          </cell>
          <cell r="AB77">
            <v>307.46620000000001</v>
          </cell>
          <cell r="AC77">
            <v>11.3775</v>
          </cell>
          <cell r="AD77">
            <v>5.4899999999999997E-2</v>
          </cell>
          <cell r="AE77">
            <v>10.421200000000001</v>
          </cell>
          <cell r="AF77">
            <v>18.671299999999999</v>
          </cell>
          <cell r="AG77">
            <v>1.6052</v>
          </cell>
          <cell r="AH77">
            <v>83.685699999999997</v>
          </cell>
          <cell r="AI77">
            <v>75.854500000000002</v>
          </cell>
          <cell r="AJ77">
            <v>14.3774</v>
          </cell>
          <cell r="AK77">
            <v>54.203600000000002</v>
          </cell>
          <cell r="AL77">
            <v>323.9194</v>
          </cell>
          <cell r="AM77">
            <v>45.209200000000003</v>
          </cell>
          <cell r="AN77">
            <v>497.57260000000002</v>
          </cell>
          <cell r="AO77">
            <v>696.71939999999995</v>
          </cell>
        </row>
        <row r="78">
          <cell r="C78">
            <v>267.62830000000002</v>
          </cell>
          <cell r="D78">
            <v>35.695300000000003</v>
          </cell>
          <cell r="E78">
            <v>781.5086</v>
          </cell>
          <cell r="F78">
            <v>11.798400000000001</v>
          </cell>
          <cell r="G78">
            <v>121.7599</v>
          </cell>
          <cell r="H78">
            <v>4.2599999999999999E-2</v>
          </cell>
          <cell r="I78">
            <v>14.4146</v>
          </cell>
          <cell r="J78">
            <v>65.801000000000002</v>
          </cell>
          <cell r="K78">
            <v>541.9</v>
          </cell>
          <cell r="L78">
            <v>31.391999999999999</v>
          </cell>
          <cell r="M78">
            <v>6.1860999999999997</v>
          </cell>
          <cell r="N78">
            <v>623.66759999999999</v>
          </cell>
          <cell r="O78">
            <v>29.520399999999999</v>
          </cell>
          <cell r="P78">
            <v>25.3672</v>
          </cell>
          <cell r="Q78">
            <v>347.61369999999999</v>
          </cell>
          <cell r="R78">
            <v>3.7256999999999998</v>
          </cell>
          <cell r="S78">
            <v>869.82339999999999</v>
          </cell>
          <cell r="T78">
            <v>135.47499999999999</v>
          </cell>
          <cell r="U78">
            <v>42.323399999999999</v>
          </cell>
          <cell r="V78">
            <v>222.8869</v>
          </cell>
          <cell r="W78">
            <v>251.1354</v>
          </cell>
          <cell r="X78">
            <v>60.020499999999998</v>
          </cell>
          <cell r="Y78">
            <v>132.79750000000001</v>
          </cell>
          <cell r="Z78">
            <v>2.4500000000000002</v>
          </cell>
          <cell r="AA78">
            <v>1.8908</v>
          </cell>
          <cell r="AB78">
            <v>306.1635</v>
          </cell>
          <cell r="AC78">
            <v>11.2385</v>
          </cell>
          <cell r="AD78">
            <v>5.28E-2</v>
          </cell>
          <cell r="AE78">
            <v>10.421200000000001</v>
          </cell>
          <cell r="AF78">
            <v>18.427900000000001</v>
          </cell>
          <cell r="AG78">
            <v>1.6052</v>
          </cell>
          <cell r="AH78">
            <v>82.610200000000006</v>
          </cell>
          <cell r="AI78">
            <v>74.879599999999996</v>
          </cell>
          <cell r="AJ78">
            <v>14.2111</v>
          </cell>
          <cell r="AK78">
            <v>53.698300000000003</v>
          </cell>
          <cell r="AL78">
            <v>319.21629999999999</v>
          </cell>
          <cell r="AM78">
            <v>44.438400000000001</v>
          </cell>
          <cell r="AN78">
            <v>491.1782</v>
          </cell>
          <cell r="AO78">
            <v>692.72670000000005</v>
          </cell>
        </row>
        <row r="79">
          <cell r="C79">
            <v>267.66410000000002</v>
          </cell>
          <cell r="D79">
            <v>35.231299999999997</v>
          </cell>
          <cell r="E79">
            <v>775.54499999999996</v>
          </cell>
          <cell r="F79">
            <v>11.7973</v>
          </cell>
          <cell r="G79">
            <v>120.1771</v>
          </cell>
          <cell r="H79">
            <v>4.2599999999999999E-2</v>
          </cell>
          <cell r="I79">
            <v>14.2272</v>
          </cell>
          <cell r="J79">
            <v>64.942999999999998</v>
          </cell>
          <cell r="K79">
            <v>541.85</v>
          </cell>
          <cell r="L79">
            <v>30.983899999999998</v>
          </cell>
          <cell r="M79">
            <v>6.1334999999999997</v>
          </cell>
          <cell r="N79">
            <v>615.56039999999996</v>
          </cell>
          <cell r="O79">
            <v>29.136700000000001</v>
          </cell>
          <cell r="P79">
            <v>25.037500000000001</v>
          </cell>
          <cell r="Q79">
            <v>346.0831</v>
          </cell>
          <cell r="R79">
            <v>3.7252999999999998</v>
          </cell>
          <cell r="S79">
            <v>869.7432</v>
          </cell>
          <cell r="T79">
            <v>135.46250000000001</v>
          </cell>
          <cell r="U79">
            <v>42.396999999999998</v>
          </cell>
          <cell r="V79">
            <v>219.9896</v>
          </cell>
          <cell r="W79">
            <v>247.8708</v>
          </cell>
          <cell r="X79">
            <v>59.341799999999999</v>
          </cell>
          <cell r="Y79">
            <v>131.089</v>
          </cell>
          <cell r="Z79">
            <v>2.4180999999999999</v>
          </cell>
          <cell r="AA79">
            <v>1.8906000000000001</v>
          </cell>
          <cell r="AB79">
            <v>304.97809999999998</v>
          </cell>
          <cell r="AC79">
            <v>11.090400000000001</v>
          </cell>
          <cell r="AD79">
            <v>5.3499999999999999E-2</v>
          </cell>
          <cell r="AE79">
            <v>10.420199999999999</v>
          </cell>
          <cell r="AF79">
            <v>18.1904</v>
          </cell>
          <cell r="AG79">
            <v>1.605</v>
          </cell>
          <cell r="AH79">
            <v>81.5364</v>
          </cell>
          <cell r="AI79">
            <v>73.906199999999998</v>
          </cell>
          <cell r="AJ79">
            <v>14.045500000000001</v>
          </cell>
          <cell r="AK79">
            <v>53.011800000000001</v>
          </cell>
          <cell r="AL79">
            <v>315.47680000000003</v>
          </cell>
          <cell r="AM79">
            <v>44.132300000000001</v>
          </cell>
          <cell r="AN79">
            <v>484.79230000000001</v>
          </cell>
          <cell r="AO79">
            <v>688.31349999999998</v>
          </cell>
        </row>
        <row r="80">
          <cell r="C80">
            <v>267.66410000000002</v>
          </cell>
          <cell r="D80">
            <v>35.231299999999997</v>
          </cell>
          <cell r="E80">
            <v>775.54499999999996</v>
          </cell>
          <cell r="F80">
            <v>11.7973</v>
          </cell>
          <cell r="G80">
            <v>120.1771</v>
          </cell>
          <cell r="H80">
            <v>4.2599999999999999E-2</v>
          </cell>
          <cell r="I80">
            <v>14.2272</v>
          </cell>
          <cell r="J80">
            <v>64.942999999999998</v>
          </cell>
          <cell r="K80">
            <v>541.85</v>
          </cell>
          <cell r="L80">
            <v>30.983899999999998</v>
          </cell>
          <cell r="M80">
            <v>6.1334999999999997</v>
          </cell>
          <cell r="N80">
            <v>615.56039999999996</v>
          </cell>
          <cell r="O80">
            <v>29.136700000000001</v>
          </cell>
          <cell r="P80">
            <v>25.037500000000001</v>
          </cell>
          <cell r="Q80">
            <v>346.0831</v>
          </cell>
          <cell r="R80">
            <v>3.7252999999999998</v>
          </cell>
          <cell r="S80">
            <v>869.7432</v>
          </cell>
          <cell r="T80">
            <v>135.46250000000001</v>
          </cell>
          <cell r="U80">
            <v>42.396999999999998</v>
          </cell>
          <cell r="V80">
            <v>219.9896</v>
          </cell>
          <cell r="W80">
            <v>247.8708</v>
          </cell>
          <cell r="X80">
            <v>59.341799999999999</v>
          </cell>
          <cell r="Y80">
            <v>131.089</v>
          </cell>
          <cell r="Z80">
            <v>2.4180999999999999</v>
          </cell>
          <cell r="AA80">
            <v>1.8906000000000001</v>
          </cell>
          <cell r="AB80">
            <v>304.97809999999998</v>
          </cell>
          <cell r="AC80">
            <v>11.090400000000001</v>
          </cell>
          <cell r="AD80">
            <v>5.3499999999999999E-2</v>
          </cell>
          <cell r="AE80">
            <v>10.420199999999999</v>
          </cell>
          <cell r="AF80">
            <v>18.1904</v>
          </cell>
          <cell r="AG80">
            <v>1.605</v>
          </cell>
          <cell r="AH80">
            <v>81.5364</v>
          </cell>
          <cell r="AI80">
            <v>73.906199999999998</v>
          </cell>
          <cell r="AJ80">
            <v>14.045500000000001</v>
          </cell>
          <cell r="AK80">
            <v>53.011800000000001</v>
          </cell>
          <cell r="AL80">
            <v>315.47680000000003</v>
          </cell>
          <cell r="AM80">
            <v>44.132300000000001</v>
          </cell>
          <cell r="AN80">
            <v>484.79230000000001</v>
          </cell>
          <cell r="AO80">
            <v>688.31349999999998</v>
          </cell>
        </row>
        <row r="81">
          <cell r="C81">
            <v>267.66410000000002</v>
          </cell>
          <cell r="D81">
            <v>35.231299999999997</v>
          </cell>
          <cell r="E81">
            <v>775.54499999999996</v>
          </cell>
          <cell r="F81">
            <v>11.7973</v>
          </cell>
          <cell r="G81">
            <v>120.1771</v>
          </cell>
          <cell r="H81">
            <v>4.2599999999999999E-2</v>
          </cell>
          <cell r="I81">
            <v>14.2272</v>
          </cell>
          <cell r="J81">
            <v>64.942999999999998</v>
          </cell>
          <cell r="K81">
            <v>541.85</v>
          </cell>
          <cell r="L81">
            <v>30.983899999999998</v>
          </cell>
          <cell r="M81">
            <v>6.1334999999999997</v>
          </cell>
          <cell r="N81">
            <v>615.56039999999996</v>
          </cell>
          <cell r="O81">
            <v>29.136700000000001</v>
          </cell>
          <cell r="P81">
            <v>25.037500000000001</v>
          </cell>
          <cell r="Q81">
            <v>346.0831</v>
          </cell>
          <cell r="R81">
            <v>3.7252999999999998</v>
          </cell>
          <cell r="S81">
            <v>869.7432</v>
          </cell>
          <cell r="T81">
            <v>135.46250000000001</v>
          </cell>
          <cell r="U81">
            <v>42.396999999999998</v>
          </cell>
          <cell r="V81">
            <v>219.9896</v>
          </cell>
          <cell r="W81">
            <v>247.8708</v>
          </cell>
          <cell r="X81">
            <v>59.341799999999999</v>
          </cell>
          <cell r="Y81">
            <v>131.089</v>
          </cell>
          <cell r="Z81">
            <v>2.4180999999999999</v>
          </cell>
          <cell r="AA81">
            <v>1.8906000000000001</v>
          </cell>
          <cell r="AB81">
            <v>304.97809999999998</v>
          </cell>
          <cell r="AC81">
            <v>11.090400000000001</v>
          </cell>
          <cell r="AD81">
            <v>5.3499999999999999E-2</v>
          </cell>
          <cell r="AE81">
            <v>10.420199999999999</v>
          </cell>
          <cell r="AF81">
            <v>18.1904</v>
          </cell>
          <cell r="AG81">
            <v>1.605</v>
          </cell>
          <cell r="AH81">
            <v>81.5364</v>
          </cell>
          <cell r="AI81">
            <v>73.906199999999998</v>
          </cell>
          <cell r="AJ81">
            <v>14.045500000000001</v>
          </cell>
          <cell r="AK81">
            <v>53.011800000000001</v>
          </cell>
          <cell r="AL81">
            <v>315.47680000000003</v>
          </cell>
          <cell r="AM81">
            <v>44.132300000000001</v>
          </cell>
          <cell r="AN81">
            <v>484.79230000000001</v>
          </cell>
          <cell r="AO81">
            <v>688.31349999999998</v>
          </cell>
        </row>
        <row r="82">
          <cell r="C82">
            <v>271.40769999999998</v>
          </cell>
          <cell r="D82">
            <v>35.424199999999999</v>
          </cell>
          <cell r="E82">
            <v>774.71119999999996</v>
          </cell>
          <cell r="F82">
            <v>11.7973</v>
          </cell>
          <cell r="G82">
            <v>120.8353</v>
          </cell>
          <cell r="H82">
            <v>4.2500000000000003E-2</v>
          </cell>
          <cell r="I82">
            <v>14.305199999999999</v>
          </cell>
          <cell r="J82">
            <v>65.303899999999999</v>
          </cell>
          <cell r="K82">
            <v>541.85</v>
          </cell>
          <cell r="L82">
            <v>31.153600000000001</v>
          </cell>
          <cell r="M82">
            <v>6.1577999999999999</v>
          </cell>
          <cell r="N82">
            <v>618.9316</v>
          </cell>
          <cell r="O82">
            <v>29.296199999999999</v>
          </cell>
          <cell r="P82">
            <v>25.174600000000002</v>
          </cell>
          <cell r="Q82">
            <v>345.75700000000001</v>
          </cell>
          <cell r="R82">
            <v>3.7252999999999998</v>
          </cell>
          <cell r="S82">
            <v>869.7432</v>
          </cell>
          <cell r="T82">
            <v>135.46250000000001</v>
          </cell>
          <cell r="U82">
            <v>42.319499999999998</v>
          </cell>
          <cell r="V82">
            <v>221.1944</v>
          </cell>
          <cell r="W82">
            <v>249.22829999999999</v>
          </cell>
          <cell r="X82">
            <v>60.008400000000002</v>
          </cell>
          <cell r="Y82">
            <v>130.94649999999999</v>
          </cell>
          <cell r="Z82">
            <v>2.4314</v>
          </cell>
          <cell r="AA82">
            <v>1.8913</v>
          </cell>
          <cell r="AB82">
            <v>306.9187</v>
          </cell>
          <cell r="AC82">
            <v>11.1447</v>
          </cell>
          <cell r="AD82">
            <v>5.2900000000000003E-2</v>
          </cell>
          <cell r="AE82">
            <v>10.420199999999999</v>
          </cell>
          <cell r="AF82">
            <v>18.290099999999999</v>
          </cell>
          <cell r="AG82">
            <v>1.605</v>
          </cell>
          <cell r="AH82">
            <v>81.982900000000001</v>
          </cell>
          <cell r="AI82">
            <v>74.311000000000007</v>
          </cell>
          <cell r="AJ82">
            <v>14.103199999999999</v>
          </cell>
          <cell r="AK82">
            <v>53.347099999999998</v>
          </cell>
          <cell r="AL82">
            <v>317.47309999999999</v>
          </cell>
          <cell r="AM82">
            <v>44.382100000000001</v>
          </cell>
          <cell r="AN82">
            <v>487.44830000000002</v>
          </cell>
          <cell r="AO82">
            <v>689.80139999999994</v>
          </cell>
        </row>
        <row r="83">
          <cell r="C83">
            <v>270.07170000000002</v>
          </cell>
          <cell r="D83">
            <v>35.518799999999999</v>
          </cell>
          <cell r="E83">
            <v>774.19399999999996</v>
          </cell>
          <cell r="F83">
            <v>11.7973</v>
          </cell>
          <cell r="G83">
            <v>121.1576</v>
          </cell>
          <cell r="H83">
            <v>4.2599999999999999E-2</v>
          </cell>
          <cell r="I83">
            <v>14.343299999999999</v>
          </cell>
          <cell r="J83">
            <v>65.480800000000002</v>
          </cell>
          <cell r="K83">
            <v>541.85</v>
          </cell>
          <cell r="L83">
            <v>31.236699999999999</v>
          </cell>
          <cell r="M83">
            <v>6.1711</v>
          </cell>
          <cell r="N83">
            <v>620.58280000000002</v>
          </cell>
          <cell r="O83">
            <v>29.374400000000001</v>
          </cell>
          <cell r="P83">
            <v>25.241800000000001</v>
          </cell>
          <cell r="Q83">
            <v>346.13929999999999</v>
          </cell>
          <cell r="R83">
            <v>3.7252999999999998</v>
          </cell>
          <cell r="S83">
            <v>860.07939999999996</v>
          </cell>
          <cell r="T83">
            <v>135.46250000000001</v>
          </cell>
          <cell r="U83">
            <v>42.344900000000003</v>
          </cell>
          <cell r="V83">
            <v>221.78450000000001</v>
          </cell>
          <cell r="W83">
            <v>249.89320000000001</v>
          </cell>
          <cell r="X83">
            <v>60.142600000000002</v>
          </cell>
          <cell r="Y83">
            <v>131.76310000000001</v>
          </cell>
          <cell r="Z83">
            <v>2.4379</v>
          </cell>
          <cell r="AA83">
            <v>1.8933</v>
          </cell>
          <cell r="AB83">
            <v>305.44880000000001</v>
          </cell>
          <cell r="AC83">
            <v>11.188499999999999</v>
          </cell>
          <cell r="AD83">
            <v>5.57E-2</v>
          </cell>
          <cell r="AE83">
            <v>10.420199999999999</v>
          </cell>
          <cell r="AF83">
            <v>18.3444</v>
          </cell>
          <cell r="AG83">
            <v>1.5975999999999999</v>
          </cell>
          <cell r="AH83">
            <v>82.201599999999999</v>
          </cell>
          <cell r="AI83">
            <v>74.509299999999996</v>
          </cell>
          <cell r="AJ83">
            <v>14.1204</v>
          </cell>
          <cell r="AK83">
            <v>53.450200000000002</v>
          </cell>
          <cell r="AL83">
            <v>319.06819999999999</v>
          </cell>
          <cell r="AM83">
            <v>44.174700000000001</v>
          </cell>
          <cell r="AN83">
            <v>488.74869999999999</v>
          </cell>
          <cell r="AO83">
            <v>689.71349999999995</v>
          </cell>
        </row>
        <row r="84">
          <cell r="C84">
            <v>269.75970000000001</v>
          </cell>
          <cell r="D84">
            <v>35.399299999999997</v>
          </cell>
          <cell r="E84">
            <v>774.04290000000003</v>
          </cell>
          <cell r="F84">
            <v>11.796900000000001</v>
          </cell>
          <cell r="G84">
            <v>120.75020000000001</v>
          </cell>
          <cell r="H84">
            <v>4.2500000000000003E-2</v>
          </cell>
          <cell r="I84">
            <v>14.2951</v>
          </cell>
          <cell r="J84">
            <v>65.261499999999998</v>
          </cell>
          <cell r="K84">
            <v>541.83000000000004</v>
          </cell>
          <cell r="L84">
            <v>31.131699999999999</v>
          </cell>
          <cell r="M84">
            <v>6.1589</v>
          </cell>
          <cell r="N84">
            <v>618.49599999999998</v>
          </cell>
          <cell r="O84">
            <v>29.275600000000001</v>
          </cell>
          <cell r="P84">
            <v>25.1569</v>
          </cell>
          <cell r="Q84">
            <v>344.53609999999998</v>
          </cell>
          <cell r="R84">
            <v>3.7252000000000001</v>
          </cell>
          <cell r="S84">
            <v>865.54309999999998</v>
          </cell>
          <cell r="T84">
            <v>135.45750000000001</v>
          </cell>
          <cell r="U84">
            <v>42.432899999999997</v>
          </cell>
          <cell r="V84">
            <v>221.03870000000001</v>
          </cell>
          <cell r="W84">
            <v>249.05289999999999</v>
          </cell>
          <cell r="X84">
            <v>59.962499999999999</v>
          </cell>
          <cell r="Y84">
            <v>131.77109999999999</v>
          </cell>
          <cell r="Z84">
            <v>2.4297</v>
          </cell>
          <cell r="AA84">
            <v>1.8912</v>
          </cell>
          <cell r="AB84">
            <v>303.8331</v>
          </cell>
          <cell r="AC84">
            <v>11.161099999999999</v>
          </cell>
          <cell r="AD84">
            <v>5.5300000000000002E-2</v>
          </cell>
          <cell r="AE84">
            <v>10.4198</v>
          </cell>
          <cell r="AF84">
            <v>18.278600000000001</v>
          </cell>
          <cell r="AG84">
            <v>1.5975999999999999</v>
          </cell>
          <cell r="AH84">
            <v>81.925200000000004</v>
          </cell>
          <cell r="AI84">
            <v>74.258700000000005</v>
          </cell>
          <cell r="AJ84">
            <v>14.098599999999999</v>
          </cell>
          <cell r="AK84">
            <v>53.0182</v>
          </cell>
          <cell r="AL84">
            <v>317.5806</v>
          </cell>
          <cell r="AM84">
            <v>43.784700000000001</v>
          </cell>
          <cell r="AN84">
            <v>487.10520000000002</v>
          </cell>
          <cell r="AO84">
            <v>688.01890000000003</v>
          </cell>
        </row>
        <row r="85">
          <cell r="C85">
            <v>265.69900000000001</v>
          </cell>
          <cell r="D85">
            <v>34.999699999999997</v>
          </cell>
          <cell r="E85">
            <v>769.70759999999996</v>
          </cell>
          <cell r="F85">
            <v>11.796200000000001</v>
          </cell>
          <cell r="G85">
            <v>119.387</v>
          </cell>
          <cell r="H85">
            <v>4.2099999999999999E-2</v>
          </cell>
          <cell r="I85">
            <v>14.133699999999999</v>
          </cell>
          <cell r="J85">
            <v>64.508300000000006</v>
          </cell>
          <cell r="K85">
            <v>541.79999999999995</v>
          </cell>
          <cell r="L85">
            <v>30.780200000000001</v>
          </cell>
          <cell r="M85">
            <v>6.1124999999999998</v>
          </cell>
          <cell r="N85">
            <v>611.51350000000002</v>
          </cell>
          <cell r="O85">
            <v>28.9451</v>
          </cell>
          <cell r="P85">
            <v>24.872900000000001</v>
          </cell>
          <cell r="Q85">
            <v>344.61970000000002</v>
          </cell>
          <cell r="R85">
            <v>3.7250000000000001</v>
          </cell>
          <cell r="S85">
            <v>865.49519999999995</v>
          </cell>
          <cell r="T85">
            <v>135.44999999999999</v>
          </cell>
          <cell r="U85">
            <v>42.360199999999999</v>
          </cell>
          <cell r="V85">
            <v>218.54329999999999</v>
          </cell>
          <cell r="W85">
            <v>246.24119999999999</v>
          </cell>
          <cell r="X85">
            <v>59.3367</v>
          </cell>
          <cell r="Y85">
            <v>130.4282</v>
          </cell>
          <cell r="Z85">
            <v>2.4022000000000001</v>
          </cell>
          <cell r="AA85">
            <v>1.8838999999999999</v>
          </cell>
          <cell r="AB85">
            <v>302.89690000000002</v>
          </cell>
          <cell r="AC85">
            <v>11.0465</v>
          </cell>
          <cell r="AD85">
            <v>5.4800000000000001E-2</v>
          </cell>
          <cell r="AE85">
            <v>10.4192</v>
          </cell>
          <cell r="AF85">
            <v>18.066099999999999</v>
          </cell>
          <cell r="AG85">
            <v>1.5974999999999999</v>
          </cell>
          <cell r="AH85">
            <v>81.000299999999996</v>
          </cell>
          <cell r="AI85">
            <v>73.420400000000001</v>
          </cell>
          <cell r="AJ85">
            <v>13.988799999999999</v>
          </cell>
          <cell r="AK85">
            <v>52.125799999999998</v>
          </cell>
          <cell r="AL85">
            <v>315.12529999999998</v>
          </cell>
          <cell r="AM85">
            <v>43.683100000000003</v>
          </cell>
          <cell r="AN85">
            <v>481.60599999999999</v>
          </cell>
          <cell r="AO85">
            <v>685.70039999999995</v>
          </cell>
        </row>
        <row r="86">
          <cell r="C86">
            <v>266.86219999999997</v>
          </cell>
          <cell r="D86">
            <v>35.135399999999997</v>
          </cell>
          <cell r="E86">
            <v>772.56989999999996</v>
          </cell>
          <cell r="F86">
            <v>11.7982</v>
          </cell>
          <cell r="G86">
            <v>119.8501</v>
          </cell>
          <cell r="H86">
            <v>4.1799999999999997E-2</v>
          </cell>
          <cell r="I86">
            <v>14.188499999999999</v>
          </cell>
          <cell r="J86">
            <v>64.760300000000001</v>
          </cell>
          <cell r="K86">
            <v>541.89</v>
          </cell>
          <cell r="L86">
            <v>30.8996</v>
          </cell>
          <cell r="M86">
            <v>6.1184000000000003</v>
          </cell>
          <cell r="N86">
            <v>613.88570000000004</v>
          </cell>
          <cell r="O86">
            <v>29.057400000000001</v>
          </cell>
          <cell r="P86">
            <v>24.9694</v>
          </cell>
          <cell r="Q86">
            <v>346.0061</v>
          </cell>
          <cell r="R86">
            <v>3.7256</v>
          </cell>
          <cell r="S86">
            <v>865.63900000000001</v>
          </cell>
          <cell r="T86">
            <v>135.4725</v>
          </cell>
          <cell r="U86">
            <v>42.3673</v>
          </cell>
          <cell r="V86">
            <v>219.39109999999999</v>
          </cell>
          <cell r="W86">
            <v>247.19649999999999</v>
          </cell>
          <cell r="X86">
            <v>59.795200000000001</v>
          </cell>
          <cell r="Y86">
            <v>131.15790000000001</v>
          </cell>
          <cell r="Z86">
            <v>2.4116</v>
          </cell>
          <cell r="AA86">
            <v>1.8842000000000001</v>
          </cell>
          <cell r="AB86">
            <v>303.68990000000002</v>
          </cell>
          <cell r="AC86">
            <v>11.085599999999999</v>
          </cell>
          <cell r="AD86">
            <v>5.4300000000000001E-2</v>
          </cell>
          <cell r="AE86">
            <v>10.420999999999999</v>
          </cell>
          <cell r="AF86">
            <v>18.136199999999999</v>
          </cell>
          <cell r="AG86">
            <v>1.5976999999999999</v>
          </cell>
          <cell r="AH86">
            <v>81.314499999999995</v>
          </cell>
          <cell r="AI86">
            <v>73.705200000000005</v>
          </cell>
          <cell r="AJ86">
            <v>14.059799999999999</v>
          </cell>
          <cell r="AK86">
            <v>52.647100000000002</v>
          </cell>
          <cell r="AL86">
            <v>315.60430000000002</v>
          </cell>
          <cell r="AM86">
            <v>44.0764</v>
          </cell>
          <cell r="AN86">
            <v>483.47430000000003</v>
          </cell>
          <cell r="AO86">
            <v>687.66110000000003</v>
          </cell>
        </row>
        <row r="87">
          <cell r="C87">
            <v>266.86219999999997</v>
          </cell>
          <cell r="D87">
            <v>35.135399999999997</v>
          </cell>
          <cell r="E87">
            <v>772.56989999999996</v>
          </cell>
          <cell r="F87">
            <v>11.7982</v>
          </cell>
          <cell r="G87">
            <v>119.8501</v>
          </cell>
          <cell r="H87">
            <v>4.1799999999999997E-2</v>
          </cell>
          <cell r="I87">
            <v>14.188499999999999</v>
          </cell>
          <cell r="J87">
            <v>64.760300000000001</v>
          </cell>
          <cell r="K87">
            <v>541.89</v>
          </cell>
          <cell r="L87">
            <v>30.8996</v>
          </cell>
          <cell r="M87">
            <v>6.1184000000000003</v>
          </cell>
          <cell r="N87">
            <v>613.88570000000004</v>
          </cell>
          <cell r="O87">
            <v>29.057400000000001</v>
          </cell>
          <cell r="P87">
            <v>24.9694</v>
          </cell>
          <cell r="Q87">
            <v>346.0061</v>
          </cell>
          <cell r="R87">
            <v>3.7256</v>
          </cell>
          <cell r="S87">
            <v>865.63900000000001</v>
          </cell>
          <cell r="T87">
            <v>135.4725</v>
          </cell>
          <cell r="U87">
            <v>42.3673</v>
          </cell>
          <cell r="V87">
            <v>219.39109999999999</v>
          </cell>
          <cell r="W87">
            <v>247.19649999999999</v>
          </cell>
          <cell r="X87">
            <v>59.795200000000001</v>
          </cell>
          <cell r="Y87">
            <v>131.15790000000001</v>
          </cell>
          <cell r="Z87">
            <v>2.4116</v>
          </cell>
          <cell r="AA87">
            <v>1.8842000000000001</v>
          </cell>
          <cell r="AB87">
            <v>303.68990000000002</v>
          </cell>
          <cell r="AC87">
            <v>11.085599999999999</v>
          </cell>
          <cell r="AD87">
            <v>5.4300000000000001E-2</v>
          </cell>
          <cell r="AE87">
            <v>10.420999999999999</v>
          </cell>
          <cell r="AF87">
            <v>18.136199999999999</v>
          </cell>
          <cell r="AG87">
            <v>1.5976999999999999</v>
          </cell>
          <cell r="AH87">
            <v>81.314499999999995</v>
          </cell>
          <cell r="AI87">
            <v>73.705200000000005</v>
          </cell>
          <cell r="AJ87">
            <v>14.059799999999999</v>
          </cell>
          <cell r="AK87">
            <v>52.647100000000002</v>
          </cell>
          <cell r="AL87">
            <v>315.60430000000002</v>
          </cell>
          <cell r="AM87">
            <v>44.0764</v>
          </cell>
          <cell r="AN87">
            <v>483.47430000000003</v>
          </cell>
          <cell r="AO87">
            <v>687.66110000000003</v>
          </cell>
        </row>
        <row r="88">
          <cell r="C88">
            <v>266.86219999999997</v>
          </cell>
          <cell r="D88">
            <v>35.135399999999997</v>
          </cell>
          <cell r="E88">
            <v>772.56989999999996</v>
          </cell>
          <cell r="F88">
            <v>11.7982</v>
          </cell>
          <cell r="G88">
            <v>119.8501</v>
          </cell>
          <cell r="H88">
            <v>4.1799999999999997E-2</v>
          </cell>
          <cell r="I88">
            <v>14.188499999999999</v>
          </cell>
          <cell r="J88">
            <v>64.760300000000001</v>
          </cell>
          <cell r="K88">
            <v>541.89</v>
          </cell>
          <cell r="L88">
            <v>30.8996</v>
          </cell>
          <cell r="M88">
            <v>6.1184000000000003</v>
          </cell>
          <cell r="N88">
            <v>613.88570000000004</v>
          </cell>
          <cell r="O88">
            <v>29.057400000000001</v>
          </cell>
          <cell r="P88">
            <v>24.9694</v>
          </cell>
          <cell r="Q88">
            <v>346.0061</v>
          </cell>
          <cell r="R88">
            <v>3.7256</v>
          </cell>
          <cell r="S88">
            <v>865.63900000000001</v>
          </cell>
          <cell r="T88">
            <v>135.4725</v>
          </cell>
          <cell r="U88">
            <v>42.3673</v>
          </cell>
          <cell r="V88">
            <v>219.39109999999999</v>
          </cell>
          <cell r="W88">
            <v>247.19649999999999</v>
          </cell>
          <cell r="X88">
            <v>59.795200000000001</v>
          </cell>
          <cell r="Y88">
            <v>131.15790000000001</v>
          </cell>
          <cell r="Z88">
            <v>2.4116</v>
          </cell>
          <cell r="AA88">
            <v>1.8842000000000001</v>
          </cell>
          <cell r="AB88">
            <v>303.68990000000002</v>
          </cell>
          <cell r="AC88">
            <v>11.085599999999999</v>
          </cell>
          <cell r="AD88">
            <v>5.4300000000000001E-2</v>
          </cell>
          <cell r="AE88">
            <v>10.420999999999999</v>
          </cell>
          <cell r="AF88">
            <v>18.136199999999999</v>
          </cell>
          <cell r="AG88">
            <v>1.5976999999999999</v>
          </cell>
          <cell r="AH88">
            <v>81.314499999999995</v>
          </cell>
          <cell r="AI88">
            <v>73.705200000000005</v>
          </cell>
          <cell r="AJ88">
            <v>14.059799999999999</v>
          </cell>
          <cell r="AK88">
            <v>52.647100000000002</v>
          </cell>
          <cell r="AL88">
            <v>315.60430000000002</v>
          </cell>
          <cell r="AM88">
            <v>44.0764</v>
          </cell>
          <cell r="AN88">
            <v>483.47430000000003</v>
          </cell>
          <cell r="AO88">
            <v>687.66110000000003</v>
          </cell>
        </row>
        <row r="89">
          <cell r="C89">
            <v>267.85230000000001</v>
          </cell>
          <cell r="D89">
            <v>35.183999999999997</v>
          </cell>
          <cell r="E89">
            <v>776.99080000000004</v>
          </cell>
          <cell r="F89">
            <v>11.7973</v>
          </cell>
          <cell r="G89">
            <v>120.0159</v>
          </cell>
          <cell r="H89">
            <v>4.19E-2</v>
          </cell>
          <cell r="I89">
            <v>14.2082</v>
          </cell>
          <cell r="J89">
            <v>64.854200000000006</v>
          </cell>
          <cell r="K89">
            <v>541.85</v>
          </cell>
          <cell r="L89">
            <v>30.942399999999999</v>
          </cell>
          <cell r="M89">
            <v>6.1097999999999999</v>
          </cell>
          <cell r="N89">
            <v>614.73479999999995</v>
          </cell>
          <cell r="O89">
            <v>29.0976</v>
          </cell>
          <cell r="P89">
            <v>25.003900000000002</v>
          </cell>
          <cell r="Q89">
            <v>347.0061</v>
          </cell>
          <cell r="R89">
            <v>3.7252999999999998</v>
          </cell>
          <cell r="S89">
            <v>858.71630000000005</v>
          </cell>
          <cell r="T89">
            <v>135.46250000000001</v>
          </cell>
          <cell r="U89">
            <v>42.364100000000001</v>
          </cell>
          <cell r="V89">
            <v>219.69450000000001</v>
          </cell>
          <cell r="W89">
            <v>247.5384</v>
          </cell>
          <cell r="X89">
            <v>59.8964</v>
          </cell>
          <cell r="Y89">
            <v>131.66079999999999</v>
          </cell>
          <cell r="Z89">
            <v>2.4148999999999998</v>
          </cell>
          <cell r="AA89">
            <v>1.8839999999999999</v>
          </cell>
          <cell r="AB89">
            <v>302.21159999999998</v>
          </cell>
          <cell r="AC89">
            <v>11.108499999999999</v>
          </cell>
          <cell r="AD89">
            <v>5.5E-2</v>
          </cell>
          <cell r="AE89">
            <v>10.420199999999999</v>
          </cell>
          <cell r="AF89">
            <v>18.1599</v>
          </cell>
          <cell r="AG89">
            <v>1.5940000000000001</v>
          </cell>
          <cell r="AH89">
            <v>81.427000000000007</v>
          </cell>
          <cell r="AI89">
            <v>73.807100000000005</v>
          </cell>
          <cell r="AJ89">
            <v>14.115</v>
          </cell>
          <cell r="AK89">
            <v>52.981299999999997</v>
          </cell>
          <cell r="AL89">
            <v>315.8553</v>
          </cell>
          <cell r="AM89">
            <v>43.981000000000002</v>
          </cell>
          <cell r="AN89">
            <v>484.14299999999997</v>
          </cell>
          <cell r="AO89">
            <v>687.4873</v>
          </cell>
        </row>
        <row r="90">
          <cell r="C90">
            <v>269.58980000000003</v>
          </cell>
          <cell r="D90">
            <v>35.255499999999998</v>
          </cell>
          <cell r="E90">
            <v>777.44680000000005</v>
          </cell>
          <cell r="F90">
            <v>11.7988</v>
          </cell>
          <cell r="G90">
            <v>120.2598</v>
          </cell>
          <cell r="H90">
            <v>4.1200000000000001E-2</v>
          </cell>
          <cell r="I90">
            <v>14.237</v>
          </cell>
          <cell r="J90">
            <v>64.998199999999997</v>
          </cell>
          <cell r="K90">
            <v>541.91999999999996</v>
          </cell>
          <cell r="L90">
            <v>31.005299999999998</v>
          </cell>
          <cell r="M90">
            <v>6.0316999999999998</v>
          </cell>
          <cell r="N90">
            <v>615.98400000000004</v>
          </cell>
          <cell r="O90">
            <v>29.156700000000001</v>
          </cell>
          <cell r="P90">
            <v>25.0547</v>
          </cell>
          <cell r="Q90">
            <v>347.4622</v>
          </cell>
          <cell r="R90">
            <v>3.7258</v>
          </cell>
          <cell r="S90">
            <v>858.82730000000004</v>
          </cell>
          <cell r="T90">
            <v>135.47999999999999</v>
          </cell>
          <cell r="U90">
            <v>42.255299999999998</v>
          </cell>
          <cell r="V90">
            <v>220.14089999999999</v>
          </cell>
          <cell r="W90">
            <v>248.04140000000001</v>
          </cell>
          <cell r="X90">
            <v>60.003300000000003</v>
          </cell>
          <cell r="Y90">
            <v>131.75630000000001</v>
          </cell>
          <cell r="Z90">
            <v>2.4198</v>
          </cell>
          <cell r="AA90">
            <v>1.8863000000000001</v>
          </cell>
          <cell r="AB90">
            <v>301.8272</v>
          </cell>
          <cell r="AC90">
            <v>11.1485</v>
          </cell>
          <cell r="AD90">
            <v>5.62E-2</v>
          </cell>
          <cell r="AE90">
            <v>10.4215</v>
          </cell>
          <cell r="AF90">
            <v>18.198899999999998</v>
          </cell>
          <cell r="AG90">
            <v>1.5942000000000001</v>
          </cell>
          <cell r="AH90">
            <v>81.592500000000001</v>
          </cell>
          <cell r="AI90">
            <v>73.957099999999997</v>
          </cell>
          <cell r="AJ90">
            <v>14.150700000000001</v>
          </cell>
          <cell r="AK90">
            <v>53.187899999999999</v>
          </cell>
          <cell r="AL90">
            <v>316.1053</v>
          </cell>
          <cell r="AM90">
            <v>44.038400000000003</v>
          </cell>
          <cell r="AN90">
            <v>485.1268</v>
          </cell>
          <cell r="AO90">
            <v>688.46969999999999</v>
          </cell>
        </row>
        <row r="91">
          <cell r="C91">
            <v>267.93110000000001</v>
          </cell>
          <cell r="D91">
            <v>34.890599999999999</v>
          </cell>
          <cell r="E91">
            <v>775.11410000000001</v>
          </cell>
          <cell r="F91">
            <v>11.798</v>
          </cell>
          <cell r="G91">
            <v>119.0151</v>
          </cell>
          <cell r="H91">
            <v>4.1200000000000001E-2</v>
          </cell>
          <cell r="I91">
            <v>14.089700000000001</v>
          </cell>
          <cell r="J91">
            <v>64.331500000000005</v>
          </cell>
          <cell r="K91">
            <v>541.88</v>
          </cell>
          <cell r="L91">
            <v>30.6843</v>
          </cell>
          <cell r="M91">
            <v>5.9522000000000004</v>
          </cell>
          <cell r="N91">
            <v>609.60850000000005</v>
          </cell>
          <cell r="O91">
            <v>28.854900000000001</v>
          </cell>
          <cell r="P91">
            <v>24.795400000000001</v>
          </cell>
          <cell r="Q91">
            <v>344.53219999999999</v>
          </cell>
          <cell r="R91">
            <v>3.7254999999999998</v>
          </cell>
          <cell r="S91">
            <v>861.49440000000004</v>
          </cell>
          <cell r="T91">
            <v>135.47</v>
          </cell>
          <cell r="U91">
            <v>42.238700000000001</v>
          </cell>
          <cell r="V91">
            <v>217.86250000000001</v>
          </cell>
          <cell r="W91">
            <v>245.47409999999999</v>
          </cell>
          <cell r="X91">
            <v>59.411700000000003</v>
          </cell>
          <cell r="Y91">
            <v>131.75960000000001</v>
          </cell>
          <cell r="Z91">
            <v>2.3948</v>
          </cell>
          <cell r="AA91">
            <v>1.8841000000000001</v>
          </cell>
          <cell r="AB91">
            <v>301.57389999999998</v>
          </cell>
          <cell r="AC91">
            <v>11.008100000000001</v>
          </cell>
          <cell r="AD91">
            <v>5.45E-2</v>
          </cell>
          <cell r="AE91">
            <v>10.4208</v>
          </cell>
          <cell r="AF91">
            <v>17.9983</v>
          </cell>
          <cell r="AG91">
            <v>1.5940000000000001</v>
          </cell>
          <cell r="AH91">
            <v>80.748000000000005</v>
          </cell>
          <cell r="AI91">
            <v>73.191599999999994</v>
          </cell>
          <cell r="AJ91">
            <v>13.960599999999999</v>
          </cell>
          <cell r="AK91">
            <v>52.540599999999998</v>
          </cell>
          <cell r="AL91">
            <v>313.71249999999998</v>
          </cell>
          <cell r="AM91">
            <v>44.532600000000002</v>
          </cell>
          <cell r="AN91">
            <v>480.10570000000001</v>
          </cell>
          <cell r="AO91">
            <v>687.12699999999995</v>
          </cell>
        </row>
        <row r="92">
          <cell r="C92">
            <v>267.01819999999998</v>
          </cell>
          <cell r="D92">
            <v>34.814500000000002</v>
          </cell>
          <cell r="E92">
            <v>779.20830000000001</v>
          </cell>
          <cell r="F92">
            <v>11.7988</v>
          </cell>
          <cell r="G92">
            <v>118.7552</v>
          </cell>
          <cell r="H92">
            <v>4.1200000000000001E-2</v>
          </cell>
          <cell r="I92">
            <v>14.0589</v>
          </cell>
          <cell r="J92">
            <v>64.193600000000004</v>
          </cell>
          <cell r="K92">
            <v>541.91999999999996</v>
          </cell>
          <cell r="L92">
            <v>30.6173</v>
          </cell>
          <cell r="M92">
            <v>5.9740000000000002</v>
          </cell>
          <cell r="N92">
            <v>608.27729999999997</v>
          </cell>
          <cell r="O92">
            <v>28.791899999999998</v>
          </cell>
          <cell r="P92">
            <v>24.741199999999999</v>
          </cell>
          <cell r="Q92">
            <v>345.04270000000002</v>
          </cell>
          <cell r="R92">
            <v>3.7258</v>
          </cell>
          <cell r="S92">
            <v>861.55799999999999</v>
          </cell>
          <cell r="T92">
            <v>135.47999999999999</v>
          </cell>
          <cell r="U92">
            <v>42.146900000000002</v>
          </cell>
          <cell r="V92">
            <v>217.38669999999999</v>
          </cell>
          <cell r="W92">
            <v>244.93809999999999</v>
          </cell>
          <cell r="X92">
            <v>59.399500000000003</v>
          </cell>
          <cell r="Y92">
            <v>132.49359999999999</v>
          </cell>
          <cell r="Z92">
            <v>2.3895</v>
          </cell>
          <cell r="AA92">
            <v>1.8843000000000001</v>
          </cell>
          <cell r="AB92">
            <v>301.06670000000003</v>
          </cell>
          <cell r="AC92">
            <v>10.98</v>
          </cell>
          <cell r="AD92">
            <v>4.9700000000000001E-2</v>
          </cell>
          <cell r="AE92">
            <v>10.4215</v>
          </cell>
          <cell r="AF92">
            <v>17.9604</v>
          </cell>
          <cell r="AG92">
            <v>1.5942000000000001</v>
          </cell>
          <cell r="AH92">
            <v>80.571700000000007</v>
          </cell>
          <cell r="AI92">
            <v>73.031800000000004</v>
          </cell>
          <cell r="AJ92">
            <v>13.8978</v>
          </cell>
          <cell r="AK92">
            <v>52.1083</v>
          </cell>
          <cell r="AL92">
            <v>313.56020000000001</v>
          </cell>
          <cell r="AM92">
            <v>43.966299999999997</v>
          </cell>
          <cell r="AN92">
            <v>479.0573</v>
          </cell>
          <cell r="AO92">
            <v>683.17190000000005</v>
          </cell>
        </row>
        <row r="93">
          <cell r="C93">
            <v>263.58839999999998</v>
          </cell>
          <cell r="D93">
            <v>34.782899999999998</v>
          </cell>
          <cell r="E93">
            <v>772.97119999999995</v>
          </cell>
          <cell r="F93">
            <v>11.7681</v>
          </cell>
          <cell r="G93">
            <v>118.6477</v>
          </cell>
          <cell r="H93">
            <v>4.1200000000000001E-2</v>
          </cell>
          <cell r="I93">
            <v>14.046200000000001</v>
          </cell>
          <cell r="J93">
            <v>64.135499999999993</v>
          </cell>
          <cell r="K93">
            <v>541.91999999999996</v>
          </cell>
          <cell r="L93">
            <v>30.589600000000001</v>
          </cell>
          <cell r="M93">
            <v>5.9206000000000003</v>
          </cell>
          <cell r="N93">
            <v>607.72680000000003</v>
          </cell>
          <cell r="O93">
            <v>28.765899999999998</v>
          </cell>
          <cell r="P93">
            <v>24.718900000000001</v>
          </cell>
          <cell r="Q93">
            <v>344.2346</v>
          </cell>
          <cell r="R93">
            <v>3.7258</v>
          </cell>
          <cell r="S93">
            <v>861.55799999999999</v>
          </cell>
          <cell r="T93">
            <v>135.47999999999999</v>
          </cell>
          <cell r="U93">
            <v>42.179299999999998</v>
          </cell>
          <cell r="V93">
            <v>217.19</v>
          </cell>
          <cell r="W93">
            <v>244.71639999999999</v>
          </cell>
          <cell r="X93">
            <v>59.404699999999998</v>
          </cell>
          <cell r="Y93">
            <v>132.7225</v>
          </cell>
          <cell r="Z93">
            <v>2.3874</v>
          </cell>
          <cell r="AA93">
            <v>1.8855999999999999</v>
          </cell>
          <cell r="AB93">
            <v>300.47320000000002</v>
          </cell>
          <cell r="AC93">
            <v>10.9618</v>
          </cell>
          <cell r="AD93">
            <v>5.3199999999999997E-2</v>
          </cell>
          <cell r="AE93">
            <v>10.4215</v>
          </cell>
          <cell r="AF93">
            <v>17.944800000000001</v>
          </cell>
          <cell r="AG93">
            <v>1.5942000000000001</v>
          </cell>
          <cell r="AH93">
            <v>80.498699999999999</v>
          </cell>
          <cell r="AI93">
            <v>72.965699999999998</v>
          </cell>
          <cell r="AJ93">
            <v>13.8523</v>
          </cell>
          <cell r="AK93">
            <v>52.268599999999999</v>
          </cell>
          <cell r="AL93">
            <v>313.42</v>
          </cell>
          <cell r="AM93">
            <v>43.220500000000001</v>
          </cell>
          <cell r="AN93">
            <v>478.62369999999999</v>
          </cell>
          <cell r="AO93">
            <v>686.53430000000003</v>
          </cell>
        </row>
        <row r="94">
          <cell r="C94">
            <v>273.86705806451607</v>
          </cell>
          <cell r="D94">
            <v>35.89329032258064</v>
          </cell>
          <cell r="E94">
            <v>784.06260322580636</v>
          </cell>
          <cell r="F94">
            <v>11.806877419354842</v>
          </cell>
          <cell r="G94">
            <v>122.43520967741937</v>
          </cell>
          <cell r="H94">
            <v>4.2574193548387082E-2</v>
          </cell>
          <cell r="I94">
            <v>14.494561290322576</v>
          </cell>
          <cell r="J94">
            <v>66.168238709677425</v>
          </cell>
          <cell r="K94">
            <v>542.13677419354838</v>
          </cell>
          <cell r="L94">
            <v>31.566103225806447</v>
          </cell>
          <cell r="M94">
            <v>6.1989322580645183</v>
          </cell>
          <cell r="N94">
            <v>627.12676129032252</v>
          </cell>
          <cell r="O94">
            <v>29.684145161290324</v>
          </cell>
          <cell r="P94">
            <v>25.507932258064514</v>
          </cell>
          <cell r="Q94">
            <v>348.34468709677418</v>
          </cell>
          <cell r="R94">
            <v>3.7285161290322586</v>
          </cell>
          <cell r="S94">
            <v>870.52239677419357</v>
          </cell>
          <cell r="T94">
            <v>135.53419354838709</v>
          </cell>
          <cell r="U94">
            <v>42.558774193548381</v>
          </cell>
          <cell r="V94">
            <v>224.12316451612901</v>
          </cell>
          <cell r="W94">
            <v>252.52830000000003</v>
          </cell>
          <cell r="X94">
            <v>60.479035483870973</v>
          </cell>
          <cell r="Y94">
            <v>133.64169999999999</v>
          </cell>
          <cell r="Z94">
            <v>2.4635774193548388</v>
          </cell>
          <cell r="AA94">
            <v>1.8906838709677416</v>
          </cell>
          <cell r="AB94">
            <v>306.38541612903225</v>
          </cell>
          <cell r="AC94">
            <v>11.295567741935482</v>
          </cell>
          <cell r="AD94">
            <v>5.5712903225806451E-2</v>
          </cell>
          <cell r="AE94">
            <v>10.425709677419352</v>
          </cell>
          <cell r="AF94">
            <v>18.53574193548387</v>
          </cell>
          <cell r="AG94">
            <v>1.6067064516129035</v>
          </cell>
          <cell r="AH94">
            <v>83.06841935483871</v>
          </cell>
          <cell r="AI94">
            <v>75.29493870967741</v>
          </cell>
          <cell r="AJ94">
            <v>14.267438709677419</v>
          </cell>
          <cell r="AK94">
            <v>54.17038387096774</v>
          </cell>
          <cell r="AL94">
            <v>321.61626129032254</v>
          </cell>
          <cell r="AM94">
            <v>44.758374193548377</v>
          </cell>
          <cell r="AN94">
            <v>493.90238064516126</v>
          </cell>
          <cell r="AO94">
            <v>694.4820290322582</v>
          </cell>
        </row>
        <row r="95">
          <cell r="C95">
            <v>263.58839999999998</v>
          </cell>
          <cell r="D95">
            <v>34.782899999999998</v>
          </cell>
          <cell r="E95">
            <v>772.97119999999995</v>
          </cell>
          <cell r="F95">
            <v>11.7681</v>
          </cell>
          <cell r="G95">
            <v>118.6477</v>
          </cell>
          <cell r="H95">
            <v>4.1200000000000001E-2</v>
          </cell>
          <cell r="I95">
            <v>14.046200000000001</v>
          </cell>
          <cell r="J95">
            <v>64.135499999999993</v>
          </cell>
          <cell r="K95">
            <v>541.91999999999996</v>
          </cell>
          <cell r="L95">
            <v>30.589600000000001</v>
          </cell>
          <cell r="M95">
            <v>5.9206000000000003</v>
          </cell>
          <cell r="N95">
            <v>607.72680000000003</v>
          </cell>
          <cell r="O95">
            <v>28.765899999999998</v>
          </cell>
          <cell r="P95">
            <v>24.718900000000001</v>
          </cell>
          <cell r="Q95">
            <v>344.2346</v>
          </cell>
          <cell r="R95">
            <v>3.7258</v>
          </cell>
          <cell r="S95">
            <v>861.55799999999999</v>
          </cell>
          <cell r="T95">
            <v>135.47999999999999</v>
          </cell>
          <cell r="U95">
            <v>42.179299999999998</v>
          </cell>
          <cell r="V95">
            <v>217.19</v>
          </cell>
          <cell r="W95">
            <v>244.71639999999999</v>
          </cell>
          <cell r="X95">
            <v>59.404699999999998</v>
          </cell>
          <cell r="Y95">
            <v>132.7225</v>
          </cell>
          <cell r="Z95">
            <v>2.3874</v>
          </cell>
          <cell r="AA95">
            <v>1.8855999999999999</v>
          </cell>
          <cell r="AB95">
            <v>300.47320000000002</v>
          </cell>
          <cell r="AC95">
            <v>10.9618</v>
          </cell>
          <cell r="AD95">
            <v>5.3199999999999997E-2</v>
          </cell>
          <cell r="AE95">
            <v>10.4215</v>
          </cell>
          <cell r="AF95">
            <v>17.944800000000001</v>
          </cell>
          <cell r="AG95">
            <v>1.5942000000000001</v>
          </cell>
          <cell r="AH95">
            <v>80.498699999999999</v>
          </cell>
          <cell r="AI95">
            <v>72.965699999999998</v>
          </cell>
          <cell r="AJ95">
            <v>13.8523</v>
          </cell>
          <cell r="AK95">
            <v>52.268599999999999</v>
          </cell>
          <cell r="AL95">
            <v>313.42</v>
          </cell>
          <cell r="AM95">
            <v>43.220500000000001</v>
          </cell>
          <cell r="AN95">
            <v>478.62369999999999</v>
          </cell>
          <cell r="AO95">
            <v>686.53430000000003</v>
          </cell>
        </row>
        <row r="96">
          <cell r="C96">
            <v>263.58839999999998</v>
          </cell>
          <cell r="D96">
            <v>34.782899999999998</v>
          </cell>
          <cell r="E96">
            <v>772.97119999999995</v>
          </cell>
          <cell r="F96">
            <v>11.7681</v>
          </cell>
          <cell r="G96">
            <v>118.6477</v>
          </cell>
          <cell r="H96">
            <v>4.1200000000000001E-2</v>
          </cell>
          <cell r="I96">
            <v>14.046200000000001</v>
          </cell>
          <cell r="J96">
            <v>64.135499999999993</v>
          </cell>
          <cell r="K96">
            <v>541.91999999999996</v>
          </cell>
          <cell r="L96">
            <v>30.589600000000001</v>
          </cell>
          <cell r="M96">
            <v>5.9206000000000003</v>
          </cell>
          <cell r="N96">
            <v>607.72680000000003</v>
          </cell>
          <cell r="O96">
            <v>28.765899999999998</v>
          </cell>
          <cell r="P96">
            <v>24.718900000000001</v>
          </cell>
          <cell r="Q96">
            <v>344.2346</v>
          </cell>
          <cell r="R96">
            <v>3.7258</v>
          </cell>
          <cell r="S96">
            <v>861.55799999999999</v>
          </cell>
          <cell r="T96">
            <v>135.47999999999999</v>
          </cell>
          <cell r="U96">
            <v>42.179299999999998</v>
          </cell>
          <cell r="V96">
            <v>217.19</v>
          </cell>
          <cell r="W96">
            <v>244.71639999999999</v>
          </cell>
          <cell r="X96">
            <v>59.404699999999998</v>
          </cell>
          <cell r="Y96">
            <v>132.7225</v>
          </cell>
          <cell r="Z96">
            <v>2.3874</v>
          </cell>
          <cell r="AA96">
            <v>1.8855999999999999</v>
          </cell>
          <cell r="AB96">
            <v>300.47320000000002</v>
          </cell>
          <cell r="AC96">
            <v>10.9618</v>
          </cell>
          <cell r="AD96">
            <v>5.3199999999999997E-2</v>
          </cell>
          <cell r="AE96">
            <v>10.4215</v>
          </cell>
          <cell r="AF96">
            <v>17.944800000000001</v>
          </cell>
          <cell r="AG96">
            <v>1.5942000000000001</v>
          </cell>
          <cell r="AH96">
            <v>80.498699999999999</v>
          </cell>
          <cell r="AI96">
            <v>72.965699999999998</v>
          </cell>
          <cell r="AJ96">
            <v>13.8523</v>
          </cell>
          <cell r="AK96">
            <v>52.268599999999999</v>
          </cell>
          <cell r="AL96">
            <v>313.42</v>
          </cell>
          <cell r="AM96">
            <v>43.220500000000001</v>
          </cell>
          <cell r="AN96">
            <v>478.62369999999999</v>
          </cell>
          <cell r="AO96">
            <v>686.53430000000003</v>
          </cell>
        </row>
        <row r="97">
          <cell r="C97">
            <v>261.72579999999999</v>
          </cell>
          <cell r="D97">
            <v>34.5505</v>
          </cell>
          <cell r="E97">
            <v>769.29589999999996</v>
          </cell>
          <cell r="F97">
            <v>11.769399999999999</v>
          </cell>
          <cell r="G97">
            <v>117.85469999999999</v>
          </cell>
          <cell r="H97">
            <v>4.1000000000000002E-2</v>
          </cell>
          <cell r="I97">
            <v>13.952299999999999</v>
          </cell>
          <cell r="J97">
            <v>63.716200000000001</v>
          </cell>
          <cell r="K97">
            <v>541.98</v>
          </cell>
          <cell r="L97">
            <v>30.385200000000001</v>
          </cell>
          <cell r="M97">
            <v>5.8811</v>
          </cell>
          <cell r="N97">
            <v>603.66499999999996</v>
          </cell>
          <cell r="O97">
            <v>28.573599999999999</v>
          </cell>
          <cell r="P97">
            <v>24.553599999999999</v>
          </cell>
          <cell r="Q97">
            <v>344.31119999999999</v>
          </cell>
          <cell r="R97">
            <v>3.7275</v>
          </cell>
          <cell r="S97">
            <v>861.65340000000003</v>
          </cell>
          <cell r="T97">
            <v>135.495</v>
          </cell>
          <cell r="U97">
            <v>42.135800000000003</v>
          </cell>
          <cell r="V97">
            <v>215.73840000000001</v>
          </cell>
          <cell r="W97">
            <v>243.08090000000001</v>
          </cell>
          <cell r="X97">
            <v>59.000399999999999</v>
          </cell>
          <cell r="Y97">
            <v>132.2535</v>
          </cell>
          <cell r="Z97">
            <v>2.3714</v>
          </cell>
          <cell r="AA97">
            <v>1.8837999999999999</v>
          </cell>
          <cell r="AB97">
            <v>298.69</v>
          </cell>
          <cell r="AC97">
            <v>10.8873</v>
          </cell>
          <cell r="AD97">
            <v>4.9299999999999997E-2</v>
          </cell>
          <cell r="AE97">
            <v>10.422700000000001</v>
          </cell>
          <cell r="AF97">
            <v>17.820900000000002</v>
          </cell>
          <cell r="AG97">
            <v>1.5846</v>
          </cell>
          <cell r="AH97">
            <v>79.960700000000003</v>
          </cell>
          <cell r="AI97">
            <v>72.478099999999998</v>
          </cell>
          <cell r="AJ97">
            <v>13.792400000000001</v>
          </cell>
          <cell r="AK97">
            <v>51.975999999999999</v>
          </cell>
          <cell r="AL97">
            <v>311.46809999999999</v>
          </cell>
          <cell r="AM97">
            <v>42.896799999999999</v>
          </cell>
          <cell r="AN97">
            <v>475.42489999999998</v>
          </cell>
          <cell r="AO97">
            <v>681.29369999999994</v>
          </cell>
        </row>
        <row r="98">
          <cell r="C98">
            <v>261.92869999999999</v>
          </cell>
          <cell r="D98">
            <v>34.841900000000003</v>
          </cell>
          <cell r="E98">
            <v>771.78750000000002</v>
          </cell>
          <cell r="F98">
            <v>11.7707</v>
          </cell>
          <cell r="G98">
            <v>118.84869999999999</v>
          </cell>
          <cell r="H98">
            <v>4.0899999999999999E-2</v>
          </cell>
          <cell r="I98">
            <v>14.07</v>
          </cell>
          <cell r="J98">
            <v>64.245800000000003</v>
          </cell>
          <cell r="K98">
            <v>542.04</v>
          </cell>
          <cell r="L98">
            <v>30.641400000000001</v>
          </cell>
          <cell r="M98">
            <v>5.8796999999999997</v>
          </cell>
          <cell r="N98">
            <v>608.75609999999995</v>
          </cell>
          <cell r="O98">
            <v>28.814599999999999</v>
          </cell>
          <cell r="P98">
            <v>24.7607</v>
          </cell>
          <cell r="Q98">
            <v>343.09030000000001</v>
          </cell>
          <cell r="R98">
            <v>3.7279</v>
          </cell>
          <cell r="S98">
            <v>861.74879999999996</v>
          </cell>
          <cell r="T98">
            <v>135.51</v>
          </cell>
          <cell r="U98">
            <v>42.118200000000002</v>
          </cell>
          <cell r="V98">
            <v>217.55779999999999</v>
          </cell>
          <cell r="W98">
            <v>245.1309</v>
          </cell>
          <cell r="X98">
            <v>59.207700000000003</v>
          </cell>
          <cell r="Y98">
            <v>133.13550000000001</v>
          </cell>
          <cell r="Z98">
            <v>2.3914</v>
          </cell>
          <cell r="AA98">
            <v>1.8782000000000001</v>
          </cell>
          <cell r="AB98">
            <v>298.89920000000001</v>
          </cell>
          <cell r="AC98">
            <v>11.0063</v>
          </cell>
          <cell r="AD98">
            <v>4.3700000000000003E-2</v>
          </cell>
          <cell r="AE98">
            <v>10.4238</v>
          </cell>
          <cell r="AF98">
            <v>17.974499999999999</v>
          </cell>
          <cell r="AG98">
            <v>1.5847</v>
          </cell>
          <cell r="AH98">
            <v>80.635099999999994</v>
          </cell>
          <cell r="AI98">
            <v>73.089299999999994</v>
          </cell>
          <cell r="AJ98">
            <v>13.8561</v>
          </cell>
          <cell r="AK98">
            <v>52.288600000000002</v>
          </cell>
          <cell r="AL98">
            <v>313.93029999999999</v>
          </cell>
          <cell r="AM98">
            <v>43.052700000000002</v>
          </cell>
          <cell r="AN98">
            <v>479.43439999999998</v>
          </cell>
          <cell r="AO98">
            <v>683.0856</v>
          </cell>
        </row>
        <row r="99">
          <cell r="C99">
            <v>263.93369999999999</v>
          </cell>
          <cell r="D99">
            <v>35.578499999999998</v>
          </cell>
          <cell r="E99">
            <v>778.45529999999997</v>
          </cell>
          <cell r="F99">
            <v>11.7707</v>
          </cell>
          <cell r="G99">
            <v>121.3614</v>
          </cell>
          <cell r="H99">
            <v>4.0899999999999999E-2</v>
          </cell>
          <cell r="I99">
            <v>14.3674</v>
          </cell>
          <cell r="J99">
            <v>65.575100000000006</v>
          </cell>
          <cell r="K99">
            <v>542.04</v>
          </cell>
          <cell r="L99">
            <v>31.289300000000001</v>
          </cell>
          <cell r="M99">
            <v>5.9013</v>
          </cell>
          <cell r="N99">
            <v>621.62630000000001</v>
          </cell>
          <cell r="O99">
            <v>29.4238</v>
          </cell>
          <cell r="P99">
            <v>25.284199999999998</v>
          </cell>
          <cell r="Q99">
            <v>344.57389999999998</v>
          </cell>
          <cell r="R99">
            <v>3.7279</v>
          </cell>
          <cell r="S99">
            <v>853.60630000000003</v>
          </cell>
          <cell r="T99">
            <v>135.51</v>
          </cell>
          <cell r="U99">
            <v>42.060299999999998</v>
          </cell>
          <cell r="V99">
            <v>222.1574</v>
          </cell>
          <cell r="W99">
            <v>250.3134</v>
          </cell>
          <cell r="X99">
            <v>59.838700000000003</v>
          </cell>
          <cell r="Y99">
            <v>134.01140000000001</v>
          </cell>
          <cell r="Z99">
            <v>2.4420000000000002</v>
          </cell>
          <cell r="AA99">
            <v>1.8782000000000001</v>
          </cell>
          <cell r="AB99">
            <v>298.48219999999998</v>
          </cell>
          <cell r="AC99">
            <v>11.236700000000001</v>
          </cell>
          <cell r="AD99">
            <v>4.4299999999999999E-2</v>
          </cell>
          <cell r="AE99">
            <v>10.4238</v>
          </cell>
          <cell r="AF99">
            <v>18.3538</v>
          </cell>
          <cell r="AG99">
            <v>1.5847</v>
          </cell>
          <cell r="AH99">
            <v>82.3399</v>
          </cell>
          <cell r="AI99">
            <v>74.634500000000003</v>
          </cell>
          <cell r="AJ99">
            <v>14.123699999999999</v>
          </cell>
          <cell r="AK99">
            <v>53.058500000000002</v>
          </cell>
          <cell r="AL99">
            <v>320.73540000000003</v>
          </cell>
          <cell r="AM99">
            <v>43.126399999999997</v>
          </cell>
          <cell r="AN99">
            <v>489.57049999999998</v>
          </cell>
          <cell r="AO99">
            <v>686.99530000000004</v>
          </cell>
        </row>
        <row r="100">
          <cell r="C100">
            <v>266.26690000000002</v>
          </cell>
          <cell r="D100">
            <v>35.527299999999997</v>
          </cell>
          <cell r="E100">
            <v>778.2011</v>
          </cell>
          <cell r="F100">
            <v>11.769399999999999</v>
          </cell>
          <cell r="G100">
            <v>121.1867</v>
          </cell>
          <cell r="H100">
            <v>4.0899999999999999E-2</v>
          </cell>
          <cell r="I100">
            <v>14.3468</v>
          </cell>
          <cell r="J100">
            <v>65.495599999999996</v>
          </cell>
          <cell r="K100">
            <v>541.98</v>
          </cell>
          <cell r="L100">
            <v>31.244199999999999</v>
          </cell>
          <cell r="M100">
            <v>5.8666</v>
          </cell>
          <cell r="N100">
            <v>620.73170000000005</v>
          </cell>
          <cell r="O100">
            <v>29.381399999999999</v>
          </cell>
          <cell r="P100">
            <v>25.247800000000002</v>
          </cell>
          <cell r="Q100">
            <v>344.17489999999998</v>
          </cell>
          <cell r="R100">
            <v>3.7275</v>
          </cell>
          <cell r="S100">
            <v>853.51179999999999</v>
          </cell>
          <cell r="T100">
            <v>135.495</v>
          </cell>
          <cell r="U100">
            <v>42.098799999999997</v>
          </cell>
          <cell r="V100">
            <v>221.83770000000001</v>
          </cell>
          <cell r="W100">
            <v>249.95320000000001</v>
          </cell>
          <cell r="X100">
            <v>59.858699999999999</v>
          </cell>
          <cell r="Y100">
            <v>134.88560000000001</v>
          </cell>
          <cell r="Z100">
            <v>2.4384999999999999</v>
          </cell>
          <cell r="AA100">
            <v>1.8779999999999999</v>
          </cell>
          <cell r="AB100">
            <v>299.73390000000001</v>
          </cell>
          <cell r="AC100">
            <v>11.2202</v>
          </cell>
          <cell r="AD100">
            <v>4.4299999999999999E-2</v>
          </cell>
          <cell r="AE100">
            <v>10.422700000000001</v>
          </cell>
          <cell r="AF100">
            <v>18.3233</v>
          </cell>
          <cell r="AG100">
            <v>1.5846</v>
          </cell>
          <cell r="AH100">
            <v>82.221400000000003</v>
          </cell>
          <cell r="AI100">
            <v>74.527100000000004</v>
          </cell>
          <cell r="AJ100">
            <v>14.0932</v>
          </cell>
          <cell r="AK100">
            <v>53.189599999999999</v>
          </cell>
          <cell r="AL100">
            <v>319.70830000000001</v>
          </cell>
          <cell r="AM100">
            <v>43.633200000000002</v>
          </cell>
          <cell r="AN100">
            <v>488.86599999999999</v>
          </cell>
          <cell r="AO100">
            <v>689.05370000000005</v>
          </cell>
        </row>
        <row r="101">
          <cell r="C101">
            <v>266.38630000000001</v>
          </cell>
          <cell r="D101">
            <v>35.212200000000003</v>
          </cell>
          <cell r="E101">
            <v>773.39210000000003</v>
          </cell>
          <cell r="F101">
            <v>11.769399999999999</v>
          </cell>
          <cell r="G101">
            <v>120.11190000000001</v>
          </cell>
          <cell r="H101">
            <v>4.0899999999999999E-2</v>
          </cell>
          <cell r="I101">
            <v>14.2195</v>
          </cell>
          <cell r="J101">
            <v>64.921700000000001</v>
          </cell>
          <cell r="K101">
            <v>541.98</v>
          </cell>
          <cell r="L101">
            <v>30.967099999999999</v>
          </cell>
          <cell r="M101">
            <v>5.8369999999999997</v>
          </cell>
          <cell r="N101">
            <v>615.22630000000004</v>
          </cell>
          <cell r="O101">
            <v>29.120799999999999</v>
          </cell>
          <cell r="P101">
            <v>25.023900000000001</v>
          </cell>
          <cell r="Q101">
            <v>344.24880000000002</v>
          </cell>
          <cell r="R101">
            <v>3.7275</v>
          </cell>
          <cell r="S101">
            <v>853.51179999999999</v>
          </cell>
          <cell r="T101">
            <v>135.495</v>
          </cell>
          <cell r="U101">
            <v>42.074300000000001</v>
          </cell>
          <cell r="V101">
            <v>219.87020000000001</v>
          </cell>
          <cell r="W101">
            <v>247.7363</v>
          </cell>
          <cell r="X101">
            <v>59.608800000000002</v>
          </cell>
          <cell r="Y101">
            <v>134.57300000000001</v>
          </cell>
          <cell r="Z101">
            <v>2.4167999999999998</v>
          </cell>
          <cell r="AA101">
            <v>1.8779999999999999</v>
          </cell>
          <cell r="AB101">
            <v>298.68700000000001</v>
          </cell>
          <cell r="AC101">
            <v>11.128399999999999</v>
          </cell>
          <cell r="AD101">
            <v>4.5900000000000003E-2</v>
          </cell>
          <cell r="AE101">
            <v>10.422700000000001</v>
          </cell>
          <cell r="AF101">
            <v>18.158799999999999</v>
          </cell>
          <cell r="AG101">
            <v>1.5846</v>
          </cell>
          <cell r="AH101">
            <v>81.492099999999994</v>
          </cell>
          <cell r="AI101">
            <v>73.866100000000003</v>
          </cell>
          <cell r="AJ101">
            <v>13.9977</v>
          </cell>
          <cell r="AK101">
            <v>53.009099999999997</v>
          </cell>
          <cell r="AL101">
            <v>317.18389999999999</v>
          </cell>
          <cell r="AM101">
            <v>43.502400000000002</v>
          </cell>
          <cell r="AN101">
            <v>484.5301</v>
          </cell>
          <cell r="AO101">
            <v>687.4316</v>
          </cell>
        </row>
        <row r="102">
          <cell r="C102">
            <v>266.38630000000001</v>
          </cell>
          <cell r="D102">
            <v>35.212200000000003</v>
          </cell>
          <cell r="E102">
            <v>773.39210000000003</v>
          </cell>
          <cell r="F102">
            <v>11.769399999999999</v>
          </cell>
          <cell r="G102">
            <v>120.11190000000001</v>
          </cell>
          <cell r="H102">
            <v>4.0899999999999999E-2</v>
          </cell>
          <cell r="I102">
            <v>14.2195</v>
          </cell>
          <cell r="J102">
            <v>64.921700000000001</v>
          </cell>
          <cell r="K102">
            <v>541.98</v>
          </cell>
          <cell r="L102">
            <v>30.967099999999999</v>
          </cell>
          <cell r="M102">
            <v>5.8369999999999997</v>
          </cell>
          <cell r="N102">
            <v>615.22630000000004</v>
          </cell>
          <cell r="O102">
            <v>29.120799999999999</v>
          </cell>
          <cell r="P102">
            <v>25.023900000000001</v>
          </cell>
          <cell r="Q102">
            <v>344.24880000000002</v>
          </cell>
          <cell r="R102">
            <v>3.7275</v>
          </cell>
          <cell r="S102">
            <v>853.51179999999999</v>
          </cell>
          <cell r="T102">
            <v>135.495</v>
          </cell>
          <cell r="U102">
            <v>42.074300000000001</v>
          </cell>
          <cell r="V102">
            <v>219.87020000000001</v>
          </cell>
          <cell r="W102">
            <v>247.7363</v>
          </cell>
          <cell r="X102">
            <v>59.608800000000002</v>
          </cell>
          <cell r="Y102">
            <v>134.57300000000001</v>
          </cell>
          <cell r="Z102">
            <v>2.4167999999999998</v>
          </cell>
          <cell r="AA102">
            <v>1.8779999999999999</v>
          </cell>
          <cell r="AB102">
            <v>298.68700000000001</v>
          </cell>
          <cell r="AC102">
            <v>11.128399999999999</v>
          </cell>
          <cell r="AD102">
            <v>4.5900000000000003E-2</v>
          </cell>
          <cell r="AE102">
            <v>10.422700000000001</v>
          </cell>
          <cell r="AF102">
            <v>18.158799999999999</v>
          </cell>
          <cell r="AG102">
            <v>1.5846</v>
          </cell>
          <cell r="AH102">
            <v>81.492099999999994</v>
          </cell>
          <cell r="AI102">
            <v>73.866100000000003</v>
          </cell>
          <cell r="AJ102">
            <v>13.9977</v>
          </cell>
          <cell r="AK102">
            <v>53.009099999999997</v>
          </cell>
          <cell r="AL102">
            <v>317.18389999999999</v>
          </cell>
          <cell r="AM102">
            <v>43.502400000000002</v>
          </cell>
          <cell r="AN102">
            <v>484.5301</v>
          </cell>
          <cell r="AO102">
            <v>687.4316</v>
          </cell>
        </row>
        <row r="103">
          <cell r="C103">
            <v>266.38630000000001</v>
          </cell>
          <cell r="D103">
            <v>35.212200000000003</v>
          </cell>
          <cell r="E103">
            <v>773.39210000000003</v>
          </cell>
          <cell r="F103">
            <v>11.769399999999999</v>
          </cell>
          <cell r="G103">
            <v>120.11190000000001</v>
          </cell>
          <cell r="H103">
            <v>4.0899999999999999E-2</v>
          </cell>
          <cell r="I103">
            <v>14.2195</v>
          </cell>
          <cell r="J103">
            <v>64.921700000000001</v>
          </cell>
          <cell r="K103">
            <v>541.98</v>
          </cell>
          <cell r="L103">
            <v>30.967099999999999</v>
          </cell>
          <cell r="M103">
            <v>5.8369999999999997</v>
          </cell>
          <cell r="N103">
            <v>615.22630000000004</v>
          </cell>
          <cell r="O103">
            <v>29.120799999999999</v>
          </cell>
          <cell r="P103">
            <v>25.023900000000001</v>
          </cell>
          <cell r="Q103">
            <v>344.24880000000002</v>
          </cell>
          <cell r="R103">
            <v>3.7275</v>
          </cell>
          <cell r="S103">
            <v>853.51179999999999</v>
          </cell>
          <cell r="T103">
            <v>135.495</v>
          </cell>
          <cell r="U103">
            <v>42.074300000000001</v>
          </cell>
          <cell r="V103">
            <v>219.87020000000001</v>
          </cell>
          <cell r="W103">
            <v>247.7363</v>
          </cell>
          <cell r="X103">
            <v>59.608800000000002</v>
          </cell>
          <cell r="Y103">
            <v>134.57300000000001</v>
          </cell>
          <cell r="Z103">
            <v>2.4167999999999998</v>
          </cell>
          <cell r="AA103">
            <v>1.8779999999999999</v>
          </cell>
          <cell r="AB103">
            <v>298.68700000000001</v>
          </cell>
          <cell r="AC103">
            <v>11.128399999999999</v>
          </cell>
          <cell r="AD103">
            <v>4.5900000000000003E-2</v>
          </cell>
          <cell r="AE103">
            <v>10.422700000000001</v>
          </cell>
          <cell r="AF103">
            <v>18.158799999999999</v>
          </cell>
          <cell r="AG103">
            <v>1.5846</v>
          </cell>
          <cell r="AH103">
            <v>81.492099999999994</v>
          </cell>
          <cell r="AI103">
            <v>73.866100000000003</v>
          </cell>
          <cell r="AJ103">
            <v>13.9977</v>
          </cell>
          <cell r="AK103">
            <v>53.009099999999997</v>
          </cell>
          <cell r="AL103">
            <v>317.18389999999999</v>
          </cell>
          <cell r="AM103">
            <v>43.502400000000002</v>
          </cell>
          <cell r="AN103">
            <v>484.5301</v>
          </cell>
          <cell r="AO103">
            <v>687.4316</v>
          </cell>
        </row>
        <row r="104">
          <cell r="C104">
            <v>267.82690000000002</v>
          </cell>
          <cell r="D104">
            <v>35.517400000000002</v>
          </cell>
          <cell r="E104">
            <v>782.84559999999999</v>
          </cell>
          <cell r="F104">
            <v>11.7432</v>
          </cell>
          <cell r="G104">
            <v>121.15309999999999</v>
          </cell>
          <cell r="H104">
            <v>4.07E-2</v>
          </cell>
          <cell r="I104">
            <v>14.3428</v>
          </cell>
          <cell r="J104">
            <v>65.484499999999997</v>
          </cell>
          <cell r="K104">
            <v>541.95000000000005</v>
          </cell>
          <cell r="L104">
            <v>31.235600000000002</v>
          </cell>
          <cell r="M104">
            <v>5.8742000000000001</v>
          </cell>
          <cell r="N104">
            <v>620.55970000000002</v>
          </cell>
          <cell r="O104">
            <v>29.3733</v>
          </cell>
          <cell r="P104">
            <v>25.2408</v>
          </cell>
          <cell r="Q104">
            <v>346.74029999999999</v>
          </cell>
          <cell r="R104">
            <v>3.7235</v>
          </cell>
          <cell r="S104">
            <v>858.87480000000005</v>
          </cell>
          <cell r="T104">
            <v>135.48750000000001</v>
          </cell>
          <cell r="U104">
            <v>42.070999999999998</v>
          </cell>
          <cell r="V104">
            <v>221.77619999999999</v>
          </cell>
          <cell r="W104">
            <v>249.88390000000001</v>
          </cell>
          <cell r="X104">
            <v>60.033200000000001</v>
          </cell>
          <cell r="Y104">
            <v>135.47620000000001</v>
          </cell>
          <cell r="Z104">
            <v>2.4378000000000002</v>
          </cell>
          <cell r="AA104">
            <v>1.8792</v>
          </cell>
          <cell r="AB104">
            <v>298.35210000000001</v>
          </cell>
          <cell r="AC104">
            <v>11.2416</v>
          </cell>
          <cell r="AD104">
            <v>4.4200000000000003E-2</v>
          </cell>
          <cell r="AE104">
            <v>10.4221</v>
          </cell>
          <cell r="AF104">
            <v>18.316199999999998</v>
          </cell>
          <cell r="AG104">
            <v>1.5758000000000001</v>
          </cell>
          <cell r="AH104">
            <v>82.198599999999999</v>
          </cell>
          <cell r="AI104">
            <v>74.506500000000003</v>
          </cell>
          <cell r="AJ104">
            <v>14.136200000000001</v>
          </cell>
          <cell r="AK104">
            <v>53.725000000000001</v>
          </cell>
          <cell r="AL104">
            <v>319.5779</v>
          </cell>
          <cell r="AM104">
            <v>43.327199999999998</v>
          </cell>
          <cell r="AN104">
            <v>488.73050000000001</v>
          </cell>
          <cell r="AO104">
            <v>688.60149999999999</v>
          </cell>
        </row>
        <row r="105">
          <cell r="C105">
            <v>268.35989999999998</v>
          </cell>
          <cell r="D105">
            <v>35.2273</v>
          </cell>
          <cell r="E105">
            <v>781.9624</v>
          </cell>
          <cell r="F105">
            <v>11.7424</v>
          </cell>
          <cell r="G105">
            <v>120.1635</v>
          </cell>
          <cell r="H105">
            <v>4.0399999999999998E-2</v>
          </cell>
          <cell r="I105">
            <v>14.2256</v>
          </cell>
          <cell r="J105">
            <v>64.948700000000002</v>
          </cell>
          <cell r="K105">
            <v>541.91</v>
          </cell>
          <cell r="L105">
            <v>30.980399999999999</v>
          </cell>
          <cell r="M105">
            <v>5.8507999999999996</v>
          </cell>
          <cell r="N105">
            <v>615.49090000000001</v>
          </cell>
          <cell r="O105">
            <v>29.133400000000002</v>
          </cell>
          <cell r="P105">
            <v>25.034700000000001</v>
          </cell>
          <cell r="Q105">
            <v>347.5077</v>
          </cell>
          <cell r="R105">
            <v>3.7231999999999998</v>
          </cell>
          <cell r="S105">
            <v>860.17460000000005</v>
          </cell>
          <cell r="T105">
            <v>135.47749999999999</v>
          </cell>
          <cell r="U105">
            <v>42.1038</v>
          </cell>
          <cell r="V105">
            <v>219.96469999999999</v>
          </cell>
          <cell r="W105">
            <v>247.84289999999999</v>
          </cell>
          <cell r="X105">
            <v>59.811</v>
          </cell>
          <cell r="Y105">
            <v>134.73570000000001</v>
          </cell>
          <cell r="Z105">
            <v>2.4178999999999999</v>
          </cell>
          <cell r="AA105">
            <v>1.8823000000000001</v>
          </cell>
          <cell r="AB105">
            <v>298.94450000000001</v>
          </cell>
          <cell r="AC105">
            <v>11.169600000000001</v>
          </cell>
          <cell r="AD105">
            <v>4.2200000000000001E-2</v>
          </cell>
          <cell r="AE105">
            <v>10.4213</v>
          </cell>
          <cell r="AF105">
            <v>18.1645</v>
          </cell>
          <cell r="AG105">
            <v>1.5757000000000001</v>
          </cell>
          <cell r="AH105">
            <v>81.527199999999993</v>
          </cell>
          <cell r="AI105">
            <v>73.897900000000007</v>
          </cell>
          <cell r="AJ105">
            <v>13.936500000000001</v>
          </cell>
          <cell r="AK105">
            <v>53.45</v>
          </cell>
          <cell r="AL105">
            <v>317.34109999999998</v>
          </cell>
          <cell r="AM105">
            <v>43.536799999999999</v>
          </cell>
          <cell r="AN105">
            <v>484.73849999999999</v>
          </cell>
          <cell r="AO105">
            <v>687.7921</v>
          </cell>
        </row>
        <row r="106">
          <cell r="C106">
            <v>271.63139999999999</v>
          </cell>
          <cell r="D106">
            <v>34.811900000000001</v>
          </cell>
          <cell r="E106">
            <v>775.24180000000001</v>
          </cell>
          <cell r="F106">
            <v>11.7417</v>
          </cell>
          <cell r="G106">
            <v>118.74639999999999</v>
          </cell>
          <cell r="H106">
            <v>4.0399999999999998E-2</v>
          </cell>
          <cell r="I106">
            <v>14.0579</v>
          </cell>
          <cell r="J106">
            <v>64.191400000000002</v>
          </cell>
          <cell r="K106">
            <v>541.88</v>
          </cell>
          <cell r="L106">
            <v>30.615100000000002</v>
          </cell>
          <cell r="M106">
            <v>5.8182999999999998</v>
          </cell>
          <cell r="N106">
            <v>608.23239999999998</v>
          </cell>
          <cell r="O106">
            <v>28.7898</v>
          </cell>
          <cell r="P106">
            <v>24.7394</v>
          </cell>
          <cell r="Q106">
            <v>347.99990000000003</v>
          </cell>
          <cell r="R106">
            <v>3.7229999999999999</v>
          </cell>
          <cell r="S106">
            <v>860.12699999999995</v>
          </cell>
          <cell r="T106">
            <v>135.47</v>
          </cell>
          <cell r="U106">
            <v>42.122100000000003</v>
          </cell>
          <cell r="V106">
            <v>217.3707</v>
          </cell>
          <cell r="W106">
            <v>244.92</v>
          </cell>
          <cell r="X106">
            <v>59.384099999999997</v>
          </cell>
          <cell r="Y106">
            <v>133.8237</v>
          </cell>
          <cell r="Z106">
            <v>2.3894000000000002</v>
          </cell>
          <cell r="AA106">
            <v>1.877</v>
          </cell>
          <cell r="AB106">
            <v>299.80090000000001</v>
          </cell>
          <cell r="AC106">
            <v>11.0351</v>
          </cell>
          <cell r="AD106">
            <v>4.2000000000000003E-2</v>
          </cell>
          <cell r="AE106">
            <v>10.4208</v>
          </cell>
          <cell r="AF106">
            <v>17.9436</v>
          </cell>
          <cell r="AG106">
            <v>1.5755999999999999</v>
          </cell>
          <cell r="AH106">
            <v>80.565700000000007</v>
          </cell>
          <cell r="AI106">
            <v>73.026399999999995</v>
          </cell>
          <cell r="AJ106">
            <v>13.7967</v>
          </cell>
          <cell r="AK106">
            <v>53.150799999999997</v>
          </cell>
          <cell r="AL106">
            <v>314.64920000000001</v>
          </cell>
          <cell r="AM106">
            <v>43.626800000000003</v>
          </cell>
          <cell r="AN106">
            <v>479.02190000000002</v>
          </cell>
          <cell r="AO106">
            <v>685.97270000000003</v>
          </cell>
        </row>
        <row r="107">
          <cell r="C107">
            <v>275.15949999999998</v>
          </cell>
          <cell r="D107">
            <v>34.844099999999997</v>
          </cell>
          <cell r="E107">
            <v>776.71370000000002</v>
          </cell>
          <cell r="F107">
            <v>11.740600000000001</v>
          </cell>
          <cell r="G107">
            <v>118.85639999999999</v>
          </cell>
          <cell r="H107">
            <v>4.0399999999999998E-2</v>
          </cell>
          <cell r="I107">
            <v>14.0709</v>
          </cell>
          <cell r="J107">
            <v>64.25</v>
          </cell>
          <cell r="K107">
            <v>541.83000000000004</v>
          </cell>
          <cell r="L107">
            <v>30.6434</v>
          </cell>
          <cell r="M107">
            <v>5.8216000000000001</v>
          </cell>
          <cell r="N107">
            <v>608.79539999999997</v>
          </cell>
          <cell r="O107">
            <v>28.816400000000002</v>
          </cell>
          <cell r="P107">
            <v>24.7623</v>
          </cell>
          <cell r="Q107">
            <v>347.69060000000002</v>
          </cell>
          <cell r="R107">
            <v>3.7225999999999999</v>
          </cell>
          <cell r="S107">
            <v>858.68460000000005</v>
          </cell>
          <cell r="T107">
            <v>135.45750000000001</v>
          </cell>
          <cell r="U107">
            <v>42.105800000000002</v>
          </cell>
          <cell r="V107">
            <v>217.5719</v>
          </cell>
          <cell r="W107">
            <v>245.14670000000001</v>
          </cell>
          <cell r="X107">
            <v>59.3949</v>
          </cell>
          <cell r="Y107">
            <v>134.61320000000001</v>
          </cell>
          <cell r="Z107">
            <v>2.3915999999999999</v>
          </cell>
          <cell r="AA107">
            <v>1.8774</v>
          </cell>
          <cell r="AB107">
            <v>301.0204</v>
          </cell>
          <cell r="AC107">
            <v>11.0626</v>
          </cell>
          <cell r="AD107">
            <v>4.2599999999999999E-2</v>
          </cell>
          <cell r="AE107">
            <v>10.4198</v>
          </cell>
          <cell r="AF107">
            <v>17.9588</v>
          </cell>
          <cell r="AG107">
            <v>1.5754999999999999</v>
          </cell>
          <cell r="AH107">
            <v>80.640299999999996</v>
          </cell>
          <cell r="AI107">
            <v>73.093999999999994</v>
          </cell>
          <cell r="AJ107">
            <v>13.9177</v>
          </cell>
          <cell r="AK107">
            <v>53.268000000000001</v>
          </cell>
          <cell r="AL107">
            <v>315.77010000000001</v>
          </cell>
          <cell r="AM107">
            <v>43.9876</v>
          </cell>
          <cell r="AN107">
            <v>479.46539999999999</v>
          </cell>
          <cell r="AO107">
            <v>685.75490000000002</v>
          </cell>
        </row>
        <row r="108">
          <cell r="C108">
            <v>275.14420000000001</v>
          </cell>
          <cell r="D108">
            <v>34.842199999999998</v>
          </cell>
          <cell r="E108">
            <v>776.67070000000001</v>
          </cell>
          <cell r="F108">
            <v>11.74</v>
          </cell>
          <cell r="G108">
            <v>118.8498</v>
          </cell>
          <cell r="H108">
            <v>4.0399999999999998E-2</v>
          </cell>
          <cell r="I108">
            <v>14.0701</v>
          </cell>
          <cell r="J108">
            <v>64.246399999999994</v>
          </cell>
          <cell r="K108">
            <v>541.79999999999995</v>
          </cell>
          <cell r="L108">
            <v>30.6417</v>
          </cell>
          <cell r="M108">
            <v>5.8212999999999999</v>
          </cell>
          <cell r="N108">
            <v>608.76170000000002</v>
          </cell>
          <cell r="O108">
            <v>28.814900000000002</v>
          </cell>
          <cell r="P108">
            <v>24.760899999999999</v>
          </cell>
          <cell r="Q108">
            <v>347.67140000000001</v>
          </cell>
          <cell r="R108">
            <v>3.7223999999999999</v>
          </cell>
          <cell r="S108">
            <v>858.63710000000003</v>
          </cell>
          <cell r="T108">
            <v>135.44999999999999</v>
          </cell>
          <cell r="U108">
            <v>42.1297</v>
          </cell>
          <cell r="V108">
            <v>217.5599</v>
          </cell>
          <cell r="W108">
            <v>245.13319999999999</v>
          </cell>
          <cell r="X108">
            <v>59.391599999999997</v>
          </cell>
          <cell r="Y108">
            <v>134.60579999999999</v>
          </cell>
          <cell r="Z108">
            <v>2.3914</v>
          </cell>
          <cell r="AA108">
            <v>1.8798999999999999</v>
          </cell>
          <cell r="AB108">
            <v>301.00380000000001</v>
          </cell>
          <cell r="AC108">
            <v>11.061999999999999</v>
          </cell>
          <cell r="AD108">
            <v>4.2599999999999999E-2</v>
          </cell>
          <cell r="AE108">
            <v>10.4192</v>
          </cell>
          <cell r="AF108">
            <v>17.957899999999999</v>
          </cell>
          <cell r="AG108">
            <v>1.5753999999999999</v>
          </cell>
          <cell r="AH108">
            <v>80.635800000000003</v>
          </cell>
          <cell r="AI108">
            <v>73.09</v>
          </cell>
          <cell r="AJ108">
            <v>13.9169</v>
          </cell>
          <cell r="AK108">
            <v>53.265099999999997</v>
          </cell>
          <cell r="AL108">
            <v>315.75259999999997</v>
          </cell>
          <cell r="AM108">
            <v>43.985199999999999</v>
          </cell>
          <cell r="AN108">
            <v>479.43880000000001</v>
          </cell>
          <cell r="AO108">
            <v>685.71690000000001</v>
          </cell>
        </row>
        <row r="109">
          <cell r="C109">
            <v>275.14420000000001</v>
          </cell>
          <cell r="D109">
            <v>34.842199999999998</v>
          </cell>
          <cell r="E109">
            <v>776.67070000000001</v>
          </cell>
          <cell r="F109">
            <v>11.74</v>
          </cell>
          <cell r="G109">
            <v>118.8498</v>
          </cell>
          <cell r="H109">
            <v>4.0399999999999998E-2</v>
          </cell>
          <cell r="I109">
            <v>14.0701</v>
          </cell>
          <cell r="J109">
            <v>64.246399999999994</v>
          </cell>
          <cell r="K109">
            <v>541.79999999999995</v>
          </cell>
          <cell r="L109">
            <v>30.6417</v>
          </cell>
          <cell r="M109">
            <v>5.8212999999999999</v>
          </cell>
          <cell r="N109">
            <v>608.76170000000002</v>
          </cell>
          <cell r="O109">
            <v>28.814900000000002</v>
          </cell>
          <cell r="P109">
            <v>24.760899999999999</v>
          </cell>
          <cell r="Q109">
            <v>347.67140000000001</v>
          </cell>
          <cell r="R109">
            <v>3.7223999999999999</v>
          </cell>
          <cell r="S109">
            <v>858.63710000000003</v>
          </cell>
          <cell r="T109">
            <v>135.44999999999999</v>
          </cell>
          <cell r="U109">
            <v>42.1297</v>
          </cell>
          <cell r="V109">
            <v>217.5599</v>
          </cell>
          <cell r="W109">
            <v>245.13319999999999</v>
          </cell>
          <cell r="X109">
            <v>59.391599999999997</v>
          </cell>
          <cell r="Y109">
            <v>134.60579999999999</v>
          </cell>
          <cell r="Z109">
            <v>2.3914</v>
          </cell>
          <cell r="AA109">
            <v>1.8798999999999999</v>
          </cell>
          <cell r="AB109">
            <v>301.00380000000001</v>
          </cell>
          <cell r="AC109">
            <v>11.061999999999999</v>
          </cell>
          <cell r="AD109">
            <v>4.2599999999999999E-2</v>
          </cell>
          <cell r="AE109">
            <v>10.4192</v>
          </cell>
          <cell r="AF109">
            <v>17.957899999999999</v>
          </cell>
          <cell r="AG109">
            <v>1.5753999999999999</v>
          </cell>
          <cell r="AH109">
            <v>80.635800000000003</v>
          </cell>
          <cell r="AI109">
            <v>73.09</v>
          </cell>
          <cell r="AJ109">
            <v>13.9169</v>
          </cell>
          <cell r="AK109">
            <v>53.265099999999997</v>
          </cell>
          <cell r="AL109">
            <v>315.75259999999997</v>
          </cell>
          <cell r="AM109">
            <v>43.985199999999999</v>
          </cell>
          <cell r="AN109">
            <v>479.43880000000001</v>
          </cell>
          <cell r="AO109">
            <v>685.71690000000001</v>
          </cell>
        </row>
        <row r="110">
          <cell r="C110">
            <v>275.14420000000001</v>
          </cell>
          <cell r="D110">
            <v>34.842199999999998</v>
          </cell>
          <cell r="E110">
            <v>776.67070000000001</v>
          </cell>
          <cell r="F110">
            <v>11.74</v>
          </cell>
          <cell r="G110">
            <v>118.8498</v>
          </cell>
          <cell r="H110">
            <v>4.0399999999999998E-2</v>
          </cell>
          <cell r="I110">
            <v>14.0701</v>
          </cell>
          <cell r="J110">
            <v>64.246399999999994</v>
          </cell>
          <cell r="K110">
            <v>541.79999999999995</v>
          </cell>
          <cell r="L110">
            <v>30.6417</v>
          </cell>
          <cell r="M110">
            <v>5.8212999999999999</v>
          </cell>
          <cell r="N110">
            <v>608.76170000000002</v>
          </cell>
          <cell r="O110">
            <v>28.814900000000002</v>
          </cell>
          <cell r="P110">
            <v>24.760899999999999</v>
          </cell>
          <cell r="Q110">
            <v>347.67140000000001</v>
          </cell>
          <cell r="R110">
            <v>3.7223999999999999</v>
          </cell>
          <cell r="S110">
            <v>858.63710000000003</v>
          </cell>
          <cell r="T110">
            <v>135.44999999999999</v>
          </cell>
          <cell r="U110">
            <v>42.1297</v>
          </cell>
          <cell r="V110">
            <v>217.5599</v>
          </cell>
          <cell r="W110">
            <v>245.13319999999999</v>
          </cell>
          <cell r="X110">
            <v>59.391599999999997</v>
          </cell>
          <cell r="Y110">
            <v>134.60579999999999</v>
          </cell>
          <cell r="Z110">
            <v>2.3914</v>
          </cell>
          <cell r="AA110">
            <v>1.8798999999999999</v>
          </cell>
          <cell r="AB110">
            <v>301.00380000000001</v>
          </cell>
          <cell r="AC110">
            <v>11.061999999999999</v>
          </cell>
          <cell r="AD110">
            <v>4.2599999999999999E-2</v>
          </cell>
          <cell r="AE110">
            <v>10.4192</v>
          </cell>
          <cell r="AF110">
            <v>17.957899999999999</v>
          </cell>
          <cell r="AG110">
            <v>1.5753999999999999</v>
          </cell>
          <cell r="AH110">
            <v>80.635800000000003</v>
          </cell>
          <cell r="AI110">
            <v>73.09</v>
          </cell>
          <cell r="AJ110">
            <v>13.9169</v>
          </cell>
          <cell r="AK110">
            <v>53.265099999999997</v>
          </cell>
          <cell r="AL110">
            <v>315.75259999999997</v>
          </cell>
          <cell r="AM110">
            <v>43.985199999999999</v>
          </cell>
          <cell r="AN110">
            <v>479.43880000000001</v>
          </cell>
          <cell r="AO110">
            <v>685.71690000000001</v>
          </cell>
        </row>
        <row r="111">
          <cell r="C111">
            <v>275.14420000000001</v>
          </cell>
          <cell r="D111">
            <v>34.842199999999998</v>
          </cell>
          <cell r="E111">
            <v>776.67070000000001</v>
          </cell>
          <cell r="F111">
            <v>11.74</v>
          </cell>
          <cell r="G111">
            <v>118.8498</v>
          </cell>
          <cell r="H111">
            <v>4.0399999999999998E-2</v>
          </cell>
          <cell r="I111">
            <v>14.0701</v>
          </cell>
          <cell r="J111">
            <v>64.246399999999994</v>
          </cell>
          <cell r="K111">
            <v>541.79999999999995</v>
          </cell>
          <cell r="L111">
            <v>30.6417</v>
          </cell>
          <cell r="M111">
            <v>5.8212999999999999</v>
          </cell>
          <cell r="N111">
            <v>608.76170000000002</v>
          </cell>
          <cell r="O111">
            <v>28.814900000000002</v>
          </cell>
          <cell r="P111">
            <v>24.760899999999999</v>
          </cell>
          <cell r="Q111">
            <v>347.67140000000001</v>
          </cell>
          <cell r="R111">
            <v>3.7223999999999999</v>
          </cell>
          <cell r="S111">
            <v>858.63710000000003</v>
          </cell>
          <cell r="T111">
            <v>135.44999999999999</v>
          </cell>
          <cell r="U111">
            <v>42.1297</v>
          </cell>
          <cell r="V111">
            <v>217.5599</v>
          </cell>
          <cell r="W111">
            <v>245.13319999999999</v>
          </cell>
          <cell r="X111">
            <v>59.391599999999997</v>
          </cell>
          <cell r="Y111">
            <v>134.60579999999999</v>
          </cell>
          <cell r="Z111">
            <v>2.3914</v>
          </cell>
          <cell r="AA111">
            <v>1.8798999999999999</v>
          </cell>
          <cell r="AB111">
            <v>301.00380000000001</v>
          </cell>
          <cell r="AC111">
            <v>11.061999999999999</v>
          </cell>
          <cell r="AD111">
            <v>4.2599999999999999E-2</v>
          </cell>
          <cell r="AE111">
            <v>10.4192</v>
          </cell>
          <cell r="AF111">
            <v>17.957899999999999</v>
          </cell>
          <cell r="AG111">
            <v>1.5753999999999999</v>
          </cell>
          <cell r="AH111">
            <v>80.635800000000003</v>
          </cell>
          <cell r="AI111">
            <v>73.09</v>
          </cell>
          <cell r="AJ111">
            <v>13.9169</v>
          </cell>
          <cell r="AK111">
            <v>53.265099999999997</v>
          </cell>
          <cell r="AL111">
            <v>315.75259999999997</v>
          </cell>
          <cell r="AM111">
            <v>43.985199999999999</v>
          </cell>
          <cell r="AN111">
            <v>479.43880000000001</v>
          </cell>
          <cell r="AO111">
            <v>685.71690000000001</v>
          </cell>
        </row>
        <row r="112">
          <cell r="C112">
            <v>273.72120000000001</v>
          </cell>
          <cell r="D112">
            <v>34.620199999999997</v>
          </cell>
          <cell r="E112">
            <v>777.00909999999999</v>
          </cell>
          <cell r="F112">
            <v>11.742100000000001</v>
          </cell>
          <cell r="G112">
            <v>118.0926</v>
          </cell>
          <cell r="H112">
            <v>4.0300000000000002E-2</v>
          </cell>
          <cell r="I112">
            <v>13.980499999999999</v>
          </cell>
          <cell r="J112">
            <v>63.837899999999998</v>
          </cell>
          <cell r="K112">
            <v>541.9</v>
          </cell>
          <cell r="L112">
            <v>30.4465</v>
          </cell>
          <cell r="M112">
            <v>5.7820999999999998</v>
          </cell>
          <cell r="N112">
            <v>604.88329999999996</v>
          </cell>
          <cell r="O112">
            <v>28.6313</v>
          </cell>
          <cell r="P112">
            <v>24.603200000000001</v>
          </cell>
          <cell r="Q112">
            <v>347.04180000000002</v>
          </cell>
          <cell r="R112">
            <v>3.7231000000000001</v>
          </cell>
          <cell r="S112">
            <v>858.79560000000004</v>
          </cell>
          <cell r="T112">
            <v>135.47499999999999</v>
          </cell>
          <cell r="U112">
            <v>42.1417</v>
          </cell>
          <cell r="V112">
            <v>216.1738</v>
          </cell>
          <cell r="W112">
            <v>243.57140000000001</v>
          </cell>
          <cell r="X112">
            <v>59.192900000000002</v>
          </cell>
          <cell r="Y112">
            <v>134.18520000000001</v>
          </cell>
          <cell r="Z112">
            <v>2.3761999999999999</v>
          </cell>
          <cell r="AA112">
            <v>1.8776999999999999</v>
          </cell>
          <cell r="AB112">
            <v>299.59390000000002</v>
          </cell>
          <cell r="AC112">
            <v>10.9842</v>
          </cell>
          <cell r="AD112">
            <v>4.4600000000000001E-2</v>
          </cell>
          <cell r="AE112">
            <v>10.421200000000001</v>
          </cell>
          <cell r="AF112">
            <v>17.843399999999999</v>
          </cell>
          <cell r="AG112">
            <v>1.5681</v>
          </cell>
          <cell r="AH112">
            <v>80.122100000000003</v>
          </cell>
          <cell r="AI112">
            <v>72.624300000000005</v>
          </cell>
          <cell r="AJ112">
            <v>13.8476</v>
          </cell>
          <cell r="AK112">
            <v>52.610100000000003</v>
          </cell>
          <cell r="AL112">
            <v>312.89609999999999</v>
          </cell>
          <cell r="AM112">
            <v>43.805500000000002</v>
          </cell>
          <cell r="AN112">
            <v>476.3843</v>
          </cell>
          <cell r="AO112">
            <v>683.77430000000004</v>
          </cell>
        </row>
        <row r="113">
          <cell r="C113">
            <v>269.07580000000002</v>
          </cell>
          <cell r="D113">
            <v>34.564500000000002</v>
          </cell>
          <cell r="E113">
            <v>772.60940000000005</v>
          </cell>
          <cell r="F113">
            <v>11.740600000000001</v>
          </cell>
          <cell r="G113">
            <v>117.9027</v>
          </cell>
          <cell r="H113">
            <v>4.0300000000000002E-2</v>
          </cell>
          <cell r="I113">
            <v>13.958</v>
          </cell>
          <cell r="J113">
            <v>63.739600000000003</v>
          </cell>
          <cell r="K113">
            <v>541.83000000000004</v>
          </cell>
          <cell r="L113">
            <v>30.397600000000001</v>
          </cell>
          <cell r="M113">
            <v>5.7580999999999998</v>
          </cell>
          <cell r="N113">
            <v>603.91079999999999</v>
          </cell>
          <cell r="O113">
            <v>28.5852</v>
          </cell>
          <cell r="P113">
            <v>24.563600000000001</v>
          </cell>
          <cell r="Q113">
            <v>345.40190000000001</v>
          </cell>
          <cell r="R113">
            <v>3.7225999999999999</v>
          </cell>
          <cell r="S113">
            <v>858.68460000000005</v>
          </cell>
          <cell r="T113">
            <v>135.45750000000001</v>
          </cell>
          <cell r="U113">
            <v>42.1599</v>
          </cell>
          <cell r="V113">
            <v>215.8262</v>
          </cell>
          <cell r="W113">
            <v>243.1798</v>
          </cell>
          <cell r="X113">
            <v>59.017000000000003</v>
          </cell>
          <cell r="Y113">
            <v>134.44280000000001</v>
          </cell>
          <cell r="Z113">
            <v>2.3723999999999998</v>
          </cell>
          <cell r="AA113">
            <v>1.8768</v>
          </cell>
          <cell r="AB113">
            <v>300.28309999999999</v>
          </cell>
          <cell r="AC113">
            <v>10.978400000000001</v>
          </cell>
          <cell r="AD113">
            <v>4.2999999999999997E-2</v>
          </cell>
          <cell r="AE113">
            <v>10.4198</v>
          </cell>
          <cell r="AF113">
            <v>17.8141</v>
          </cell>
          <cell r="AG113">
            <v>1.5679000000000001</v>
          </cell>
          <cell r="AH113">
            <v>79.993300000000005</v>
          </cell>
          <cell r="AI113">
            <v>72.507599999999996</v>
          </cell>
          <cell r="AJ113">
            <v>13.8293</v>
          </cell>
          <cell r="AK113">
            <v>52.5807</v>
          </cell>
          <cell r="AL113">
            <v>311.16669999999999</v>
          </cell>
          <cell r="AM113">
            <v>44.112299999999998</v>
          </cell>
          <cell r="AN113">
            <v>475.61840000000001</v>
          </cell>
          <cell r="AO113">
            <v>683.92070000000001</v>
          </cell>
        </row>
        <row r="114">
          <cell r="C114">
            <v>274.49220000000003</v>
          </cell>
          <cell r="D114">
            <v>34.753599999999999</v>
          </cell>
          <cell r="E114">
            <v>774.82240000000002</v>
          </cell>
          <cell r="F114">
            <v>11.7393</v>
          </cell>
          <cell r="G114">
            <v>118.54770000000001</v>
          </cell>
          <cell r="H114">
            <v>4.0300000000000002E-2</v>
          </cell>
          <cell r="I114">
            <v>14.0343</v>
          </cell>
          <cell r="J114">
            <v>64.086600000000004</v>
          </cell>
          <cell r="K114">
            <v>541.77</v>
          </cell>
          <cell r="L114">
            <v>30.5639</v>
          </cell>
          <cell r="M114">
            <v>5.7630999999999997</v>
          </cell>
          <cell r="N114">
            <v>607.21460000000002</v>
          </cell>
          <cell r="O114">
            <v>28.741599999999998</v>
          </cell>
          <cell r="P114">
            <v>24.698</v>
          </cell>
          <cell r="Q114">
            <v>348.27789999999999</v>
          </cell>
          <cell r="R114">
            <v>3.7222</v>
          </cell>
          <cell r="S114">
            <v>855.8768</v>
          </cell>
          <cell r="T114">
            <v>135.4425</v>
          </cell>
          <cell r="U114">
            <v>42.155200000000001</v>
          </cell>
          <cell r="V114">
            <v>217.0069</v>
          </cell>
          <cell r="W114">
            <v>244.5102</v>
          </cell>
          <cell r="X114">
            <v>59.328899999999997</v>
          </cell>
          <cell r="Y114">
            <v>134.7859</v>
          </cell>
          <cell r="Z114">
            <v>2.3854000000000002</v>
          </cell>
          <cell r="AA114">
            <v>1.8746</v>
          </cell>
          <cell r="AB114">
            <v>300.31420000000003</v>
          </cell>
          <cell r="AC114">
            <v>11.0495</v>
          </cell>
          <cell r="AD114">
            <v>4.4699999999999997E-2</v>
          </cell>
          <cell r="AE114">
            <v>10.418699999999999</v>
          </cell>
          <cell r="AF114">
            <v>17.908200000000001</v>
          </cell>
          <cell r="AG114">
            <v>1.5678000000000001</v>
          </cell>
          <cell r="AH114">
            <v>80.430899999999994</v>
          </cell>
          <cell r="AI114">
            <v>72.904200000000003</v>
          </cell>
          <cell r="AJ114">
            <v>13.8965</v>
          </cell>
          <cell r="AK114">
            <v>53.006</v>
          </cell>
          <cell r="AL114">
            <v>312.76679999999999</v>
          </cell>
          <cell r="AM114">
            <v>44.489800000000002</v>
          </cell>
          <cell r="AN114">
            <v>478.22039999999998</v>
          </cell>
          <cell r="AO114">
            <v>686.48080000000004</v>
          </cell>
        </row>
        <row r="115">
          <cell r="C115">
            <v>279.25850000000003</v>
          </cell>
          <cell r="D115">
            <v>35.387500000000003</v>
          </cell>
          <cell r="E115">
            <v>780.98339999999996</v>
          </cell>
          <cell r="F115">
            <v>11.738</v>
          </cell>
          <cell r="G115">
            <v>120.71</v>
          </cell>
          <cell r="H115">
            <v>4.0399999999999998E-2</v>
          </cell>
          <cell r="I115">
            <v>14.2903</v>
          </cell>
          <cell r="J115">
            <v>65.243300000000005</v>
          </cell>
          <cell r="K115">
            <v>541.71</v>
          </cell>
          <cell r="L115">
            <v>31.121300000000002</v>
          </cell>
          <cell r="M115">
            <v>5.8045</v>
          </cell>
          <cell r="N115">
            <v>618.29020000000003</v>
          </cell>
          <cell r="O115">
            <v>29.265899999999998</v>
          </cell>
          <cell r="P115">
            <v>25.148499999999999</v>
          </cell>
          <cell r="Q115">
            <v>350.54579999999999</v>
          </cell>
          <cell r="R115">
            <v>3.7218</v>
          </cell>
          <cell r="S115">
            <v>858.49450000000002</v>
          </cell>
          <cell r="T115">
            <v>135.42750000000001</v>
          </cell>
          <cell r="U115">
            <v>42.138100000000001</v>
          </cell>
          <cell r="V115">
            <v>220.96520000000001</v>
          </cell>
          <cell r="W115">
            <v>248.9701</v>
          </cell>
          <cell r="X115">
            <v>59.946199999999997</v>
          </cell>
          <cell r="Y115">
            <v>135.3673</v>
          </cell>
          <cell r="Z115">
            <v>2.4289000000000001</v>
          </cell>
          <cell r="AA115">
            <v>1.8756999999999999</v>
          </cell>
          <cell r="AB115">
            <v>298.37200000000001</v>
          </cell>
          <cell r="AC115">
            <v>11.2186</v>
          </cell>
          <cell r="AD115">
            <v>4.41E-2</v>
          </cell>
          <cell r="AE115">
            <v>10.4175</v>
          </cell>
          <cell r="AF115">
            <v>18.233499999999999</v>
          </cell>
          <cell r="AG115">
            <v>1.5676000000000001</v>
          </cell>
          <cell r="AH115">
            <v>81.897999999999996</v>
          </cell>
          <cell r="AI115">
            <v>74.233999999999995</v>
          </cell>
          <cell r="AJ115">
            <v>14.113099999999999</v>
          </cell>
          <cell r="AK115">
            <v>53.539700000000003</v>
          </cell>
          <cell r="AL115">
            <v>318.03480000000002</v>
          </cell>
          <cell r="AM115">
            <v>44.1952</v>
          </cell>
          <cell r="AN115">
            <v>486.94310000000002</v>
          </cell>
          <cell r="AO115">
            <v>690.36749999999995</v>
          </cell>
        </row>
        <row r="116">
          <cell r="C116">
            <v>279.25850000000003</v>
          </cell>
          <cell r="D116">
            <v>35.387500000000003</v>
          </cell>
          <cell r="E116">
            <v>780.98339999999996</v>
          </cell>
          <cell r="F116">
            <v>11.738</v>
          </cell>
          <cell r="G116">
            <v>120.71</v>
          </cell>
          <cell r="H116">
            <v>4.0399999999999998E-2</v>
          </cell>
          <cell r="I116">
            <v>14.2903</v>
          </cell>
          <cell r="J116">
            <v>65.243300000000005</v>
          </cell>
          <cell r="K116">
            <v>541.71</v>
          </cell>
          <cell r="L116">
            <v>31.121300000000002</v>
          </cell>
          <cell r="M116">
            <v>5.8045</v>
          </cell>
          <cell r="N116">
            <v>618.29020000000003</v>
          </cell>
          <cell r="O116">
            <v>29.265899999999998</v>
          </cell>
          <cell r="P116">
            <v>25.148499999999999</v>
          </cell>
          <cell r="Q116">
            <v>350.54579999999999</v>
          </cell>
          <cell r="R116">
            <v>3.7218</v>
          </cell>
          <cell r="S116">
            <v>858.49450000000002</v>
          </cell>
          <cell r="T116">
            <v>135.42750000000001</v>
          </cell>
          <cell r="U116">
            <v>42.138100000000001</v>
          </cell>
          <cell r="V116">
            <v>220.96520000000001</v>
          </cell>
          <cell r="W116">
            <v>248.9701</v>
          </cell>
          <cell r="X116">
            <v>59.946199999999997</v>
          </cell>
          <cell r="Y116">
            <v>135.3673</v>
          </cell>
          <cell r="Z116">
            <v>2.4289000000000001</v>
          </cell>
          <cell r="AA116">
            <v>1.8756999999999999</v>
          </cell>
          <cell r="AB116">
            <v>298.37200000000001</v>
          </cell>
          <cell r="AC116">
            <v>11.2186</v>
          </cell>
          <cell r="AD116">
            <v>4.41E-2</v>
          </cell>
          <cell r="AE116">
            <v>10.4175</v>
          </cell>
          <cell r="AF116">
            <v>18.233499999999999</v>
          </cell>
          <cell r="AG116">
            <v>1.5676000000000001</v>
          </cell>
          <cell r="AH116">
            <v>81.897999999999996</v>
          </cell>
          <cell r="AI116">
            <v>74.233999999999995</v>
          </cell>
          <cell r="AJ116">
            <v>14.113099999999999</v>
          </cell>
          <cell r="AK116">
            <v>53.539700000000003</v>
          </cell>
          <cell r="AL116">
            <v>318.03480000000002</v>
          </cell>
          <cell r="AM116">
            <v>44.1952</v>
          </cell>
          <cell r="AN116">
            <v>486.94310000000002</v>
          </cell>
          <cell r="AO116">
            <v>690.36749999999995</v>
          </cell>
        </row>
        <row r="117">
          <cell r="C117">
            <v>279.25850000000003</v>
          </cell>
          <cell r="D117">
            <v>35.387500000000003</v>
          </cell>
          <cell r="E117">
            <v>780.98339999999996</v>
          </cell>
          <cell r="F117">
            <v>11.738</v>
          </cell>
          <cell r="G117">
            <v>120.71</v>
          </cell>
          <cell r="H117">
            <v>4.0399999999999998E-2</v>
          </cell>
          <cell r="I117">
            <v>14.2903</v>
          </cell>
          <cell r="J117">
            <v>65.243300000000005</v>
          </cell>
          <cell r="K117">
            <v>541.71</v>
          </cell>
          <cell r="L117">
            <v>31.121300000000002</v>
          </cell>
          <cell r="M117">
            <v>5.8045</v>
          </cell>
          <cell r="N117">
            <v>618.29020000000003</v>
          </cell>
          <cell r="O117">
            <v>29.265899999999998</v>
          </cell>
          <cell r="P117">
            <v>25.148499999999999</v>
          </cell>
          <cell r="Q117">
            <v>350.54579999999999</v>
          </cell>
          <cell r="R117">
            <v>3.7218</v>
          </cell>
          <cell r="S117">
            <v>858.49450000000002</v>
          </cell>
          <cell r="T117">
            <v>135.42750000000001</v>
          </cell>
          <cell r="U117">
            <v>42.138100000000001</v>
          </cell>
          <cell r="V117">
            <v>220.96520000000001</v>
          </cell>
          <cell r="W117">
            <v>248.9701</v>
          </cell>
          <cell r="X117">
            <v>59.946199999999997</v>
          </cell>
          <cell r="Y117">
            <v>135.3673</v>
          </cell>
          <cell r="Z117">
            <v>2.4289000000000001</v>
          </cell>
          <cell r="AA117">
            <v>1.8756999999999999</v>
          </cell>
          <cell r="AB117">
            <v>298.37200000000001</v>
          </cell>
          <cell r="AC117">
            <v>11.2186</v>
          </cell>
          <cell r="AD117">
            <v>4.41E-2</v>
          </cell>
          <cell r="AE117">
            <v>10.4175</v>
          </cell>
          <cell r="AF117">
            <v>18.233499999999999</v>
          </cell>
          <cell r="AG117">
            <v>1.5676000000000001</v>
          </cell>
          <cell r="AH117">
            <v>81.897999999999996</v>
          </cell>
          <cell r="AI117">
            <v>74.233999999999995</v>
          </cell>
          <cell r="AJ117">
            <v>14.113099999999999</v>
          </cell>
          <cell r="AK117">
            <v>53.539700000000003</v>
          </cell>
          <cell r="AL117">
            <v>318.03480000000002</v>
          </cell>
          <cell r="AM117">
            <v>44.1952</v>
          </cell>
          <cell r="AN117">
            <v>486.94310000000002</v>
          </cell>
          <cell r="AO117">
            <v>690.36749999999995</v>
          </cell>
        </row>
        <row r="118">
          <cell r="C118">
            <v>274.03640000000001</v>
          </cell>
          <cell r="D118">
            <v>35.436799999999998</v>
          </cell>
          <cell r="E118">
            <v>780.69219999999996</v>
          </cell>
          <cell r="F118">
            <v>11.7196</v>
          </cell>
          <cell r="G118">
            <v>120.8779</v>
          </cell>
          <cell r="H118">
            <v>4.02E-2</v>
          </cell>
          <cell r="I118">
            <v>14.3102</v>
          </cell>
          <cell r="J118">
            <v>65.333100000000002</v>
          </cell>
          <cell r="K118">
            <v>541.67999999999995</v>
          </cell>
          <cell r="L118">
            <v>31.1646</v>
          </cell>
          <cell r="M118">
            <v>5.7850000000000001</v>
          </cell>
          <cell r="N118">
            <v>619.15009999999995</v>
          </cell>
          <cell r="O118">
            <v>29.3066</v>
          </cell>
          <cell r="P118">
            <v>25.183499999999999</v>
          </cell>
          <cell r="Q118">
            <v>350.5034</v>
          </cell>
          <cell r="R118">
            <v>3.7216</v>
          </cell>
          <cell r="S118">
            <v>858.44690000000003</v>
          </cell>
          <cell r="T118">
            <v>135.41999999999999</v>
          </cell>
          <cell r="U118">
            <v>42.114800000000002</v>
          </cell>
          <cell r="V118">
            <v>221.27250000000001</v>
          </cell>
          <cell r="W118">
            <v>249.31630000000001</v>
          </cell>
          <cell r="X118">
            <v>59.856400000000001</v>
          </cell>
          <cell r="Y118">
            <v>133.95429999999999</v>
          </cell>
          <cell r="Z118">
            <v>2.4321999999999999</v>
          </cell>
          <cell r="AA118">
            <v>1.8782000000000001</v>
          </cell>
          <cell r="AB118">
            <v>299.31880000000001</v>
          </cell>
          <cell r="AC118">
            <v>11.2301</v>
          </cell>
          <cell r="AD118">
            <v>4.4200000000000003E-2</v>
          </cell>
          <cell r="AE118">
            <v>10.4169</v>
          </cell>
          <cell r="AF118">
            <v>18.255400000000002</v>
          </cell>
          <cell r="AG118">
            <v>1.5602</v>
          </cell>
          <cell r="AH118">
            <v>82.011899999999997</v>
          </cell>
          <cell r="AI118">
            <v>74.337199999999996</v>
          </cell>
          <cell r="AJ118">
            <v>14.18</v>
          </cell>
          <cell r="AK118">
            <v>53.382300000000001</v>
          </cell>
          <cell r="AL118">
            <v>318.47710000000001</v>
          </cell>
          <cell r="AM118">
            <v>44.446300000000001</v>
          </cell>
          <cell r="AN118">
            <v>487.62029999999999</v>
          </cell>
          <cell r="AO118">
            <v>690.33109999999999</v>
          </cell>
        </row>
        <row r="119">
          <cell r="C119">
            <v>272.69909999999999</v>
          </cell>
          <cell r="D119">
            <v>35.321300000000001</v>
          </cell>
          <cell r="E119">
            <v>779.3963</v>
          </cell>
          <cell r="F119">
            <v>11.719200000000001</v>
          </cell>
          <cell r="G119">
            <v>120.4841</v>
          </cell>
          <cell r="H119">
            <v>4.0099999999999997E-2</v>
          </cell>
          <cell r="I119">
            <v>14.2636</v>
          </cell>
          <cell r="J119">
            <v>65.123699999999999</v>
          </cell>
          <cell r="K119">
            <v>541.66</v>
          </cell>
          <cell r="L119">
            <v>31.063099999999999</v>
          </cell>
          <cell r="M119">
            <v>5.7614000000000001</v>
          </cell>
          <cell r="N119">
            <v>617.1327</v>
          </cell>
          <cell r="O119">
            <v>29.211099999999998</v>
          </cell>
          <cell r="P119">
            <v>25.101400000000002</v>
          </cell>
          <cell r="Q119">
            <v>349.7636</v>
          </cell>
          <cell r="R119">
            <v>3.7214999999999998</v>
          </cell>
          <cell r="S119">
            <v>858.41520000000003</v>
          </cell>
          <cell r="T119">
            <v>135.41499999999999</v>
          </cell>
          <cell r="U119">
            <v>42.113199999999999</v>
          </cell>
          <cell r="V119">
            <v>220.5515</v>
          </cell>
          <cell r="W119">
            <v>248.50399999999999</v>
          </cell>
          <cell r="X119">
            <v>59.657699999999998</v>
          </cell>
          <cell r="Y119">
            <v>134.14060000000001</v>
          </cell>
          <cell r="Z119">
            <v>2.4243000000000001</v>
          </cell>
          <cell r="AA119">
            <v>1.8774999999999999</v>
          </cell>
          <cell r="AB119">
            <v>298.7654</v>
          </cell>
          <cell r="AC119">
            <v>11.191700000000001</v>
          </cell>
          <cell r="AD119">
            <v>4.3299999999999998E-2</v>
          </cell>
          <cell r="AE119">
            <v>10.416499999999999</v>
          </cell>
          <cell r="AF119">
            <v>18.191800000000001</v>
          </cell>
          <cell r="AG119">
            <v>1.5602</v>
          </cell>
          <cell r="AH119">
            <v>81.744600000000005</v>
          </cell>
          <cell r="AI119">
            <v>74.094999999999999</v>
          </cell>
          <cell r="AJ119">
            <v>14.105499999999999</v>
          </cell>
          <cell r="AK119">
            <v>53.025500000000001</v>
          </cell>
          <cell r="AL119">
            <v>318.04180000000002</v>
          </cell>
          <cell r="AM119">
            <v>44.532800000000002</v>
          </cell>
          <cell r="AN119">
            <v>486.03149999999999</v>
          </cell>
          <cell r="AO119">
            <v>689.59990000000005</v>
          </cell>
        </row>
        <row r="120">
          <cell r="C120">
            <v>273.012</v>
          </cell>
          <cell r="D120">
            <v>35.216999999999999</v>
          </cell>
          <cell r="E120">
            <v>778.21799999999996</v>
          </cell>
          <cell r="F120">
            <v>11.718500000000001</v>
          </cell>
          <cell r="G120">
            <v>120.1283</v>
          </cell>
          <cell r="H120">
            <v>4.02E-2</v>
          </cell>
          <cell r="I120">
            <v>14.221500000000001</v>
          </cell>
          <cell r="J120">
            <v>64.927099999999996</v>
          </cell>
          <cell r="K120">
            <v>541.63</v>
          </cell>
          <cell r="L120">
            <v>30.971399999999999</v>
          </cell>
          <cell r="M120">
            <v>5.7526000000000002</v>
          </cell>
          <cell r="N120">
            <v>615.31050000000005</v>
          </cell>
          <cell r="O120">
            <v>29.1248</v>
          </cell>
          <cell r="P120">
            <v>25.0273</v>
          </cell>
          <cell r="Q120">
            <v>351.05500000000001</v>
          </cell>
          <cell r="R120">
            <v>3.7212999999999998</v>
          </cell>
          <cell r="S120">
            <v>862.46820000000002</v>
          </cell>
          <cell r="T120">
            <v>135.4075</v>
          </cell>
          <cell r="U120">
            <v>42.027200000000001</v>
          </cell>
          <cell r="V120">
            <v>219.90020000000001</v>
          </cell>
          <cell r="W120">
            <v>247.77019999999999</v>
          </cell>
          <cell r="X120">
            <v>59.368600000000001</v>
          </cell>
          <cell r="Y120">
            <v>134.66249999999999</v>
          </cell>
          <cell r="Z120">
            <v>2.4171999999999998</v>
          </cell>
          <cell r="AA120">
            <v>1.8742000000000001</v>
          </cell>
          <cell r="AB120">
            <v>298.06639999999999</v>
          </cell>
          <cell r="AC120">
            <v>11.153</v>
          </cell>
          <cell r="AD120">
            <v>4.4999999999999998E-2</v>
          </cell>
          <cell r="AE120">
            <v>10.416</v>
          </cell>
          <cell r="AF120">
            <v>18.142199999999999</v>
          </cell>
          <cell r="AG120">
            <v>1.5601</v>
          </cell>
          <cell r="AH120">
            <v>81.503299999999996</v>
          </cell>
          <cell r="AI120">
            <v>73.876199999999997</v>
          </cell>
          <cell r="AJ120">
            <v>13.991899999999999</v>
          </cell>
          <cell r="AK120">
            <v>52.868899999999996</v>
          </cell>
          <cell r="AL120">
            <v>316.31619999999998</v>
          </cell>
          <cell r="AM120">
            <v>44.235199999999999</v>
          </cell>
          <cell r="AN120">
            <v>484.59640000000002</v>
          </cell>
          <cell r="AO120">
            <v>688.19309999999996</v>
          </cell>
        </row>
        <row r="121">
          <cell r="C121">
            <v>275.06229999999999</v>
          </cell>
          <cell r="D121">
            <v>35.475499999999997</v>
          </cell>
          <cell r="E121">
            <v>781.54510000000005</v>
          </cell>
          <cell r="F121">
            <v>11.7181</v>
          </cell>
          <cell r="G121">
            <v>121.01</v>
          </cell>
          <cell r="H121">
            <v>4.0300000000000002E-2</v>
          </cell>
          <cell r="I121">
            <v>14.325799999999999</v>
          </cell>
          <cell r="J121">
            <v>65.401899999999998</v>
          </cell>
          <cell r="K121">
            <v>541.61</v>
          </cell>
          <cell r="L121">
            <v>31.198699999999999</v>
          </cell>
          <cell r="M121">
            <v>5.7701000000000002</v>
          </cell>
          <cell r="N121">
            <v>619.82659999999998</v>
          </cell>
          <cell r="O121">
            <v>29.3386</v>
          </cell>
          <cell r="P121">
            <v>25.210999999999999</v>
          </cell>
          <cell r="Q121">
            <v>350.6343</v>
          </cell>
          <cell r="R121">
            <v>3.7210999999999999</v>
          </cell>
          <cell r="S121">
            <v>861.0652</v>
          </cell>
          <cell r="T121">
            <v>135.4025</v>
          </cell>
          <cell r="U121">
            <v>41.990200000000002</v>
          </cell>
          <cell r="V121">
            <v>221.51419999999999</v>
          </cell>
          <cell r="W121">
            <v>249.58869999999999</v>
          </cell>
          <cell r="X121">
            <v>59.775100000000002</v>
          </cell>
          <cell r="Y121">
            <v>135.50399999999999</v>
          </cell>
          <cell r="Z121">
            <v>2.4348999999999998</v>
          </cell>
          <cell r="AA121">
            <v>1.8767</v>
          </cell>
          <cell r="AB121">
            <v>298.19979999999998</v>
          </cell>
          <cell r="AC121">
            <v>11.235099999999999</v>
          </cell>
          <cell r="AD121">
            <v>4.3700000000000003E-2</v>
          </cell>
          <cell r="AE121">
            <v>10.4156</v>
          </cell>
          <cell r="AF121">
            <v>18.267800000000001</v>
          </cell>
          <cell r="AG121">
            <v>1.56</v>
          </cell>
          <cell r="AH121">
            <v>82.101500000000001</v>
          </cell>
          <cell r="AI121">
            <v>74.418499999999995</v>
          </cell>
          <cell r="AJ121">
            <v>14.099500000000001</v>
          </cell>
          <cell r="AK121">
            <v>53.308100000000003</v>
          </cell>
          <cell r="AL121">
            <v>318.34690000000001</v>
          </cell>
          <cell r="AM121">
            <v>44.232799999999997</v>
          </cell>
          <cell r="AN121">
            <v>488.15309999999999</v>
          </cell>
          <cell r="AO121">
            <v>689.07650000000001</v>
          </cell>
        </row>
        <row r="122">
          <cell r="C122">
            <v>277.16390000000001</v>
          </cell>
          <cell r="D122">
            <v>35.512900000000002</v>
          </cell>
          <cell r="E122">
            <v>781.36810000000003</v>
          </cell>
          <cell r="F122">
            <v>11.7174</v>
          </cell>
          <cell r="G122">
            <v>121.1375</v>
          </cell>
          <cell r="H122">
            <v>4.0300000000000002E-2</v>
          </cell>
          <cell r="I122">
            <v>14.3409</v>
          </cell>
          <cell r="J122">
            <v>65.465599999999995</v>
          </cell>
          <cell r="K122">
            <v>541.58000000000004</v>
          </cell>
          <cell r="L122">
            <v>31.2316</v>
          </cell>
          <cell r="M122">
            <v>5.7496999999999998</v>
          </cell>
          <cell r="N122">
            <v>620.47990000000004</v>
          </cell>
          <cell r="O122">
            <v>29.369499999999999</v>
          </cell>
          <cell r="P122">
            <v>25.2376</v>
          </cell>
          <cell r="Q122">
            <v>350.82749999999999</v>
          </cell>
          <cell r="R122">
            <v>3.7208999999999999</v>
          </cell>
          <cell r="S122">
            <v>861.01750000000004</v>
          </cell>
          <cell r="T122">
            <v>135.39500000000001</v>
          </cell>
          <cell r="U122">
            <v>41.9878</v>
          </cell>
          <cell r="V122">
            <v>221.74770000000001</v>
          </cell>
          <cell r="W122">
            <v>249.8518</v>
          </cell>
          <cell r="X122">
            <v>59.922499999999999</v>
          </cell>
          <cell r="Y122">
            <v>136.75909999999999</v>
          </cell>
          <cell r="Z122">
            <v>2.4375</v>
          </cell>
          <cell r="AA122">
            <v>1.8785000000000001</v>
          </cell>
          <cell r="AB122">
            <v>297.65949999999998</v>
          </cell>
          <cell r="AC122">
            <v>11.214399999999999</v>
          </cell>
          <cell r="AD122">
            <v>4.65E-2</v>
          </cell>
          <cell r="AE122">
            <v>10.414999999999999</v>
          </cell>
          <cell r="AF122">
            <v>18.280200000000001</v>
          </cell>
          <cell r="AG122">
            <v>1.5599000000000001</v>
          </cell>
          <cell r="AH122">
            <v>82.188000000000002</v>
          </cell>
          <cell r="AI122">
            <v>74.496899999999997</v>
          </cell>
          <cell r="AJ122">
            <v>14.105</v>
          </cell>
          <cell r="AK122">
            <v>53.584899999999998</v>
          </cell>
          <cell r="AL122">
            <v>317.7706</v>
          </cell>
          <cell r="AM122">
            <v>43.627099999999999</v>
          </cell>
          <cell r="AN122">
            <v>488.66759999999999</v>
          </cell>
          <cell r="AO122">
            <v>685.52779999999996</v>
          </cell>
        </row>
        <row r="123">
          <cell r="C123">
            <v>277.16390000000001</v>
          </cell>
          <cell r="D123">
            <v>35.512900000000002</v>
          </cell>
          <cell r="E123">
            <v>781.36810000000003</v>
          </cell>
          <cell r="F123">
            <v>11.7174</v>
          </cell>
          <cell r="G123">
            <v>121.1375</v>
          </cell>
          <cell r="H123">
            <v>4.0300000000000002E-2</v>
          </cell>
          <cell r="I123">
            <v>14.3409</v>
          </cell>
          <cell r="J123">
            <v>65.465599999999995</v>
          </cell>
          <cell r="K123">
            <v>541.58000000000004</v>
          </cell>
          <cell r="L123">
            <v>31.2316</v>
          </cell>
          <cell r="M123">
            <v>5.7496999999999998</v>
          </cell>
          <cell r="N123">
            <v>620.47990000000004</v>
          </cell>
          <cell r="O123">
            <v>29.369499999999999</v>
          </cell>
          <cell r="P123">
            <v>25.2376</v>
          </cell>
          <cell r="Q123">
            <v>350.82749999999999</v>
          </cell>
          <cell r="R123">
            <v>3.7208999999999999</v>
          </cell>
          <cell r="S123">
            <v>861.01750000000004</v>
          </cell>
          <cell r="T123">
            <v>135.39500000000001</v>
          </cell>
          <cell r="U123">
            <v>41.9878</v>
          </cell>
          <cell r="V123">
            <v>221.74770000000001</v>
          </cell>
          <cell r="W123">
            <v>249.8518</v>
          </cell>
          <cell r="X123">
            <v>59.922499999999999</v>
          </cell>
          <cell r="Y123">
            <v>136.75909999999999</v>
          </cell>
          <cell r="Z123">
            <v>2.4375</v>
          </cell>
          <cell r="AA123">
            <v>1.8785000000000001</v>
          </cell>
          <cell r="AB123">
            <v>297.65949999999998</v>
          </cell>
          <cell r="AC123">
            <v>11.214399999999999</v>
          </cell>
          <cell r="AD123">
            <v>4.65E-2</v>
          </cell>
          <cell r="AE123">
            <v>10.414999999999999</v>
          </cell>
          <cell r="AF123">
            <v>18.280200000000001</v>
          </cell>
          <cell r="AG123">
            <v>1.5599000000000001</v>
          </cell>
          <cell r="AH123">
            <v>82.188000000000002</v>
          </cell>
          <cell r="AI123">
            <v>74.496899999999997</v>
          </cell>
          <cell r="AJ123">
            <v>14.105</v>
          </cell>
          <cell r="AK123">
            <v>53.584899999999998</v>
          </cell>
          <cell r="AL123">
            <v>317.7706</v>
          </cell>
          <cell r="AM123">
            <v>43.627099999999999</v>
          </cell>
          <cell r="AN123">
            <v>488.66759999999999</v>
          </cell>
          <cell r="AO123">
            <v>685.52779999999996</v>
          </cell>
        </row>
        <row r="124">
          <cell r="C124">
            <v>277.16390000000001</v>
          </cell>
          <cell r="D124">
            <v>35.512900000000002</v>
          </cell>
          <cell r="E124">
            <v>781.36810000000003</v>
          </cell>
          <cell r="F124">
            <v>11.7174</v>
          </cell>
          <cell r="G124">
            <v>121.1375</v>
          </cell>
          <cell r="H124">
            <v>4.0300000000000002E-2</v>
          </cell>
          <cell r="I124">
            <v>14.3409</v>
          </cell>
          <cell r="J124">
            <v>65.465599999999995</v>
          </cell>
          <cell r="K124">
            <v>541.58000000000004</v>
          </cell>
          <cell r="L124">
            <v>31.2316</v>
          </cell>
          <cell r="M124">
            <v>5.7496999999999998</v>
          </cell>
          <cell r="N124">
            <v>620.47990000000004</v>
          </cell>
          <cell r="O124">
            <v>29.369499999999999</v>
          </cell>
          <cell r="P124">
            <v>25.2376</v>
          </cell>
          <cell r="Q124">
            <v>350.82749999999999</v>
          </cell>
          <cell r="R124">
            <v>3.7208999999999999</v>
          </cell>
          <cell r="S124">
            <v>861.01750000000004</v>
          </cell>
          <cell r="T124">
            <v>135.39500000000001</v>
          </cell>
          <cell r="U124">
            <v>41.9878</v>
          </cell>
          <cell r="V124">
            <v>221.74770000000001</v>
          </cell>
          <cell r="W124">
            <v>249.8518</v>
          </cell>
          <cell r="X124">
            <v>59.922499999999999</v>
          </cell>
          <cell r="Y124">
            <v>136.75909999999999</v>
          </cell>
          <cell r="Z124">
            <v>2.4375</v>
          </cell>
          <cell r="AA124">
            <v>1.8785000000000001</v>
          </cell>
          <cell r="AB124">
            <v>297.65949999999998</v>
          </cell>
          <cell r="AC124">
            <v>11.214399999999999</v>
          </cell>
          <cell r="AD124">
            <v>4.65E-2</v>
          </cell>
          <cell r="AE124">
            <v>10.414999999999999</v>
          </cell>
          <cell r="AF124">
            <v>18.280200000000001</v>
          </cell>
          <cell r="AG124">
            <v>1.5599000000000001</v>
          </cell>
          <cell r="AH124">
            <v>82.188000000000002</v>
          </cell>
          <cell r="AI124">
            <v>74.496899999999997</v>
          </cell>
          <cell r="AJ124">
            <v>14.105</v>
          </cell>
          <cell r="AK124">
            <v>53.584899999999998</v>
          </cell>
          <cell r="AL124">
            <v>317.7706</v>
          </cell>
          <cell r="AM124">
            <v>43.627099999999999</v>
          </cell>
          <cell r="AN124">
            <v>488.66759999999999</v>
          </cell>
          <cell r="AO124">
            <v>685.52779999999996</v>
          </cell>
        </row>
        <row r="125">
          <cell r="C125">
            <v>271.50371666666655</v>
          </cell>
          <cell r="D125">
            <v>35.118673333333327</v>
          </cell>
          <cell r="E125">
            <v>777.28839333333337</v>
          </cell>
          <cell r="F125">
            <v>11.743870000000003</v>
          </cell>
          <cell r="G125">
            <v>119.79289999999999</v>
          </cell>
          <cell r="H125">
            <v>4.0536666666666665E-2</v>
          </cell>
          <cell r="I125">
            <v>14.181749999999996</v>
          </cell>
          <cell r="J125">
            <v>64.750186666666693</v>
          </cell>
          <cell r="K125">
            <v>541.81799999999987</v>
          </cell>
          <cell r="L125">
            <v>30.884879999999995</v>
          </cell>
          <cell r="M125">
            <v>5.8188666666666657</v>
          </cell>
          <cell r="N125">
            <v>613.59252333333302</v>
          </cell>
          <cell r="O125">
            <v>29.043516666666669</v>
          </cell>
          <cell r="P125">
            <v>24.957430000000002</v>
          </cell>
          <cell r="Q125">
            <v>347.49292666666662</v>
          </cell>
          <cell r="R125">
            <v>3.7236100000000003</v>
          </cell>
          <cell r="S125">
            <v>858.62898666666683</v>
          </cell>
          <cell r="T125">
            <v>135.45449999999997</v>
          </cell>
          <cell r="U125">
            <v>42.099866666666671</v>
          </cell>
          <cell r="V125">
            <v>219.28629999999995</v>
          </cell>
          <cell r="W125">
            <v>247.07842333333343</v>
          </cell>
          <cell r="X125">
            <v>59.584453333333336</v>
          </cell>
          <cell r="Y125">
            <v>134.61921666666663</v>
          </cell>
          <cell r="Z125">
            <v>2.4104199999999998</v>
          </cell>
          <cell r="AA125">
            <v>1.8785733333333339</v>
          </cell>
          <cell r="AB125">
            <v>299.25273000000004</v>
          </cell>
          <cell r="AC125">
            <v>11.117906666666672</v>
          </cell>
          <cell r="AD125">
            <v>4.4913333333333326E-2</v>
          </cell>
          <cell r="AE125">
            <v>10.41957</v>
          </cell>
          <cell r="AF125">
            <v>18.100573333333333</v>
          </cell>
          <cell r="AG125">
            <v>1.5737266666666665</v>
          </cell>
          <cell r="AH125">
            <v>81.275713333333343</v>
          </cell>
          <cell r="AI125">
            <v>73.669973333333303</v>
          </cell>
          <cell r="AJ125">
            <v>13.987413333333331</v>
          </cell>
          <cell r="AK125">
            <v>53.096226666666666</v>
          </cell>
          <cell r="AL125">
            <v>316.33367666666669</v>
          </cell>
          <cell r="AM125">
            <v>43.779936666666664</v>
          </cell>
          <cell r="AN125">
            <v>483.24338333333338</v>
          </cell>
          <cell r="AO125">
            <v>686.8614266666666</v>
          </cell>
        </row>
        <row r="126">
          <cell r="C126">
            <v>277.16390000000001</v>
          </cell>
          <cell r="D126">
            <v>35.512900000000002</v>
          </cell>
          <cell r="E126">
            <v>781.36810000000003</v>
          </cell>
          <cell r="F126">
            <v>11.7174</v>
          </cell>
          <cell r="G126">
            <v>121.1375</v>
          </cell>
          <cell r="H126">
            <v>4.0300000000000002E-2</v>
          </cell>
          <cell r="I126">
            <v>14.3409</v>
          </cell>
          <cell r="J126">
            <v>65.465599999999995</v>
          </cell>
          <cell r="K126">
            <v>541.58000000000004</v>
          </cell>
          <cell r="L126">
            <v>31.2316</v>
          </cell>
          <cell r="M126">
            <v>5.7496999999999998</v>
          </cell>
          <cell r="N126">
            <v>620.47990000000004</v>
          </cell>
          <cell r="O126">
            <v>29.369499999999999</v>
          </cell>
          <cell r="P126">
            <v>25.2376</v>
          </cell>
          <cell r="Q126">
            <v>350.82749999999999</v>
          </cell>
          <cell r="R126">
            <v>3.7208999999999999</v>
          </cell>
          <cell r="S126">
            <v>861.01750000000004</v>
          </cell>
          <cell r="T126">
            <v>135.39500000000001</v>
          </cell>
          <cell r="U126">
            <v>41.9878</v>
          </cell>
          <cell r="V126">
            <v>221.74770000000001</v>
          </cell>
          <cell r="W126">
            <v>249.8518</v>
          </cell>
          <cell r="X126">
            <v>59.922499999999999</v>
          </cell>
          <cell r="Y126">
            <v>136.75909999999999</v>
          </cell>
          <cell r="Z126">
            <v>2.4375</v>
          </cell>
          <cell r="AA126">
            <v>1.8785000000000001</v>
          </cell>
          <cell r="AB126">
            <v>297.65949999999998</v>
          </cell>
          <cell r="AC126">
            <v>11.214399999999999</v>
          </cell>
          <cell r="AD126">
            <v>4.65E-2</v>
          </cell>
          <cell r="AE126">
            <v>10.414999999999999</v>
          </cell>
          <cell r="AF126">
            <v>18.280200000000001</v>
          </cell>
          <cell r="AG126">
            <v>1.5599000000000001</v>
          </cell>
          <cell r="AH126">
            <v>82.188000000000002</v>
          </cell>
          <cell r="AI126">
            <v>74.496899999999997</v>
          </cell>
          <cell r="AJ126">
            <v>14.105</v>
          </cell>
          <cell r="AK126">
            <v>53.584899999999998</v>
          </cell>
          <cell r="AL126">
            <v>317.7706</v>
          </cell>
          <cell r="AM126">
            <v>43.627099999999999</v>
          </cell>
          <cell r="AN126">
            <v>488.66759999999999</v>
          </cell>
          <cell r="AO126">
            <v>689.18129999999996</v>
          </cell>
        </row>
        <row r="127">
          <cell r="C127">
            <v>277.16390000000001</v>
          </cell>
          <cell r="D127">
            <v>35.512900000000002</v>
          </cell>
          <cell r="E127">
            <v>781.36810000000003</v>
          </cell>
          <cell r="F127">
            <v>11.7174</v>
          </cell>
          <cell r="G127">
            <v>121.1375</v>
          </cell>
          <cell r="H127">
            <v>4.0300000000000002E-2</v>
          </cell>
          <cell r="I127">
            <v>14.3409</v>
          </cell>
          <cell r="J127">
            <v>65.465599999999995</v>
          </cell>
          <cell r="K127">
            <v>541.58000000000004</v>
          </cell>
          <cell r="L127">
            <v>31.2316</v>
          </cell>
          <cell r="M127">
            <v>5.7496999999999998</v>
          </cell>
          <cell r="N127">
            <v>620.47990000000004</v>
          </cell>
          <cell r="O127">
            <v>29.369499999999999</v>
          </cell>
          <cell r="P127">
            <v>25.2376</v>
          </cell>
          <cell r="Q127">
            <v>350.82749999999999</v>
          </cell>
          <cell r="R127">
            <v>3.7208999999999999</v>
          </cell>
          <cell r="S127">
            <v>861.01750000000004</v>
          </cell>
          <cell r="T127">
            <v>135.39500000000001</v>
          </cell>
          <cell r="U127">
            <v>41.9878</v>
          </cell>
          <cell r="V127">
            <v>221.74770000000001</v>
          </cell>
          <cell r="W127">
            <v>249.8518</v>
          </cell>
          <cell r="X127">
            <v>59.922499999999999</v>
          </cell>
          <cell r="Y127">
            <v>136.75909999999999</v>
          </cell>
          <cell r="Z127">
            <v>2.4375</v>
          </cell>
          <cell r="AA127">
            <v>1.8785000000000001</v>
          </cell>
          <cell r="AB127">
            <v>297.65949999999998</v>
          </cell>
          <cell r="AC127">
            <v>11.214399999999999</v>
          </cell>
          <cell r="AD127">
            <v>4.65E-2</v>
          </cell>
          <cell r="AE127">
            <v>10.414999999999999</v>
          </cell>
          <cell r="AF127">
            <v>18.280200000000001</v>
          </cell>
          <cell r="AG127">
            <v>1.5599000000000001</v>
          </cell>
          <cell r="AH127">
            <v>82.188000000000002</v>
          </cell>
          <cell r="AI127">
            <v>74.496899999999997</v>
          </cell>
          <cell r="AJ127">
            <v>14.105</v>
          </cell>
          <cell r="AK127">
            <v>53.584899999999998</v>
          </cell>
          <cell r="AL127">
            <v>317.7706</v>
          </cell>
          <cell r="AM127">
            <v>43.627099999999999</v>
          </cell>
          <cell r="AN127">
            <v>488.66759999999999</v>
          </cell>
          <cell r="AO127">
            <v>689.18129999999996</v>
          </cell>
        </row>
        <row r="128">
          <cell r="C128">
            <v>277.16390000000001</v>
          </cell>
          <cell r="D128">
            <v>35.512900000000002</v>
          </cell>
          <cell r="E128">
            <v>781.36810000000003</v>
          </cell>
          <cell r="F128">
            <v>11.7174</v>
          </cell>
          <cell r="G128">
            <v>121.1375</v>
          </cell>
          <cell r="H128">
            <v>4.0300000000000002E-2</v>
          </cell>
          <cell r="I128">
            <v>14.3409</v>
          </cell>
          <cell r="J128">
            <v>65.465599999999995</v>
          </cell>
          <cell r="K128">
            <v>541.58000000000004</v>
          </cell>
          <cell r="L128">
            <v>31.2316</v>
          </cell>
          <cell r="M128">
            <v>5.7496999999999998</v>
          </cell>
          <cell r="N128">
            <v>620.47990000000004</v>
          </cell>
          <cell r="O128">
            <v>29.369499999999999</v>
          </cell>
          <cell r="P128">
            <v>25.2376</v>
          </cell>
          <cell r="Q128">
            <v>350.82749999999999</v>
          </cell>
          <cell r="R128">
            <v>3.7208999999999999</v>
          </cell>
          <cell r="S128">
            <v>861.01750000000004</v>
          </cell>
          <cell r="T128">
            <v>135.39500000000001</v>
          </cell>
          <cell r="U128">
            <v>41.9878</v>
          </cell>
          <cell r="V128">
            <v>221.74770000000001</v>
          </cell>
          <cell r="W128">
            <v>249.8518</v>
          </cell>
          <cell r="X128">
            <v>59.922499999999999</v>
          </cell>
          <cell r="Y128">
            <v>136.75909999999999</v>
          </cell>
          <cell r="Z128">
            <v>2.4375</v>
          </cell>
          <cell r="AA128">
            <v>1.8785000000000001</v>
          </cell>
          <cell r="AB128">
            <v>297.65949999999998</v>
          </cell>
          <cell r="AC128">
            <v>11.214399999999999</v>
          </cell>
          <cell r="AD128">
            <v>4.65E-2</v>
          </cell>
          <cell r="AE128">
            <v>10.414999999999999</v>
          </cell>
          <cell r="AF128">
            <v>18.280200000000001</v>
          </cell>
          <cell r="AG128">
            <v>1.5599000000000001</v>
          </cell>
          <cell r="AH128">
            <v>82.188000000000002</v>
          </cell>
          <cell r="AI128">
            <v>74.496899999999997</v>
          </cell>
          <cell r="AJ128">
            <v>14.105</v>
          </cell>
          <cell r="AK128">
            <v>53.584899999999998</v>
          </cell>
          <cell r="AL128">
            <v>317.7706</v>
          </cell>
          <cell r="AM128">
            <v>43.627099999999999</v>
          </cell>
          <cell r="AN128">
            <v>488.66759999999999</v>
          </cell>
          <cell r="AO128">
            <v>689.18129999999996</v>
          </cell>
        </row>
        <row r="129">
          <cell r="C129">
            <v>282.32799999999997</v>
          </cell>
          <cell r="D129">
            <v>35.039900000000003</v>
          </cell>
          <cell r="E129">
            <v>774.92729999999995</v>
          </cell>
          <cell r="F129">
            <v>11.712199999999999</v>
          </cell>
          <cell r="G129">
            <v>119.5243</v>
          </cell>
          <cell r="H129">
            <v>0.04</v>
          </cell>
          <cell r="I129">
            <v>14.15</v>
          </cell>
          <cell r="J129">
            <v>64.592799999999997</v>
          </cell>
          <cell r="K129">
            <v>541.57000000000005</v>
          </cell>
          <cell r="L129">
            <v>30.8156</v>
          </cell>
          <cell r="M129">
            <v>5.2931999999999997</v>
          </cell>
          <cell r="N129">
            <v>612.21659999999997</v>
          </cell>
          <cell r="O129">
            <v>28.978400000000001</v>
          </cell>
          <cell r="P129">
            <v>24.901499999999999</v>
          </cell>
          <cell r="Q129">
            <v>353.0754</v>
          </cell>
          <cell r="R129">
            <v>3.7183000000000002</v>
          </cell>
          <cell r="S129">
            <v>861.00160000000005</v>
          </cell>
          <cell r="T129">
            <v>135.39250000000001</v>
          </cell>
          <cell r="U129">
            <v>41.766199999999998</v>
          </cell>
          <cell r="V129">
            <v>218.7946</v>
          </cell>
          <cell r="W129">
            <v>246.52440000000001</v>
          </cell>
          <cell r="X129">
            <v>59.533200000000001</v>
          </cell>
          <cell r="Y129">
            <v>136.81010000000001</v>
          </cell>
          <cell r="Z129">
            <v>2.4049999999999998</v>
          </cell>
          <cell r="AA129">
            <v>1.8752</v>
          </cell>
          <cell r="AB129">
            <v>297.48259999999999</v>
          </cell>
          <cell r="AC129">
            <v>11.120699999999999</v>
          </cell>
          <cell r="AD129">
            <v>4.6399999999999997E-2</v>
          </cell>
          <cell r="AE129">
            <v>10.4148</v>
          </cell>
          <cell r="AF129">
            <v>18.0382</v>
          </cell>
          <cell r="AG129">
            <v>1.5599000000000001</v>
          </cell>
          <cell r="AH129">
            <v>81.093500000000006</v>
          </cell>
          <cell r="AI129">
            <v>73.504800000000003</v>
          </cell>
          <cell r="AJ129">
            <v>13.921200000000001</v>
          </cell>
          <cell r="AK129">
            <v>52.88</v>
          </cell>
          <cell r="AL129">
            <v>312.70499999999998</v>
          </cell>
          <cell r="AM129">
            <v>44.545400000000001</v>
          </cell>
          <cell r="AN129">
            <v>482.15980000000002</v>
          </cell>
          <cell r="AO129">
            <v>687.38149999999996</v>
          </cell>
        </row>
        <row r="130">
          <cell r="C130">
            <v>282.1592</v>
          </cell>
          <cell r="D130">
            <v>35.180999999999997</v>
          </cell>
          <cell r="E130">
            <v>777.54660000000001</v>
          </cell>
          <cell r="F130">
            <v>11.7119</v>
          </cell>
          <cell r="G130">
            <v>120.00539999999999</v>
          </cell>
          <cell r="H130">
            <v>3.9899999999999998E-2</v>
          </cell>
          <cell r="I130">
            <v>14.206899999999999</v>
          </cell>
          <cell r="J130">
            <v>64.848500000000001</v>
          </cell>
          <cell r="K130">
            <v>541.55999999999995</v>
          </cell>
          <cell r="L130">
            <v>30.939699999999998</v>
          </cell>
          <cell r="M130">
            <v>5.2671000000000001</v>
          </cell>
          <cell r="N130">
            <v>614.68079999999998</v>
          </cell>
          <cell r="O130">
            <v>29.094999999999999</v>
          </cell>
          <cell r="P130">
            <v>25.0017</v>
          </cell>
          <cell r="Q130">
            <v>353.71949999999998</v>
          </cell>
          <cell r="R130">
            <v>3.7181999999999999</v>
          </cell>
          <cell r="S130">
            <v>862.35670000000005</v>
          </cell>
          <cell r="T130">
            <v>135.38999999999999</v>
          </cell>
          <cell r="U130">
            <v>41.7194</v>
          </cell>
          <cell r="V130">
            <v>219.67519999999999</v>
          </cell>
          <cell r="W130">
            <v>247.51660000000001</v>
          </cell>
          <cell r="X130">
            <v>59.820900000000002</v>
          </cell>
          <cell r="Y130">
            <v>136.95660000000001</v>
          </cell>
          <cell r="Z130">
            <v>2.4146999999999998</v>
          </cell>
          <cell r="AA130">
            <v>1.87</v>
          </cell>
          <cell r="AB130">
            <v>297.1035</v>
          </cell>
          <cell r="AC130">
            <v>11.192600000000001</v>
          </cell>
          <cell r="AD130">
            <v>4.7399999999999998E-2</v>
          </cell>
          <cell r="AE130">
            <v>10.4146</v>
          </cell>
          <cell r="AF130">
            <v>18.4602</v>
          </cell>
          <cell r="AG130">
            <v>1.5599000000000001</v>
          </cell>
          <cell r="AH130">
            <v>81.419899999999998</v>
          </cell>
          <cell r="AI130">
            <v>73.800600000000003</v>
          </cell>
          <cell r="AJ130">
            <v>13.979200000000001</v>
          </cell>
          <cell r="AK130">
            <v>52.9923</v>
          </cell>
          <cell r="AL130">
            <v>313.6585</v>
          </cell>
          <cell r="AM130">
            <v>44.745399999999997</v>
          </cell>
          <cell r="AN130">
            <v>484.10050000000001</v>
          </cell>
          <cell r="AO130">
            <v>688.27470000000005</v>
          </cell>
        </row>
        <row r="131">
          <cell r="C131">
            <v>282.1592</v>
          </cell>
          <cell r="D131">
            <v>35.180999999999997</v>
          </cell>
          <cell r="E131">
            <v>777.54660000000001</v>
          </cell>
          <cell r="F131">
            <v>11.7119</v>
          </cell>
          <cell r="G131">
            <v>120.00539999999999</v>
          </cell>
          <cell r="H131">
            <v>3.9899999999999998E-2</v>
          </cell>
          <cell r="I131">
            <v>14.206899999999999</v>
          </cell>
          <cell r="J131">
            <v>64.848500000000001</v>
          </cell>
          <cell r="K131">
            <v>541.55999999999995</v>
          </cell>
          <cell r="L131">
            <v>30.939699999999998</v>
          </cell>
          <cell r="M131">
            <v>5.2671000000000001</v>
          </cell>
          <cell r="N131">
            <v>614.68079999999998</v>
          </cell>
          <cell r="O131">
            <v>29.094999999999999</v>
          </cell>
          <cell r="P131">
            <v>25.0017</v>
          </cell>
          <cell r="Q131">
            <v>353.71949999999998</v>
          </cell>
          <cell r="R131">
            <v>3.7181999999999999</v>
          </cell>
          <cell r="S131">
            <v>862.35670000000005</v>
          </cell>
          <cell r="T131">
            <v>135.38999999999999</v>
          </cell>
          <cell r="U131">
            <v>41.7194</v>
          </cell>
          <cell r="V131">
            <v>219.67519999999999</v>
          </cell>
          <cell r="W131">
            <v>247.51660000000001</v>
          </cell>
          <cell r="X131">
            <v>59.820900000000002</v>
          </cell>
          <cell r="Y131">
            <v>136.95660000000001</v>
          </cell>
          <cell r="Z131">
            <v>2.4146999999999998</v>
          </cell>
          <cell r="AA131">
            <v>1.87</v>
          </cell>
          <cell r="AB131">
            <v>297.1035</v>
          </cell>
          <cell r="AC131">
            <v>11.192600000000001</v>
          </cell>
          <cell r="AD131">
            <v>4.7399999999999998E-2</v>
          </cell>
          <cell r="AE131">
            <v>10.4146</v>
          </cell>
          <cell r="AF131">
            <v>18.4602</v>
          </cell>
          <cell r="AG131">
            <v>1.5599000000000001</v>
          </cell>
          <cell r="AH131">
            <v>81.419899999999998</v>
          </cell>
          <cell r="AI131">
            <v>73.800600000000003</v>
          </cell>
          <cell r="AJ131">
            <v>13.979200000000001</v>
          </cell>
          <cell r="AK131">
            <v>52.9923</v>
          </cell>
          <cell r="AL131">
            <v>313.6585</v>
          </cell>
          <cell r="AM131">
            <v>44.745399999999997</v>
          </cell>
          <cell r="AN131">
            <v>484.10050000000001</v>
          </cell>
          <cell r="AO131">
            <v>688.27470000000005</v>
          </cell>
        </row>
        <row r="132">
          <cell r="C132">
            <v>282.1592</v>
          </cell>
          <cell r="D132">
            <v>35.180999999999997</v>
          </cell>
          <cell r="E132">
            <v>777.54660000000001</v>
          </cell>
          <cell r="F132">
            <v>11.7119</v>
          </cell>
          <cell r="G132">
            <v>120.00539999999999</v>
          </cell>
          <cell r="H132">
            <v>3.9899999999999998E-2</v>
          </cell>
          <cell r="I132">
            <v>14.206899999999999</v>
          </cell>
          <cell r="J132">
            <v>64.848500000000001</v>
          </cell>
          <cell r="K132">
            <v>541.55999999999995</v>
          </cell>
          <cell r="L132">
            <v>30.939699999999998</v>
          </cell>
          <cell r="M132">
            <v>5.2671000000000001</v>
          </cell>
          <cell r="N132">
            <v>614.68079999999998</v>
          </cell>
          <cell r="O132">
            <v>29.094999999999999</v>
          </cell>
          <cell r="P132">
            <v>25.0017</v>
          </cell>
          <cell r="Q132">
            <v>353.71949999999998</v>
          </cell>
          <cell r="R132">
            <v>3.7181999999999999</v>
          </cell>
          <cell r="S132">
            <v>862.35670000000005</v>
          </cell>
          <cell r="T132">
            <v>135.38999999999999</v>
          </cell>
          <cell r="U132">
            <v>41.7194</v>
          </cell>
          <cell r="V132">
            <v>219.67519999999999</v>
          </cell>
          <cell r="W132">
            <v>247.51660000000001</v>
          </cell>
          <cell r="X132">
            <v>59.820900000000002</v>
          </cell>
          <cell r="Y132">
            <v>136.95660000000001</v>
          </cell>
          <cell r="Z132">
            <v>2.4146999999999998</v>
          </cell>
          <cell r="AA132">
            <v>1.87</v>
          </cell>
          <cell r="AB132">
            <v>297.1035</v>
          </cell>
          <cell r="AC132">
            <v>11.192600000000001</v>
          </cell>
          <cell r="AD132">
            <v>4.7399999999999998E-2</v>
          </cell>
          <cell r="AE132">
            <v>10.4146</v>
          </cell>
          <cell r="AF132">
            <v>18.4602</v>
          </cell>
          <cell r="AG132">
            <v>1.5599000000000001</v>
          </cell>
          <cell r="AH132">
            <v>81.419899999999998</v>
          </cell>
          <cell r="AI132">
            <v>73.800600000000003</v>
          </cell>
          <cell r="AJ132">
            <v>13.979200000000001</v>
          </cell>
          <cell r="AK132">
            <v>52.9923</v>
          </cell>
          <cell r="AL132">
            <v>313.6585</v>
          </cell>
          <cell r="AM132">
            <v>44.745399999999997</v>
          </cell>
          <cell r="AN132">
            <v>484.10050000000001</v>
          </cell>
          <cell r="AO132">
            <v>688.27470000000005</v>
          </cell>
        </row>
        <row r="133">
          <cell r="C133">
            <v>280.79289999999997</v>
          </cell>
          <cell r="D133">
            <v>35.098399999999998</v>
          </cell>
          <cell r="E133">
            <v>778.97400000000005</v>
          </cell>
          <cell r="F133">
            <v>11.710599999999999</v>
          </cell>
          <cell r="G133">
            <v>119.7236</v>
          </cell>
          <cell r="H133">
            <v>3.9800000000000002E-2</v>
          </cell>
          <cell r="I133">
            <v>14.1736</v>
          </cell>
          <cell r="J133">
            <v>64.698800000000006</v>
          </cell>
          <cell r="K133">
            <v>541.5</v>
          </cell>
          <cell r="L133">
            <v>30.867000000000001</v>
          </cell>
          <cell r="M133">
            <v>5.3348000000000004</v>
          </cell>
          <cell r="N133">
            <v>613.23760000000004</v>
          </cell>
          <cell r="O133">
            <v>29.026700000000002</v>
          </cell>
          <cell r="P133">
            <v>24.943000000000001</v>
          </cell>
          <cell r="Q133">
            <v>352.88900000000001</v>
          </cell>
          <cell r="R133">
            <v>3.714</v>
          </cell>
          <cell r="S133">
            <v>862.26110000000006</v>
          </cell>
          <cell r="T133">
            <v>135.375</v>
          </cell>
          <cell r="U133">
            <v>41.613799999999998</v>
          </cell>
          <cell r="V133">
            <v>219.15940000000001</v>
          </cell>
          <cell r="W133">
            <v>246.93549999999999</v>
          </cell>
          <cell r="X133">
            <v>59.780200000000001</v>
          </cell>
          <cell r="Y133">
            <v>137.16669999999999</v>
          </cell>
          <cell r="Z133">
            <v>2.4089999999999998</v>
          </cell>
          <cell r="AA133">
            <v>1.8697999999999999</v>
          </cell>
          <cell r="AB133">
            <v>297.4282</v>
          </cell>
          <cell r="AC133">
            <v>11.1686</v>
          </cell>
          <cell r="AD133">
            <v>4.7800000000000002E-2</v>
          </cell>
          <cell r="AE133">
            <v>10.413500000000001</v>
          </cell>
          <cell r="AF133">
            <v>18.555499999999999</v>
          </cell>
          <cell r="AG133">
            <v>1.5461</v>
          </cell>
          <cell r="AH133">
            <v>81.228700000000003</v>
          </cell>
          <cell r="AI133">
            <v>73.627399999999994</v>
          </cell>
          <cell r="AJ133">
            <v>13.982699999999999</v>
          </cell>
          <cell r="AK133">
            <v>53.021099999999997</v>
          </cell>
          <cell r="AL133">
            <v>312.96260000000001</v>
          </cell>
          <cell r="AM133">
            <v>44.636200000000002</v>
          </cell>
          <cell r="AN133">
            <v>482.96390000000002</v>
          </cell>
          <cell r="AO133">
            <v>688.19839999999999</v>
          </cell>
        </row>
        <row r="134">
          <cell r="C134">
            <v>281.52710000000002</v>
          </cell>
          <cell r="D134">
            <v>34.885300000000001</v>
          </cell>
          <cell r="E134">
            <v>776.12260000000003</v>
          </cell>
          <cell r="F134">
            <v>11.709099999999999</v>
          </cell>
          <cell r="G134">
            <v>118.99679999999999</v>
          </cell>
          <cell r="H134">
            <v>3.9800000000000002E-2</v>
          </cell>
          <cell r="I134">
            <v>14.0875</v>
          </cell>
          <cell r="J134">
            <v>64.310400000000001</v>
          </cell>
          <cell r="K134">
            <v>541.42999999999995</v>
          </cell>
          <cell r="L134">
            <v>30.679600000000001</v>
          </cell>
          <cell r="M134">
            <v>5.4124999999999996</v>
          </cell>
          <cell r="N134">
            <v>609.51469999999995</v>
          </cell>
          <cell r="O134">
            <v>28.8505</v>
          </cell>
          <cell r="P134">
            <v>24.791599999999999</v>
          </cell>
          <cell r="Q134">
            <v>350.97739999999999</v>
          </cell>
          <cell r="R134">
            <v>3.7134999999999998</v>
          </cell>
          <cell r="S134">
            <v>860.779</v>
          </cell>
          <cell r="T134">
            <v>135.35749999999999</v>
          </cell>
          <cell r="U134">
            <v>41.524799999999999</v>
          </cell>
          <cell r="V134">
            <v>217.82900000000001</v>
          </cell>
          <cell r="W134">
            <v>245.43639999999999</v>
          </cell>
          <cell r="X134">
            <v>59.601700000000001</v>
          </cell>
          <cell r="Y134">
            <v>137.14410000000001</v>
          </cell>
          <cell r="Z134">
            <v>2.3944000000000001</v>
          </cell>
          <cell r="AA134">
            <v>1.8695999999999999</v>
          </cell>
          <cell r="AB134">
            <v>296.68220000000002</v>
          </cell>
          <cell r="AC134">
            <v>11.0967</v>
          </cell>
          <cell r="AD134">
            <v>4.7300000000000002E-2</v>
          </cell>
          <cell r="AE134">
            <v>10.412100000000001</v>
          </cell>
          <cell r="AF134">
            <v>18.571300000000001</v>
          </cell>
          <cell r="AG134">
            <v>1.5459000000000001</v>
          </cell>
          <cell r="AH134">
            <v>80.735600000000005</v>
          </cell>
          <cell r="AI134">
            <v>73.180400000000006</v>
          </cell>
          <cell r="AJ134">
            <v>13.92</v>
          </cell>
          <cell r="AK134">
            <v>52.699199999999998</v>
          </cell>
          <cell r="AL134">
            <v>311.32490000000001</v>
          </cell>
          <cell r="AM134">
            <v>44.3611</v>
          </cell>
          <cell r="AN134">
            <v>480.03179999999998</v>
          </cell>
          <cell r="AO134">
            <v>686.69650000000001</v>
          </cell>
        </row>
        <row r="135">
          <cell r="C135">
            <v>281.52710000000002</v>
          </cell>
          <cell r="D135">
            <v>34.885300000000001</v>
          </cell>
          <cell r="E135">
            <v>776.12260000000003</v>
          </cell>
          <cell r="F135">
            <v>11.709099999999999</v>
          </cell>
          <cell r="G135">
            <v>118.99679999999999</v>
          </cell>
          <cell r="H135">
            <v>3.9800000000000002E-2</v>
          </cell>
          <cell r="I135">
            <v>14.0875</v>
          </cell>
          <cell r="J135">
            <v>64.310400000000001</v>
          </cell>
          <cell r="K135">
            <v>541.42999999999995</v>
          </cell>
          <cell r="L135">
            <v>30.679600000000001</v>
          </cell>
          <cell r="M135">
            <v>5.4124999999999996</v>
          </cell>
          <cell r="N135">
            <v>609.51469999999995</v>
          </cell>
          <cell r="O135">
            <v>28.8505</v>
          </cell>
          <cell r="P135">
            <v>24.791599999999999</v>
          </cell>
          <cell r="Q135">
            <v>350.97739999999999</v>
          </cell>
          <cell r="R135">
            <v>3.7134999999999998</v>
          </cell>
          <cell r="S135">
            <v>860.779</v>
          </cell>
          <cell r="T135">
            <v>135.35749999999999</v>
          </cell>
          <cell r="U135">
            <v>41.524799999999999</v>
          </cell>
          <cell r="V135">
            <v>217.82900000000001</v>
          </cell>
          <cell r="W135">
            <v>245.43639999999999</v>
          </cell>
          <cell r="X135">
            <v>59.601700000000001</v>
          </cell>
          <cell r="Y135">
            <v>137.14410000000001</v>
          </cell>
          <cell r="Z135">
            <v>2.3944000000000001</v>
          </cell>
          <cell r="AA135">
            <v>1.8695999999999999</v>
          </cell>
          <cell r="AB135">
            <v>296.68220000000002</v>
          </cell>
          <cell r="AC135">
            <v>11.0967</v>
          </cell>
          <cell r="AD135">
            <v>4.7300000000000002E-2</v>
          </cell>
          <cell r="AE135">
            <v>10.412100000000001</v>
          </cell>
          <cell r="AF135">
            <v>18.571300000000001</v>
          </cell>
          <cell r="AG135">
            <v>1.5459000000000001</v>
          </cell>
          <cell r="AH135">
            <v>80.735600000000005</v>
          </cell>
          <cell r="AI135">
            <v>73.180400000000006</v>
          </cell>
          <cell r="AJ135">
            <v>13.92</v>
          </cell>
          <cell r="AK135">
            <v>52.699199999999998</v>
          </cell>
          <cell r="AL135">
            <v>311.32490000000001</v>
          </cell>
          <cell r="AM135">
            <v>44.3611</v>
          </cell>
          <cell r="AN135">
            <v>480.03179999999998</v>
          </cell>
          <cell r="AO135">
            <v>686.69650000000001</v>
          </cell>
        </row>
        <row r="136">
          <cell r="C136">
            <v>283.14460000000003</v>
          </cell>
          <cell r="D136">
            <v>34.822299999999998</v>
          </cell>
          <cell r="E136">
            <v>769.99120000000005</v>
          </cell>
          <cell r="F136">
            <v>11.709099999999999</v>
          </cell>
          <cell r="G136">
            <v>118.782</v>
          </cell>
          <cell r="H136">
            <v>3.9800000000000002E-2</v>
          </cell>
          <cell r="I136">
            <v>14.062099999999999</v>
          </cell>
          <cell r="J136">
            <v>64.2012</v>
          </cell>
          <cell r="K136">
            <v>541.42999999999995</v>
          </cell>
          <cell r="L136">
            <v>30.624300000000002</v>
          </cell>
          <cell r="M136">
            <v>5.5433000000000003</v>
          </cell>
          <cell r="N136">
            <v>608.41470000000004</v>
          </cell>
          <cell r="O136">
            <v>28.798400000000001</v>
          </cell>
          <cell r="P136">
            <v>24.7468</v>
          </cell>
          <cell r="Q136">
            <v>351.62950000000001</v>
          </cell>
          <cell r="R136">
            <v>3.7134999999999998</v>
          </cell>
          <cell r="S136">
            <v>860.779</v>
          </cell>
          <cell r="T136">
            <v>135.35749999999999</v>
          </cell>
          <cell r="U136">
            <v>41.494599999999998</v>
          </cell>
          <cell r="V136">
            <v>217.4358</v>
          </cell>
          <cell r="W136">
            <v>244.99350000000001</v>
          </cell>
          <cell r="X136">
            <v>59.3688</v>
          </cell>
          <cell r="Y136">
            <v>136.0763</v>
          </cell>
          <cell r="Z136">
            <v>2.3900999999999999</v>
          </cell>
          <cell r="AA136">
            <v>1.8702000000000001</v>
          </cell>
          <cell r="AB136">
            <v>298.13690000000003</v>
          </cell>
          <cell r="AC136">
            <v>11.0769</v>
          </cell>
          <cell r="AD136">
            <v>4.7199999999999999E-2</v>
          </cell>
          <cell r="AE136">
            <v>10.412100000000001</v>
          </cell>
          <cell r="AF136">
            <v>18.531400000000001</v>
          </cell>
          <cell r="AG136">
            <v>1.5459000000000001</v>
          </cell>
          <cell r="AH136">
            <v>80.5899</v>
          </cell>
          <cell r="AI136">
            <v>73.048299999999998</v>
          </cell>
          <cell r="AJ136">
            <v>13.9224</v>
          </cell>
          <cell r="AK136">
            <v>52.815199999999997</v>
          </cell>
          <cell r="AL136">
            <v>311.06569999999999</v>
          </cell>
          <cell r="AM136">
            <v>44.297499999999999</v>
          </cell>
          <cell r="AN136">
            <v>479.16559999999998</v>
          </cell>
          <cell r="AO136">
            <v>685.82060000000001</v>
          </cell>
        </row>
        <row r="137">
          <cell r="C137">
            <v>283.67360000000002</v>
          </cell>
          <cell r="D137">
            <v>34.514200000000002</v>
          </cell>
          <cell r="E137">
            <v>768.36490000000003</v>
          </cell>
          <cell r="F137">
            <v>11.7049</v>
          </cell>
          <cell r="G137">
            <v>117.7312</v>
          </cell>
          <cell r="H137">
            <v>3.9800000000000002E-2</v>
          </cell>
          <cell r="I137">
            <v>13.9377</v>
          </cell>
          <cell r="J137">
            <v>63.646000000000001</v>
          </cell>
          <cell r="K137">
            <v>541.35</v>
          </cell>
          <cell r="L137">
            <v>30.353300000000001</v>
          </cell>
          <cell r="M137">
            <v>5.4878999999999998</v>
          </cell>
          <cell r="N137">
            <v>603.03210000000001</v>
          </cell>
          <cell r="O137">
            <v>28.543600000000001</v>
          </cell>
          <cell r="P137">
            <v>24.527899999999999</v>
          </cell>
          <cell r="Q137">
            <v>351.04320000000001</v>
          </cell>
          <cell r="R137">
            <v>3.7130000000000001</v>
          </cell>
          <cell r="S137">
            <v>857.9239</v>
          </cell>
          <cell r="T137">
            <v>135.33750000000001</v>
          </cell>
          <cell r="U137">
            <v>41.3949</v>
          </cell>
          <cell r="V137">
            <v>215.51220000000001</v>
          </cell>
          <cell r="W137">
            <v>242.82599999999999</v>
          </cell>
          <cell r="X137">
            <v>59.2288</v>
          </cell>
          <cell r="Y137">
            <v>135.9846</v>
          </cell>
          <cell r="Z137">
            <v>2.3689</v>
          </cell>
          <cell r="AA137">
            <v>1.8693</v>
          </cell>
          <cell r="AB137">
            <v>298.75220000000002</v>
          </cell>
          <cell r="AC137">
            <v>10.982699999999999</v>
          </cell>
          <cell r="AD137">
            <v>4.7100000000000003E-2</v>
          </cell>
          <cell r="AE137">
            <v>10.410600000000001</v>
          </cell>
          <cell r="AF137">
            <v>18.450199999999999</v>
          </cell>
          <cell r="AG137">
            <v>1.5457000000000001</v>
          </cell>
          <cell r="AH137">
            <v>79.876900000000006</v>
          </cell>
          <cell r="AI137">
            <v>72.402100000000004</v>
          </cell>
          <cell r="AJ137">
            <v>13.81</v>
          </cell>
          <cell r="AK137">
            <v>52.948999999999998</v>
          </cell>
          <cell r="AL137">
            <v>309.33780000000002</v>
          </cell>
          <cell r="AM137">
            <v>44.240900000000003</v>
          </cell>
          <cell r="AN137">
            <v>474.9264</v>
          </cell>
          <cell r="AO137">
            <v>682.86400000000003</v>
          </cell>
        </row>
        <row r="138">
          <cell r="C138">
            <v>283.67360000000002</v>
          </cell>
          <cell r="D138">
            <v>34.514200000000002</v>
          </cell>
          <cell r="E138">
            <v>768.36490000000003</v>
          </cell>
          <cell r="F138">
            <v>11.7049</v>
          </cell>
          <cell r="G138">
            <v>117.7312</v>
          </cell>
          <cell r="H138">
            <v>3.9800000000000002E-2</v>
          </cell>
          <cell r="I138">
            <v>13.9377</v>
          </cell>
          <cell r="J138">
            <v>63.646000000000001</v>
          </cell>
          <cell r="K138">
            <v>541.35</v>
          </cell>
          <cell r="L138">
            <v>30.353300000000001</v>
          </cell>
          <cell r="M138">
            <v>5.4878999999999998</v>
          </cell>
          <cell r="N138">
            <v>603.03210000000001</v>
          </cell>
          <cell r="O138">
            <v>28.543600000000001</v>
          </cell>
          <cell r="P138">
            <v>24.527899999999999</v>
          </cell>
          <cell r="Q138">
            <v>351.04320000000001</v>
          </cell>
          <cell r="R138">
            <v>3.7130000000000001</v>
          </cell>
          <cell r="S138">
            <v>857.9239</v>
          </cell>
          <cell r="T138">
            <v>135.33750000000001</v>
          </cell>
          <cell r="U138">
            <v>41.3949</v>
          </cell>
          <cell r="V138">
            <v>215.51220000000001</v>
          </cell>
          <cell r="W138">
            <v>242.82599999999999</v>
          </cell>
          <cell r="X138">
            <v>59.2288</v>
          </cell>
          <cell r="Y138">
            <v>135.9846</v>
          </cell>
          <cell r="Z138">
            <v>2.3689</v>
          </cell>
          <cell r="AA138">
            <v>1.8693</v>
          </cell>
          <cell r="AB138">
            <v>298.75220000000002</v>
          </cell>
          <cell r="AC138">
            <v>10.982699999999999</v>
          </cell>
          <cell r="AD138">
            <v>4.7100000000000003E-2</v>
          </cell>
          <cell r="AE138">
            <v>10.410600000000001</v>
          </cell>
          <cell r="AF138">
            <v>18.450199999999999</v>
          </cell>
          <cell r="AG138">
            <v>1.5457000000000001</v>
          </cell>
          <cell r="AH138">
            <v>79.876900000000006</v>
          </cell>
          <cell r="AI138">
            <v>72.402100000000004</v>
          </cell>
          <cell r="AJ138">
            <v>13.81</v>
          </cell>
          <cell r="AK138">
            <v>52.948999999999998</v>
          </cell>
          <cell r="AL138">
            <v>309.33780000000002</v>
          </cell>
          <cell r="AM138">
            <v>44.240900000000003</v>
          </cell>
          <cell r="AN138">
            <v>474.9264</v>
          </cell>
          <cell r="AO138">
            <v>682.86400000000003</v>
          </cell>
        </row>
        <row r="139">
          <cell r="C139">
            <v>283.67360000000002</v>
          </cell>
          <cell r="D139">
            <v>34.514200000000002</v>
          </cell>
          <cell r="E139">
            <v>768.36490000000003</v>
          </cell>
          <cell r="F139">
            <v>11.7049</v>
          </cell>
          <cell r="G139">
            <v>117.7312</v>
          </cell>
          <cell r="H139">
            <v>3.9800000000000002E-2</v>
          </cell>
          <cell r="I139">
            <v>13.9377</v>
          </cell>
          <cell r="J139">
            <v>63.646000000000001</v>
          </cell>
          <cell r="K139">
            <v>541.35</v>
          </cell>
          <cell r="L139">
            <v>30.353300000000001</v>
          </cell>
          <cell r="M139">
            <v>5.4878999999999998</v>
          </cell>
          <cell r="N139">
            <v>603.03210000000001</v>
          </cell>
          <cell r="O139">
            <v>28.543600000000001</v>
          </cell>
          <cell r="P139">
            <v>24.527899999999999</v>
          </cell>
          <cell r="Q139">
            <v>351.04320000000001</v>
          </cell>
          <cell r="R139">
            <v>3.7130000000000001</v>
          </cell>
          <cell r="S139">
            <v>857.9239</v>
          </cell>
          <cell r="T139">
            <v>135.33750000000001</v>
          </cell>
          <cell r="U139">
            <v>41.3949</v>
          </cell>
          <cell r="V139">
            <v>215.51220000000001</v>
          </cell>
          <cell r="W139">
            <v>242.82599999999999</v>
          </cell>
          <cell r="X139">
            <v>59.2288</v>
          </cell>
          <cell r="Y139">
            <v>135.9846</v>
          </cell>
          <cell r="Z139">
            <v>2.3689</v>
          </cell>
          <cell r="AA139">
            <v>1.8693</v>
          </cell>
          <cell r="AB139">
            <v>298.75220000000002</v>
          </cell>
          <cell r="AC139">
            <v>10.982699999999999</v>
          </cell>
          <cell r="AD139">
            <v>4.7100000000000003E-2</v>
          </cell>
          <cell r="AE139">
            <v>10.410600000000001</v>
          </cell>
          <cell r="AF139">
            <v>18.450199999999999</v>
          </cell>
          <cell r="AG139">
            <v>1.5457000000000001</v>
          </cell>
          <cell r="AH139">
            <v>79.876900000000006</v>
          </cell>
          <cell r="AI139">
            <v>72.402100000000004</v>
          </cell>
          <cell r="AJ139">
            <v>13.81</v>
          </cell>
          <cell r="AK139">
            <v>52.948999999999998</v>
          </cell>
          <cell r="AL139">
            <v>309.33780000000002</v>
          </cell>
          <cell r="AM139">
            <v>44.240900000000003</v>
          </cell>
          <cell r="AN139">
            <v>474.9264</v>
          </cell>
          <cell r="AO139">
            <v>682.86400000000003</v>
          </cell>
        </row>
        <row r="140">
          <cell r="C140">
            <v>279.9828</v>
          </cell>
          <cell r="D140">
            <v>34.4009</v>
          </cell>
          <cell r="E140">
            <v>766.95860000000005</v>
          </cell>
          <cell r="F140">
            <v>11.703799999999999</v>
          </cell>
          <cell r="G140">
            <v>117.3446</v>
          </cell>
          <cell r="H140">
            <v>3.9699999999999999E-2</v>
          </cell>
          <cell r="I140">
            <v>13.8919</v>
          </cell>
          <cell r="J140">
            <v>63.442900000000002</v>
          </cell>
          <cell r="K140">
            <v>541.29999999999995</v>
          </cell>
          <cell r="L140">
            <v>30.253699999999998</v>
          </cell>
          <cell r="M140">
            <v>5.5049000000000001</v>
          </cell>
          <cell r="N140">
            <v>601.05190000000005</v>
          </cell>
          <cell r="O140">
            <v>28.4499</v>
          </cell>
          <cell r="P140">
            <v>24.447399999999998</v>
          </cell>
          <cell r="Q140">
            <v>348.57650000000001</v>
          </cell>
          <cell r="R140">
            <v>3.7075</v>
          </cell>
          <cell r="S140">
            <v>855.13430000000005</v>
          </cell>
          <cell r="T140">
            <v>135.32499999999999</v>
          </cell>
          <cell r="U140">
            <v>41.371099999999998</v>
          </cell>
          <cell r="V140">
            <v>214.80449999999999</v>
          </cell>
          <cell r="W140">
            <v>242.02860000000001</v>
          </cell>
          <cell r="X140">
            <v>59.244900000000001</v>
          </cell>
          <cell r="Y140">
            <v>134.58240000000001</v>
          </cell>
          <cell r="Z140">
            <v>2.3611</v>
          </cell>
          <cell r="AA140">
            <v>1.8672</v>
          </cell>
          <cell r="AB140">
            <v>297.86489999999998</v>
          </cell>
          <cell r="AC140">
            <v>10.9505</v>
          </cell>
          <cell r="AD140">
            <v>4.7399999999999998E-2</v>
          </cell>
          <cell r="AE140">
            <v>10.409599999999999</v>
          </cell>
          <cell r="AF140">
            <v>18.3917</v>
          </cell>
          <cell r="AG140">
            <v>1.5387</v>
          </cell>
          <cell r="AH140">
            <v>79.614599999999996</v>
          </cell>
          <cell r="AI140">
            <v>72.164299999999997</v>
          </cell>
          <cell r="AJ140">
            <v>13.769500000000001</v>
          </cell>
          <cell r="AK140">
            <v>52.581699999999998</v>
          </cell>
          <cell r="AL140">
            <v>308.8451</v>
          </cell>
          <cell r="AM140">
            <v>43.984999999999999</v>
          </cell>
          <cell r="AN140">
            <v>473.36689999999999</v>
          </cell>
          <cell r="AO140">
            <v>682.01120000000003</v>
          </cell>
        </row>
        <row r="141">
          <cell r="C141">
            <v>279.79340000000002</v>
          </cell>
          <cell r="D141">
            <v>34.4895</v>
          </cell>
          <cell r="E141">
            <v>767.31700000000001</v>
          </cell>
          <cell r="F141">
            <v>11.703099999999999</v>
          </cell>
          <cell r="G141">
            <v>117.6467</v>
          </cell>
          <cell r="H141">
            <v>3.9800000000000002E-2</v>
          </cell>
          <cell r="I141">
            <v>13.9277</v>
          </cell>
          <cell r="J141">
            <v>63.605400000000003</v>
          </cell>
          <cell r="K141">
            <v>541.27</v>
          </cell>
          <cell r="L141">
            <v>30.331499999999998</v>
          </cell>
          <cell r="M141">
            <v>5.4294000000000002</v>
          </cell>
          <cell r="N141">
            <v>602.59929999999997</v>
          </cell>
          <cell r="O141">
            <v>28.523199999999999</v>
          </cell>
          <cell r="P141">
            <v>24.510300000000001</v>
          </cell>
          <cell r="Q141">
            <v>348.42189999999999</v>
          </cell>
          <cell r="R141">
            <v>3.7073</v>
          </cell>
          <cell r="S141">
            <v>852.39369999999997</v>
          </cell>
          <cell r="T141">
            <v>135.3175</v>
          </cell>
          <cell r="U141">
            <v>41.366999999999997</v>
          </cell>
          <cell r="V141">
            <v>215.35749999999999</v>
          </cell>
          <cell r="W141">
            <v>242.65170000000001</v>
          </cell>
          <cell r="X141">
            <v>59.182600000000001</v>
          </cell>
          <cell r="Y141">
            <v>134.8331</v>
          </cell>
          <cell r="Z141">
            <v>2.3672</v>
          </cell>
          <cell r="AA141">
            <v>1.8638999999999999</v>
          </cell>
          <cell r="AB141">
            <v>297.56439999999998</v>
          </cell>
          <cell r="AC141">
            <v>10.988799999999999</v>
          </cell>
          <cell r="AD141">
            <v>4.7500000000000001E-2</v>
          </cell>
          <cell r="AE141">
            <v>10.409000000000001</v>
          </cell>
          <cell r="AF141">
            <v>18.376999999999999</v>
          </cell>
          <cell r="AG141">
            <v>1.5387</v>
          </cell>
          <cell r="AH141">
            <v>79.819599999999994</v>
          </cell>
          <cell r="AI141">
            <v>72.350099999999998</v>
          </cell>
          <cell r="AJ141">
            <v>13.789300000000001</v>
          </cell>
          <cell r="AK141">
            <v>52.734699999999997</v>
          </cell>
          <cell r="AL141">
            <v>309.80189999999999</v>
          </cell>
          <cell r="AM141">
            <v>43.801200000000001</v>
          </cell>
          <cell r="AN141">
            <v>474.58550000000002</v>
          </cell>
          <cell r="AO141">
            <v>682.16759999999999</v>
          </cell>
        </row>
        <row r="142">
          <cell r="C142">
            <v>282.55540000000002</v>
          </cell>
          <cell r="D142">
            <v>34.747799999999998</v>
          </cell>
          <cell r="E142">
            <v>772.06560000000002</v>
          </cell>
          <cell r="F142">
            <v>11.7027</v>
          </cell>
          <cell r="G142">
            <v>118.5279</v>
          </cell>
          <cell r="H142">
            <v>3.9800000000000002E-2</v>
          </cell>
          <cell r="I142">
            <v>14.032</v>
          </cell>
          <cell r="J142">
            <v>64.075800000000001</v>
          </cell>
          <cell r="K142">
            <v>541.25</v>
          </cell>
          <cell r="L142">
            <v>30.558700000000002</v>
          </cell>
          <cell r="M142">
            <v>5.4063999999999997</v>
          </cell>
          <cell r="N142">
            <v>607.11289999999997</v>
          </cell>
          <cell r="O142">
            <v>28.736799999999999</v>
          </cell>
          <cell r="P142">
            <v>24.693899999999999</v>
          </cell>
          <cell r="Q142">
            <v>349.87580000000003</v>
          </cell>
          <cell r="R142">
            <v>3.7071999999999998</v>
          </cell>
          <cell r="S142">
            <v>852.36220000000003</v>
          </cell>
          <cell r="T142">
            <v>135.3125</v>
          </cell>
          <cell r="U142">
            <v>41.365400000000001</v>
          </cell>
          <cell r="V142">
            <v>216.97059999999999</v>
          </cell>
          <cell r="W142">
            <v>244.4692</v>
          </cell>
          <cell r="X142">
            <v>59.518300000000004</v>
          </cell>
          <cell r="Y142">
            <v>135.88159999999999</v>
          </cell>
          <cell r="Z142">
            <v>2.3849999999999998</v>
          </cell>
          <cell r="AA142">
            <v>1.8651</v>
          </cell>
          <cell r="AB142">
            <v>298.53910000000002</v>
          </cell>
          <cell r="AC142">
            <v>11.0578</v>
          </cell>
          <cell r="AD142">
            <v>4.8000000000000001E-2</v>
          </cell>
          <cell r="AE142">
            <v>10.4087</v>
          </cell>
          <cell r="AF142">
            <v>18.499600000000001</v>
          </cell>
          <cell r="AG142">
            <v>1.5386</v>
          </cell>
          <cell r="AH142">
            <v>80.417400000000001</v>
          </cell>
          <cell r="AI142">
            <v>72.891999999999996</v>
          </cell>
          <cell r="AJ142">
            <v>13.919700000000001</v>
          </cell>
          <cell r="AK142">
            <v>52.709699999999998</v>
          </cell>
          <cell r="AL142">
            <v>311.9187</v>
          </cell>
          <cell r="AM142">
            <v>43.761699999999998</v>
          </cell>
          <cell r="AN142">
            <v>478.14030000000002</v>
          </cell>
          <cell r="AO142">
            <v>683.78150000000005</v>
          </cell>
        </row>
        <row r="143">
          <cell r="C143">
            <v>285.89060000000001</v>
          </cell>
          <cell r="D143">
            <v>34.671799999999998</v>
          </cell>
          <cell r="E143">
            <v>773.87549999999999</v>
          </cell>
          <cell r="F143">
            <v>11.702299999999999</v>
          </cell>
          <cell r="G143">
            <v>118.26860000000001</v>
          </cell>
          <cell r="H143">
            <v>3.9800000000000002E-2</v>
          </cell>
          <cell r="I143">
            <v>14.001300000000001</v>
          </cell>
          <cell r="J143">
            <v>63.935699999999997</v>
          </cell>
          <cell r="K143">
            <v>541.23</v>
          </cell>
          <cell r="L143">
            <v>30.491900000000001</v>
          </cell>
          <cell r="M143">
            <v>5.4203000000000001</v>
          </cell>
          <cell r="N143">
            <v>605.78470000000004</v>
          </cell>
          <cell r="O143">
            <v>28.6739</v>
          </cell>
          <cell r="P143">
            <v>24.639900000000001</v>
          </cell>
          <cell r="Q143">
            <v>352.35910000000001</v>
          </cell>
          <cell r="R143">
            <v>3.7071000000000001</v>
          </cell>
          <cell r="S143">
            <v>852.33069999999998</v>
          </cell>
          <cell r="T143">
            <v>135.3075</v>
          </cell>
          <cell r="U143">
            <v>41.366100000000003</v>
          </cell>
          <cell r="V143">
            <v>216.49590000000001</v>
          </cell>
          <cell r="W143">
            <v>243.93440000000001</v>
          </cell>
          <cell r="X143">
            <v>59.614400000000003</v>
          </cell>
          <cell r="Y143">
            <v>136.20760000000001</v>
          </cell>
          <cell r="Z143">
            <v>2.3797000000000001</v>
          </cell>
          <cell r="AA143">
            <v>1.8617999999999999</v>
          </cell>
          <cell r="AB143">
            <v>299.19369999999998</v>
          </cell>
          <cell r="AC143">
            <v>11.0405</v>
          </cell>
          <cell r="AD143">
            <v>4.8500000000000001E-2</v>
          </cell>
          <cell r="AE143">
            <v>10.408300000000001</v>
          </cell>
          <cell r="AF143">
            <v>18.531500000000001</v>
          </cell>
          <cell r="AG143">
            <v>1.5385</v>
          </cell>
          <cell r="AH143">
            <v>80.241500000000002</v>
          </cell>
          <cell r="AI143">
            <v>72.732500000000002</v>
          </cell>
          <cell r="AJ143">
            <v>13.9001</v>
          </cell>
          <cell r="AK143">
            <v>52.824399999999997</v>
          </cell>
          <cell r="AL143">
            <v>311.21609999999998</v>
          </cell>
          <cell r="AM143">
            <v>43.939399999999999</v>
          </cell>
          <cell r="AN143">
            <v>477.0942</v>
          </cell>
          <cell r="AO143">
            <v>684.31989999999996</v>
          </cell>
        </row>
        <row r="144">
          <cell r="C144">
            <v>284.67</v>
          </cell>
          <cell r="D144">
            <v>34.521700000000003</v>
          </cell>
          <cell r="E144">
            <v>774.04070000000002</v>
          </cell>
          <cell r="F144">
            <v>11.7021</v>
          </cell>
          <cell r="G144">
            <v>117.75660000000001</v>
          </cell>
          <cell r="H144">
            <v>3.9800000000000002E-2</v>
          </cell>
          <cell r="I144">
            <v>13.9407</v>
          </cell>
          <cell r="J144">
            <v>63.6691</v>
          </cell>
          <cell r="K144">
            <v>541.22</v>
          </cell>
          <cell r="L144">
            <v>30.3599</v>
          </cell>
          <cell r="M144">
            <v>5.3766999999999996</v>
          </cell>
          <cell r="N144">
            <v>603.16210000000001</v>
          </cell>
          <cell r="O144">
            <v>28.549800000000001</v>
          </cell>
          <cell r="P144">
            <v>24.533200000000001</v>
          </cell>
          <cell r="Q144">
            <v>352.23849999999999</v>
          </cell>
          <cell r="R144">
            <v>3.7069999999999999</v>
          </cell>
          <cell r="S144">
            <v>856.36080000000004</v>
          </cell>
          <cell r="T144">
            <v>135.30500000000001</v>
          </cell>
          <cell r="U144">
            <v>41.349499999999999</v>
          </cell>
          <cell r="V144">
            <v>215.55869999999999</v>
          </cell>
          <cell r="W144">
            <v>242.8784</v>
          </cell>
          <cell r="X144">
            <v>59.673200000000001</v>
          </cell>
          <cell r="Y144">
            <v>136.3184</v>
          </cell>
          <cell r="Z144">
            <v>2.3694000000000002</v>
          </cell>
          <cell r="AA144">
            <v>1.8605</v>
          </cell>
          <cell r="AB144">
            <v>299.02350000000001</v>
          </cell>
          <cell r="AC144">
            <v>10.9762</v>
          </cell>
          <cell r="AD144">
            <v>4.8599999999999997E-2</v>
          </cell>
          <cell r="AE144">
            <v>10.408099999999999</v>
          </cell>
          <cell r="AF144">
            <v>18.415500000000002</v>
          </cell>
          <cell r="AG144">
            <v>1.5385</v>
          </cell>
          <cell r="AH144">
            <v>79.894099999999995</v>
          </cell>
          <cell r="AI144">
            <v>72.417699999999996</v>
          </cell>
          <cell r="AJ144">
            <v>13.827500000000001</v>
          </cell>
          <cell r="AK144">
            <v>52.710700000000003</v>
          </cell>
          <cell r="AL144">
            <v>309.64659999999998</v>
          </cell>
          <cell r="AM144">
            <v>43.842100000000002</v>
          </cell>
          <cell r="AN144">
            <v>475.02879999999999</v>
          </cell>
          <cell r="AO144">
            <v>682.75260000000003</v>
          </cell>
        </row>
        <row r="145">
          <cell r="C145">
            <v>284.67</v>
          </cell>
          <cell r="D145">
            <v>34.521700000000003</v>
          </cell>
          <cell r="E145">
            <v>774.04070000000002</v>
          </cell>
          <cell r="F145">
            <v>11.7021</v>
          </cell>
          <cell r="G145">
            <v>117.75660000000001</v>
          </cell>
          <cell r="H145">
            <v>3.9800000000000002E-2</v>
          </cell>
          <cell r="I145">
            <v>13.9407</v>
          </cell>
          <cell r="J145">
            <v>63.6691</v>
          </cell>
          <cell r="K145">
            <v>541.22</v>
          </cell>
          <cell r="L145">
            <v>30.3599</v>
          </cell>
          <cell r="M145">
            <v>5.3766999999999996</v>
          </cell>
          <cell r="N145">
            <v>603.16210000000001</v>
          </cell>
          <cell r="O145">
            <v>28.549800000000001</v>
          </cell>
          <cell r="P145">
            <v>24.533200000000001</v>
          </cell>
          <cell r="Q145">
            <v>352.23849999999999</v>
          </cell>
          <cell r="R145">
            <v>3.7069999999999999</v>
          </cell>
          <cell r="S145">
            <v>856.36080000000004</v>
          </cell>
          <cell r="T145">
            <v>135.30500000000001</v>
          </cell>
          <cell r="U145">
            <v>41.349499999999999</v>
          </cell>
          <cell r="V145">
            <v>215.55869999999999</v>
          </cell>
          <cell r="W145">
            <v>242.8784</v>
          </cell>
          <cell r="X145">
            <v>59.673200000000001</v>
          </cell>
          <cell r="Y145">
            <v>136.3184</v>
          </cell>
          <cell r="Z145">
            <v>2.3694000000000002</v>
          </cell>
          <cell r="AA145">
            <v>1.8605</v>
          </cell>
          <cell r="AB145">
            <v>299.02350000000001</v>
          </cell>
          <cell r="AC145">
            <v>10.9762</v>
          </cell>
          <cell r="AD145">
            <v>4.8599999999999997E-2</v>
          </cell>
          <cell r="AE145">
            <v>10.408099999999999</v>
          </cell>
          <cell r="AF145">
            <v>18.415500000000002</v>
          </cell>
          <cell r="AG145">
            <v>1.5385</v>
          </cell>
          <cell r="AH145">
            <v>79.894099999999995</v>
          </cell>
          <cell r="AI145">
            <v>72.417699999999996</v>
          </cell>
          <cell r="AJ145">
            <v>13.827500000000001</v>
          </cell>
          <cell r="AK145">
            <v>52.710700000000003</v>
          </cell>
          <cell r="AL145">
            <v>309.64659999999998</v>
          </cell>
          <cell r="AM145">
            <v>43.842100000000002</v>
          </cell>
          <cell r="AN145">
            <v>475.02879999999999</v>
          </cell>
          <cell r="AO145">
            <v>682.75260000000003</v>
          </cell>
        </row>
        <row r="146">
          <cell r="C146">
            <v>284.67</v>
          </cell>
          <cell r="D146">
            <v>34.521700000000003</v>
          </cell>
          <cell r="E146">
            <v>774.04070000000002</v>
          </cell>
          <cell r="F146">
            <v>11.7021</v>
          </cell>
          <cell r="G146">
            <v>117.75660000000001</v>
          </cell>
          <cell r="H146">
            <v>3.9800000000000002E-2</v>
          </cell>
          <cell r="I146">
            <v>13.9407</v>
          </cell>
          <cell r="J146">
            <v>63.6691</v>
          </cell>
          <cell r="K146">
            <v>541.22</v>
          </cell>
          <cell r="L146">
            <v>30.3599</v>
          </cell>
          <cell r="M146">
            <v>5.3766999999999996</v>
          </cell>
          <cell r="N146">
            <v>603.16210000000001</v>
          </cell>
          <cell r="O146">
            <v>28.549800000000001</v>
          </cell>
          <cell r="P146">
            <v>24.533200000000001</v>
          </cell>
          <cell r="Q146">
            <v>352.23849999999999</v>
          </cell>
          <cell r="R146">
            <v>3.7069999999999999</v>
          </cell>
          <cell r="S146">
            <v>856.36080000000004</v>
          </cell>
          <cell r="T146">
            <v>135.30500000000001</v>
          </cell>
          <cell r="U146">
            <v>41.349499999999999</v>
          </cell>
          <cell r="V146">
            <v>215.55869999999999</v>
          </cell>
          <cell r="W146">
            <v>242.8784</v>
          </cell>
          <cell r="X146">
            <v>59.673200000000001</v>
          </cell>
          <cell r="Y146">
            <v>136.3184</v>
          </cell>
          <cell r="Z146">
            <v>2.3694000000000002</v>
          </cell>
          <cell r="AA146">
            <v>1.8605</v>
          </cell>
          <cell r="AB146">
            <v>299.02350000000001</v>
          </cell>
          <cell r="AC146">
            <v>10.9762</v>
          </cell>
          <cell r="AD146">
            <v>4.8599999999999997E-2</v>
          </cell>
          <cell r="AE146">
            <v>10.408099999999999</v>
          </cell>
          <cell r="AF146">
            <v>18.415500000000002</v>
          </cell>
          <cell r="AG146">
            <v>1.5385</v>
          </cell>
          <cell r="AH146">
            <v>79.894099999999995</v>
          </cell>
          <cell r="AI146">
            <v>72.417699999999996</v>
          </cell>
          <cell r="AJ146">
            <v>13.827500000000001</v>
          </cell>
          <cell r="AK146">
            <v>52.710700000000003</v>
          </cell>
          <cell r="AL146">
            <v>309.64659999999998</v>
          </cell>
          <cell r="AM146">
            <v>43.842100000000002</v>
          </cell>
          <cell r="AN146">
            <v>475.02879999999999</v>
          </cell>
          <cell r="AO146">
            <v>682.75260000000003</v>
          </cell>
        </row>
        <row r="147">
          <cell r="C147">
            <v>285.84780000000001</v>
          </cell>
          <cell r="D147">
            <v>34.431899999999999</v>
          </cell>
          <cell r="E147">
            <v>777.98479999999995</v>
          </cell>
          <cell r="F147">
            <v>11.702299999999999</v>
          </cell>
          <cell r="G147">
            <v>117.4502</v>
          </cell>
          <cell r="H147">
            <v>3.9699999999999999E-2</v>
          </cell>
          <cell r="I147">
            <v>13.904400000000001</v>
          </cell>
          <cell r="J147">
            <v>63.504300000000001</v>
          </cell>
          <cell r="K147">
            <v>541.23</v>
          </cell>
          <cell r="L147">
            <v>30.280899999999999</v>
          </cell>
          <cell r="M147">
            <v>5.3901000000000003</v>
          </cell>
          <cell r="N147">
            <v>601.59270000000004</v>
          </cell>
          <cell r="O147">
            <v>28.4755</v>
          </cell>
          <cell r="P147">
            <v>24.4694</v>
          </cell>
          <cell r="Q147">
            <v>352.73430000000002</v>
          </cell>
          <cell r="R147">
            <v>3.7044999999999999</v>
          </cell>
          <cell r="S147">
            <v>855.02369999999996</v>
          </cell>
          <cell r="T147">
            <v>135.3075</v>
          </cell>
          <cell r="U147">
            <v>41.3172</v>
          </cell>
          <cell r="V147">
            <v>214.99780000000001</v>
          </cell>
          <cell r="W147">
            <v>242.24639999999999</v>
          </cell>
          <cell r="X147">
            <v>59.7393</v>
          </cell>
          <cell r="Y147">
            <v>135.58240000000001</v>
          </cell>
          <cell r="Z147">
            <v>2.3633000000000002</v>
          </cell>
          <cell r="AA147">
            <v>1.8605</v>
          </cell>
          <cell r="AB147">
            <v>298.8098</v>
          </cell>
          <cell r="AC147">
            <v>10.960100000000001</v>
          </cell>
          <cell r="AD147">
            <v>4.8500000000000001E-2</v>
          </cell>
          <cell r="AE147">
            <v>10.408300000000001</v>
          </cell>
          <cell r="AF147">
            <v>18.327100000000002</v>
          </cell>
          <cell r="AG147">
            <v>1.5301</v>
          </cell>
          <cell r="AH147">
            <v>79.686199999999999</v>
          </cell>
          <cell r="AI147">
            <v>72.229200000000006</v>
          </cell>
          <cell r="AJ147">
            <v>13.802300000000001</v>
          </cell>
          <cell r="AK147">
            <v>52.760899999999999</v>
          </cell>
          <cell r="AL147">
            <v>309.34500000000003</v>
          </cell>
          <cell r="AM147">
            <v>43.955199999999998</v>
          </cell>
          <cell r="AN147">
            <v>473.79270000000002</v>
          </cell>
          <cell r="AO147">
            <v>682.63080000000002</v>
          </cell>
        </row>
        <row r="148">
          <cell r="C148">
            <v>283.27659999999997</v>
          </cell>
          <cell r="D148">
            <v>34.159199999999998</v>
          </cell>
          <cell r="E148">
            <v>774.49480000000005</v>
          </cell>
          <cell r="F148">
            <v>11.7018</v>
          </cell>
          <cell r="G148">
            <v>116.5201</v>
          </cell>
          <cell r="H148">
            <v>3.9699999999999999E-2</v>
          </cell>
          <cell r="I148">
            <v>13.7943</v>
          </cell>
          <cell r="J148">
            <v>63.014899999999997</v>
          </cell>
          <cell r="K148">
            <v>541.21</v>
          </cell>
          <cell r="L148">
            <v>30.0411</v>
          </cell>
          <cell r="M148">
            <v>5.3724999999999996</v>
          </cell>
          <cell r="N148">
            <v>596.8288</v>
          </cell>
          <cell r="O148">
            <v>28.25</v>
          </cell>
          <cell r="P148">
            <v>24.275600000000001</v>
          </cell>
          <cell r="Q148">
            <v>351.80070000000001</v>
          </cell>
          <cell r="R148">
            <v>3.7044000000000001</v>
          </cell>
          <cell r="S148">
            <v>856.34490000000005</v>
          </cell>
          <cell r="T148">
            <v>135.30250000000001</v>
          </cell>
          <cell r="U148">
            <v>41.315600000000003</v>
          </cell>
          <cell r="V148">
            <v>213.2953</v>
          </cell>
          <cell r="W148">
            <v>240.32810000000001</v>
          </cell>
          <cell r="X148">
            <v>59.262500000000003</v>
          </cell>
          <cell r="Y148">
            <v>135.55609999999999</v>
          </cell>
          <cell r="Z148">
            <v>2.3445999999999998</v>
          </cell>
          <cell r="AA148">
            <v>1.8611</v>
          </cell>
          <cell r="AB148">
            <v>298.7611</v>
          </cell>
          <cell r="AC148">
            <v>10.8642</v>
          </cell>
          <cell r="AD148">
            <v>4.8800000000000003E-2</v>
          </cell>
          <cell r="AE148">
            <v>10.4079</v>
          </cell>
          <cell r="AF148">
            <v>18.188300000000002</v>
          </cell>
          <cell r="AG148">
            <v>1.5301</v>
          </cell>
          <cell r="AH148">
            <v>79.055199999999999</v>
          </cell>
          <cell r="AI148">
            <v>71.657300000000006</v>
          </cell>
          <cell r="AJ148">
            <v>13.7202</v>
          </cell>
          <cell r="AK148">
            <v>52.386800000000001</v>
          </cell>
          <cell r="AL148">
            <v>306.87529999999998</v>
          </cell>
          <cell r="AM148">
            <v>43.945500000000003</v>
          </cell>
          <cell r="AN148">
            <v>470.04090000000002</v>
          </cell>
          <cell r="AO148">
            <v>681.67020000000002</v>
          </cell>
        </row>
        <row r="149">
          <cell r="C149">
            <v>280.31900000000002</v>
          </cell>
          <cell r="D149">
            <v>33.765900000000002</v>
          </cell>
          <cell r="E149">
            <v>769.63520000000005</v>
          </cell>
          <cell r="F149">
            <v>11.7018</v>
          </cell>
          <cell r="G149">
            <v>115.1785</v>
          </cell>
          <cell r="H149">
            <v>3.9699999999999999E-2</v>
          </cell>
          <cell r="I149">
            <v>13.6355</v>
          </cell>
          <cell r="J149">
            <v>62.288499999999999</v>
          </cell>
          <cell r="K149">
            <v>541.21</v>
          </cell>
          <cell r="L149">
            <v>29.6952</v>
          </cell>
          <cell r="M149">
            <v>5.3423999999999996</v>
          </cell>
          <cell r="N149">
            <v>589.95690000000002</v>
          </cell>
          <cell r="O149">
            <v>27.924800000000001</v>
          </cell>
          <cell r="P149">
            <v>23.996099999999998</v>
          </cell>
          <cell r="Q149">
            <v>350.16109999999998</v>
          </cell>
          <cell r="R149">
            <v>3.7044000000000001</v>
          </cell>
          <cell r="S149">
            <v>853.64350000000002</v>
          </cell>
          <cell r="T149">
            <v>135.30250000000001</v>
          </cell>
          <cell r="U149">
            <v>41.332999999999998</v>
          </cell>
          <cell r="V149">
            <v>210.83940000000001</v>
          </cell>
          <cell r="W149">
            <v>237.5609</v>
          </cell>
          <cell r="X149">
            <v>58.488</v>
          </cell>
          <cell r="Y149">
            <v>135.38130000000001</v>
          </cell>
          <cell r="Z149">
            <v>2.3176000000000001</v>
          </cell>
          <cell r="AA149">
            <v>1.8616999999999999</v>
          </cell>
          <cell r="AB149">
            <v>299.79919999999998</v>
          </cell>
          <cell r="AC149">
            <v>10.777699999999999</v>
          </cell>
          <cell r="AD149">
            <v>4.8599999999999997E-2</v>
          </cell>
          <cell r="AE149">
            <v>10.4079</v>
          </cell>
          <cell r="AF149">
            <v>18.0642</v>
          </cell>
          <cell r="AG149">
            <v>1.5301</v>
          </cell>
          <cell r="AH149">
            <v>78.144999999999996</v>
          </cell>
          <cell r="AI149">
            <v>70.8322</v>
          </cell>
          <cell r="AJ149">
            <v>13.5725</v>
          </cell>
          <cell r="AK149">
            <v>51.331699999999998</v>
          </cell>
          <cell r="AL149">
            <v>304.2955</v>
          </cell>
          <cell r="AM149">
            <v>44.671500000000002</v>
          </cell>
          <cell r="AN149">
            <v>464.62880000000001</v>
          </cell>
          <cell r="AO149">
            <v>679.83519999999999</v>
          </cell>
        </row>
        <row r="150">
          <cell r="C150">
            <v>278.59390000000002</v>
          </cell>
          <cell r="D150">
            <v>33.837499999999999</v>
          </cell>
          <cell r="E150">
            <v>766.19069999999999</v>
          </cell>
          <cell r="F150">
            <v>11.700799999999999</v>
          </cell>
          <cell r="G150">
            <v>115.42270000000001</v>
          </cell>
          <cell r="H150">
            <v>3.9600000000000003E-2</v>
          </cell>
          <cell r="I150">
            <v>13.664400000000001</v>
          </cell>
          <cell r="J150">
            <v>62.428100000000001</v>
          </cell>
          <cell r="K150">
            <v>541.16</v>
          </cell>
          <cell r="L150">
            <v>29.758199999999999</v>
          </cell>
          <cell r="M150">
            <v>5.3555999999999999</v>
          </cell>
          <cell r="N150">
            <v>591.2079</v>
          </cell>
          <cell r="O150">
            <v>27.984000000000002</v>
          </cell>
          <cell r="P150">
            <v>24.047000000000001</v>
          </cell>
          <cell r="Q150">
            <v>348.90530000000001</v>
          </cell>
          <cell r="R150">
            <v>3.7040000000000002</v>
          </cell>
          <cell r="S150">
            <v>852.22050000000002</v>
          </cell>
          <cell r="T150">
            <v>135.29</v>
          </cell>
          <cell r="U150">
            <v>41.3431</v>
          </cell>
          <cell r="V150">
            <v>211.28649999999999</v>
          </cell>
          <cell r="W150">
            <v>238.06469999999999</v>
          </cell>
          <cell r="X150">
            <v>58.697000000000003</v>
          </cell>
          <cell r="Y150">
            <v>135.3844</v>
          </cell>
          <cell r="Z150">
            <v>2.3224999999999998</v>
          </cell>
          <cell r="AA150">
            <v>1.8609</v>
          </cell>
          <cell r="AB150">
            <v>300.08640000000003</v>
          </cell>
          <cell r="AC150">
            <v>10.843400000000001</v>
          </cell>
          <cell r="AD150">
            <v>4.8500000000000001E-2</v>
          </cell>
          <cell r="AE150">
            <v>10.4069</v>
          </cell>
          <cell r="AF150">
            <v>18.1342</v>
          </cell>
          <cell r="AG150">
            <v>1.5299</v>
          </cell>
          <cell r="AH150">
            <v>78.310699999999997</v>
          </cell>
          <cell r="AI150">
            <v>70.982399999999998</v>
          </cell>
          <cell r="AJ150">
            <v>13.5862</v>
          </cell>
          <cell r="AK150">
            <v>51.622999999999998</v>
          </cell>
          <cell r="AL150">
            <v>304.94080000000002</v>
          </cell>
          <cell r="AM150">
            <v>45.139499999999998</v>
          </cell>
          <cell r="AN150">
            <v>465.61410000000001</v>
          </cell>
          <cell r="AO150">
            <v>680.78229999999996</v>
          </cell>
        </row>
        <row r="151">
          <cell r="C151">
            <v>282.06729999999999</v>
          </cell>
          <cell r="D151">
            <v>33.792000000000002</v>
          </cell>
          <cell r="E151">
            <v>769.21069999999997</v>
          </cell>
          <cell r="F151">
            <v>11.7027</v>
          </cell>
          <cell r="G151">
            <v>115.2675</v>
          </cell>
          <cell r="H151">
            <v>3.9699999999999999E-2</v>
          </cell>
          <cell r="I151">
            <v>13.646000000000001</v>
          </cell>
          <cell r="J151">
            <v>62.337499999999999</v>
          </cell>
          <cell r="K151">
            <v>541.25</v>
          </cell>
          <cell r="L151">
            <v>29.7181</v>
          </cell>
          <cell r="M151">
            <v>5.3349000000000002</v>
          </cell>
          <cell r="N151">
            <v>590.41279999999995</v>
          </cell>
          <cell r="O151">
            <v>27.946300000000001</v>
          </cell>
          <cell r="P151">
            <v>24.014600000000002</v>
          </cell>
          <cell r="Q151">
            <v>351.19929999999999</v>
          </cell>
          <cell r="R151">
            <v>3.7046999999999999</v>
          </cell>
          <cell r="S151">
            <v>849.68600000000004</v>
          </cell>
          <cell r="T151">
            <v>135.3125</v>
          </cell>
          <cell r="U151">
            <v>41.474499999999999</v>
          </cell>
          <cell r="V151">
            <v>211.00229999999999</v>
          </cell>
          <cell r="W151">
            <v>237.74449999999999</v>
          </cell>
          <cell r="X151">
            <v>58.851799999999997</v>
          </cell>
          <cell r="Y151">
            <v>135.46619999999999</v>
          </cell>
          <cell r="Z151">
            <v>2.3193000000000001</v>
          </cell>
          <cell r="AA151">
            <v>1.8619000000000001</v>
          </cell>
          <cell r="AB151">
            <v>299.12380000000002</v>
          </cell>
          <cell r="AC151">
            <v>10.8604</v>
          </cell>
          <cell r="AD151">
            <v>4.8800000000000003E-2</v>
          </cell>
          <cell r="AE151">
            <v>10.4087</v>
          </cell>
          <cell r="AF151">
            <v>18.209800000000001</v>
          </cell>
          <cell r="AG151">
            <v>1.5302</v>
          </cell>
          <cell r="AH151">
            <v>78.205299999999994</v>
          </cell>
          <cell r="AI151">
            <v>70.886899999999997</v>
          </cell>
          <cell r="AJ151">
            <v>13.561199999999999</v>
          </cell>
          <cell r="AK151">
            <v>51.365699999999997</v>
          </cell>
          <cell r="AL151">
            <v>304.4708</v>
          </cell>
          <cell r="AM151">
            <v>44.908999999999999</v>
          </cell>
          <cell r="AN151">
            <v>464.98790000000002</v>
          </cell>
          <cell r="AO151">
            <v>679.75819999999999</v>
          </cell>
        </row>
        <row r="152">
          <cell r="C152">
            <v>282.06729999999999</v>
          </cell>
          <cell r="D152">
            <v>33.792000000000002</v>
          </cell>
          <cell r="E152">
            <v>769.21069999999997</v>
          </cell>
          <cell r="F152">
            <v>11.7027</v>
          </cell>
          <cell r="G152">
            <v>115.2675</v>
          </cell>
          <cell r="H152">
            <v>3.9699999999999999E-2</v>
          </cell>
          <cell r="I152">
            <v>13.646000000000001</v>
          </cell>
          <cell r="J152">
            <v>62.337499999999999</v>
          </cell>
          <cell r="K152">
            <v>541.25</v>
          </cell>
          <cell r="L152">
            <v>29.7181</v>
          </cell>
          <cell r="M152">
            <v>5.3349000000000002</v>
          </cell>
          <cell r="N152">
            <v>590.41279999999995</v>
          </cell>
          <cell r="O152">
            <v>27.946300000000001</v>
          </cell>
          <cell r="P152">
            <v>24.014600000000002</v>
          </cell>
          <cell r="Q152">
            <v>351.19929999999999</v>
          </cell>
          <cell r="R152">
            <v>3.7046999999999999</v>
          </cell>
          <cell r="S152">
            <v>849.68600000000004</v>
          </cell>
          <cell r="T152">
            <v>135.3125</v>
          </cell>
          <cell r="U152">
            <v>41.474499999999999</v>
          </cell>
          <cell r="V152">
            <v>211.00229999999999</v>
          </cell>
          <cell r="W152">
            <v>237.74449999999999</v>
          </cell>
          <cell r="X152">
            <v>58.851799999999997</v>
          </cell>
          <cell r="Y152">
            <v>135.46619999999999</v>
          </cell>
          <cell r="Z152">
            <v>2.3193000000000001</v>
          </cell>
          <cell r="AA152">
            <v>1.8619000000000001</v>
          </cell>
          <cell r="AB152">
            <v>299.12380000000002</v>
          </cell>
          <cell r="AC152">
            <v>10.8604</v>
          </cell>
          <cell r="AD152">
            <v>4.8800000000000003E-2</v>
          </cell>
          <cell r="AE152">
            <v>10.4087</v>
          </cell>
          <cell r="AF152">
            <v>18.209800000000001</v>
          </cell>
          <cell r="AG152">
            <v>1.5302</v>
          </cell>
          <cell r="AH152">
            <v>78.205299999999994</v>
          </cell>
          <cell r="AI152">
            <v>70.886899999999997</v>
          </cell>
          <cell r="AJ152">
            <v>13.561199999999999</v>
          </cell>
          <cell r="AK152">
            <v>51.365699999999997</v>
          </cell>
          <cell r="AL152">
            <v>304.4708</v>
          </cell>
          <cell r="AM152">
            <v>44.908999999999999</v>
          </cell>
          <cell r="AN152">
            <v>464.98790000000002</v>
          </cell>
          <cell r="AO152">
            <v>679.75819999999999</v>
          </cell>
        </row>
        <row r="153">
          <cell r="C153">
            <v>282.06729999999999</v>
          </cell>
          <cell r="D153">
            <v>33.792000000000002</v>
          </cell>
          <cell r="E153">
            <v>769.21069999999997</v>
          </cell>
          <cell r="F153">
            <v>11.7027</v>
          </cell>
          <cell r="G153">
            <v>115.2675</v>
          </cell>
          <cell r="H153">
            <v>3.9699999999999999E-2</v>
          </cell>
          <cell r="I153">
            <v>13.646000000000001</v>
          </cell>
          <cell r="J153">
            <v>62.337499999999999</v>
          </cell>
          <cell r="K153">
            <v>541.25</v>
          </cell>
          <cell r="L153">
            <v>29.7181</v>
          </cell>
          <cell r="M153">
            <v>5.3349000000000002</v>
          </cell>
          <cell r="N153">
            <v>590.41279999999995</v>
          </cell>
          <cell r="O153">
            <v>27.946300000000001</v>
          </cell>
          <cell r="P153">
            <v>24.014600000000002</v>
          </cell>
          <cell r="Q153">
            <v>351.19929999999999</v>
          </cell>
          <cell r="R153">
            <v>3.7046999999999999</v>
          </cell>
          <cell r="S153">
            <v>849.68600000000004</v>
          </cell>
          <cell r="T153">
            <v>135.3125</v>
          </cell>
          <cell r="U153">
            <v>41.474499999999999</v>
          </cell>
          <cell r="V153">
            <v>211.00229999999999</v>
          </cell>
          <cell r="W153">
            <v>237.74449999999999</v>
          </cell>
          <cell r="X153">
            <v>58.851799999999997</v>
          </cell>
          <cell r="Y153">
            <v>135.46619999999999</v>
          </cell>
          <cell r="Z153">
            <v>2.3193000000000001</v>
          </cell>
          <cell r="AA153">
            <v>1.8619000000000001</v>
          </cell>
          <cell r="AB153">
            <v>299.12380000000002</v>
          </cell>
          <cell r="AC153">
            <v>10.8604</v>
          </cell>
          <cell r="AD153">
            <v>4.8800000000000003E-2</v>
          </cell>
          <cell r="AE153">
            <v>10.4087</v>
          </cell>
          <cell r="AF153">
            <v>18.209800000000001</v>
          </cell>
          <cell r="AG153">
            <v>1.5302</v>
          </cell>
          <cell r="AH153">
            <v>78.205299999999994</v>
          </cell>
          <cell r="AI153">
            <v>70.886899999999997</v>
          </cell>
          <cell r="AJ153">
            <v>13.561199999999999</v>
          </cell>
          <cell r="AK153">
            <v>51.365699999999997</v>
          </cell>
          <cell r="AL153">
            <v>304.4708</v>
          </cell>
          <cell r="AM153">
            <v>44.908999999999999</v>
          </cell>
          <cell r="AN153">
            <v>464.98790000000002</v>
          </cell>
          <cell r="AO153">
            <v>679.75819999999999</v>
          </cell>
        </row>
        <row r="154">
          <cell r="C154">
            <v>281.49590000000001</v>
          </cell>
          <cell r="D154">
            <v>33.764499999999998</v>
          </cell>
          <cell r="E154">
            <v>768.20270000000005</v>
          </cell>
          <cell r="F154">
            <v>11.7027</v>
          </cell>
          <cell r="G154">
            <v>115.17359999999999</v>
          </cell>
          <cell r="H154">
            <v>3.9600000000000003E-2</v>
          </cell>
          <cell r="I154">
            <v>13.6349</v>
          </cell>
          <cell r="J154">
            <v>62.295099999999998</v>
          </cell>
          <cell r="K154">
            <v>541.25</v>
          </cell>
          <cell r="L154">
            <v>29.693899999999999</v>
          </cell>
          <cell r="M154">
            <v>5.3372999999999999</v>
          </cell>
          <cell r="N154">
            <v>589.93169999999998</v>
          </cell>
          <cell r="O154">
            <v>27.9236</v>
          </cell>
          <cell r="P154">
            <v>23.995100000000001</v>
          </cell>
          <cell r="Q154">
            <v>350.56889999999999</v>
          </cell>
          <cell r="R154">
            <v>3.7046999999999999</v>
          </cell>
          <cell r="S154">
            <v>849.68600000000004</v>
          </cell>
          <cell r="T154">
            <v>135.3125</v>
          </cell>
          <cell r="U154">
            <v>41.578600000000002</v>
          </cell>
          <cell r="V154">
            <v>210.8304</v>
          </cell>
          <cell r="W154">
            <v>237.55080000000001</v>
          </cell>
          <cell r="X154">
            <v>58.7258</v>
          </cell>
          <cell r="Y154">
            <v>134.56399999999999</v>
          </cell>
          <cell r="Z154">
            <v>2.3174999999999999</v>
          </cell>
          <cell r="AA154">
            <v>1.8619000000000001</v>
          </cell>
          <cell r="AB154">
            <v>298.70710000000003</v>
          </cell>
          <cell r="AC154">
            <v>10.839399999999999</v>
          </cell>
          <cell r="AD154">
            <v>4.8500000000000001E-2</v>
          </cell>
          <cell r="AE154">
            <v>10.4087</v>
          </cell>
          <cell r="AF154">
            <v>18.195</v>
          </cell>
          <cell r="AG154">
            <v>1.5235000000000001</v>
          </cell>
          <cell r="AH154">
            <v>78.141599999999997</v>
          </cell>
          <cell r="AI154">
            <v>70.8292</v>
          </cell>
          <cell r="AJ154">
            <v>13.5383</v>
          </cell>
          <cell r="AK154">
            <v>51.284199999999998</v>
          </cell>
          <cell r="AL154">
            <v>304.22280000000001</v>
          </cell>
          <cell r="AM154">
            <v>44.682499999999997</v>
          </cell>
          <cell r="AN154">
            <v>464.60899999999998</v>
          </cell>
          <cell r="AO154">
            <v>679.75819999999999</v>
          </cell>
        </row>
        <row r="155">
          <cell r="C155">
            <v>278.87720000000002</v>
          </cell>
          <cell r="D155">
            <v>33.659100000000002</v>
          </cell>
          <cell r="E155">
            <v>767.83690000000001</v>
          </cell>
          <cell r="F155">
            <v>11.7098</v>
          </cell>
          <cell r="G155">
            <v>114.8142</v>
          </cell>
          <cell r="H155">
            <v>3.9600000000000003E-2</v>
          </cell>
          <cell r="I155">
            <v>13.5923</v>
          </cell>
          <cell r="J155">
            <v>62.106499999999997</v>
          </cell>
          <cell r="K155">
            <v>541.58000000000004</v>
          </cell>
          <cell r="L155">
            <v>29.601299999999998</v>
          </cell>
          <cell r="M155">
            <v>5.2488999999999999</v>
          </cell>
          <cell r="N155">
            <v>588.09090000000003</v>
          </cell>
          <cell r="O155">
            <v>27.836400000000001</v>
          </cell>
          <cell r="P155">
            <v>23.920200000000001</v>
          </cell>
          <cell r="Q155">
            <v>351.75760000000002</v>
          </cell>
          <cell r="R155">
            <v>3.7069000000000001</v>
          </cell>
          <cell r="S155">
            <v>851.54089999999997</v>
          </cell>
          <cell r="T155">
            <v>135.39500000000001</v>
          </cell>
          <cell r="U155">
            <v>41.646900000000002</v>
          </cell>
          <cell r="V155">
            <v>210.17250000000001</v>
          </cell>
          <cell r="W155">
            <v>236.80950000000001</v>
          </cell>
          <cell r="X155">
            <v>58.728099999999998</v>
          </cell>
          <cell r="Y155">
            <v>134.13630000000001</v>
          </cell>
          <cell r="Z155">
            <v>2.3102</v>
          </cell>
          <cell r="AA155">
            <v>1.8611</v>
          </cell>
          <cell r="AB155">
            <v>299.79880000000003</v>
          </cell>
          <cell r="AC155">
            <v>10.7867</v>
          </cell>
          <cell r="AD155">
            <v>4.8399999999999999E-2</v>
          </cell>
          <cell r="AE155">
            <v>10.414999999999999</v>
          </cell>
          <cell r="AF155">
            <v>18.2346</v>
          </cell>
          <cell r="AG155">
            <v>1.5245</v>
          </cell>
          <cell r="AH155">
            <v>77.897800000000004</v>
          </cell>
          <cell r="AI155">
            <v>70.608199999999997</v>
          </cell>
          <cell r="AJ155">
            <v>13.5351</v>
          </cell>
          <cell r="AK155">
            <v>51.262799999999999</v>
          </cell>
          <cell r="AL155">
            <v>303.51190000000003</v>
          </cell>
          <cell r="AM155">
            <v>45.019399999999997</v>
          </cell>
          <cell r="AN155">
            <v>463.1592</v>
          </cell>
          <cell r="AO155">
            <v>680.05050000000006</v>
          </cell>
        </row>
        <row r="156">
          <cell r="C156">
            <v>277.95409999999998</v>
          </cell>
          <cell r="D156">
            <v>33.679000000000002</v>
          </cell>
          <cell r="E156">
            <v>769.31079999999997</v>
          </cell>
          <cell r="F156">
            <v>11.708500000000001</v>
          </cell>
          <cell r="G156">
            <v>114.88200000000001</v>
          </cell>
          <cell r="H156">
            <v>3.95E-2</v>
          </cell>
          <cell r="I156">
            <v>13.6004</v>
          </cell>
          <cell r="J156">
            <v>62.149900000000002</v>
          </cell>
          <cell r="K156">
            <v>541.52</v>
          </cell>
          <cell r="L156">
            <v>29.6188</v>
          </cell>
          <cell r="M156">
            <v>5.1860999999999997</v>
          </cell>
          <cell r="N156">
            <v>588.43830000000003</v>
          </cell>
          <cell r="O156">
            <v>27.852900000000002</v>
          </cell>
          <cell r="P156">
            <v>23.9343</v>
          </cell>
          <cell r="Q156">
            <v>351.24509999999998</v>
          </cell>
          <cell r="R156">
            <v>3.7065000000000001</v>
          </cell>
          <cell r="S156">
            <v>850.10990000000004</v>
          </cell>
          <cell r="T156">
            <v>135.38</v>
          </cell>
          <cell r="U156">
            <v>41.720500000000001</v>
          </cell>
          <cell r="V156">
            <v>210.29660000000001</v>
          </cell>
          <cell r="W156">
            <v>236.9494</v>
          </cell>
          <cell r="X156">
            <v>58.603000000000002</v>
          </cell>
          <cell r="Y156">
            <v>135.2141</v>
          </cell>
          <cell r="Z156">
            <v>2.3115999999999999</v>
          </cell>
          <cell r="AA156">
            <v>1.8614999999999999</v>
          </cell>
          <cell r="AB156">
            <v>299.29790000000003</v>
          </cell>
          <cell r="AC156">
            <v>10.807399999999999</v>
          </cell>
          <cell r="AD156">
            <v>4.7199999999999999E-2</v>
          </cell>
          <cell r="AE156">
            <v>10.4138</v>
          </cell>
          <cell r="AF156">
            <v>18.270600000000002</v>
          </cell>
          <cell r="AG156">
            <v>1.5243</v>
          </cell>
          <cell r="AH156">
            <v>77.943799999999996</v>
          </cell>
          <cell r="AI156">
            <v>70.649900000000002</v>
          </cell>
          <cell r="AJ156">
            <v>13.5761</v>
          </cell>
          <cell r="AK156">
            <v>51.038899999999998</v>
          </cell>
          <cell r="AL156">
            <v>303.85050000000001</v>
          </cell>
          <cell r="AM156">
            <v>45.094200000000001</v>
          </cell>
          <cell r="AN156">
            <v>463.43279999999999</v>
          </cell>
          <cell r="AO156">
            <v>679.18799999999999</v>
          </cell>
        </row>
        <row r="157">
          <cell r="C157">
            <v>281.71317419354841</v>
          </cell>
          <cell r="D157">
            <v>34.545280645161291</v>
          </cell>
          <cell r="E157">
            <v>772.95494516129031</v>
          </cell>
          <cell r="F157">
            <v>11.706667741935483</v>
          </cell>
          <cell r="G157">
            <v>117.83700645161289</v>
          </cell>
          <cell r="H157">
            <v>3.9812903225806474E-2</v>
          </cell>
          <cell r="I157">
            <v>13.950206451612907</v>
          </cell>
          <cell r="J157">
            <v>63.705187096774203</v>
          </cell>
          <cell r="K157">
            <v>541.36935483870957</v>
          </cell>
          <cell r="L157">
            <v>30.380616129032266</v>
          </cell>
          <cell r="M157">
            <v>5.407712903225808</v>
          </cell>
          <cell r="N157">
            <v>603.5741096774193</v>
          </cell>
          <cell r="O157">
            <v>28.569293548387098</v>
          </cell>
          <cell r="P157">
            <v>24.549958064516126</v>
          </cell>
          <cell r="Q157">
            <v>351.38835483870974</v>
          </cell>
          <cell r="R157">
            <v>3.7106032258064516</v>
          </cell>
          <cell r="S157">
            <v>856.40079677419362</v>
          </cell>
          <cell r="T157">
            <v>135.34233870967739</v>
          </cell>
          <cell r="U157">
            <v>41.529903225806457</v>
          </cell>
          <cell r="V157">
            <v>215.70590645161286</v>
          </cell>
          <cell r="W157">
            <v>243.0442516129032</v>
          </cell>
          <cell r="X157">
            <v>59.360680645161281</v>
          </cell>
          <cell r="Y157">
            <v>136.00384838709675</v>
          </cell>
          <cell r="Z157">
            <v>2.3710516129032251</v>
          </cell>
          <cell r="AA157">
            <v>1.8665064516129035</v>
          </cell>
          <cell r="AB157">
            <v>298.38135483870968</v>
          </cell>
          <cell r="AC157">
            <v>11.005000000000003</v>
          </cell>
          <cell r="AD157">
            <v>4.7777419354838709E-2</v>
          </cell>
          <cell r="AE157">
            <v>10.41095806451613</v>
          </cell>
          <cell r="AF157">
            <v>18.352554838709679</v>
          </cell>
          <cell r="AG157">
            <v>1.5417193548387094</v>
          </cell>
          <cell r="AH157">
            <v>79.948687096774208</v>
          </cell>
          <cell r="AI157">
            <v>72.467135483870976</v>
          </cell>
          <cell r="AJ157">
            <v>13.81368709677419</v>
          </cell>
          <cell r="AK157">
            <v>52.498751612903227</v>
          </cell>
          <cell r="AL157">
            <v>309.76966451612901</v>
          </cell>
          <cell r="AM157">
            <v>44.331932258064526</v>
          </cell>
          <cell r="AN157">
            <v>475.3532548387098</v>
          </cell>
          <cell r="AO157">
            <v>683.85423548387109</v>
          </cell>
        </row>
        <row r="158">
          <cell r="C158">
            <v>274.51639999999998</v>
          </cell>
          <cell r="D158">
            <v>33.370199999999997</v>
          </cell>
          <cell r="E158">
            <v>768.76530000000002</v>
          </cell>
          <cell r="F158">
            <v>11.7079</v>
          </cell>
          <cell r="G158">
            <v>113.82859999999999</v>
          </cell>
          <cell r="H158">
            <v>3.9600000000000003E-2</v>
          </cell>
          <cell r="I158">
            <v>13.4757</v>
          </cell>
          <cell r="J158">
            <v>61.589100000000002</v>
          </cell>
          <cell r="K158">
            <v>541.49</v>
          </cell>
          <cell r="L158">
            <v>29.347200000000001</v>
          </cell>
          <cell r="M158">
            <v>5.1703999999999999</v>
          </cell>
          <cell r="N158">
            <v>583.04280000000006</v>
          </cell>
          <cell r="O158">
            <v>27.5975</v>
          </cell>
          <cell r="P158">
            <v>23.7148</v>
          </cell>
          <cell r="Q158">
            <v>349.29520000000002</v>
          </cell>
          <cell r="R158">
            <v>3.7063000000000001</v>
          </cell>
          <cell r="S158">
            <v>851.39940000000001</v>
          </cell>
          <cell r="T158">
            <v>135.3725</v>
          </cell>
          <cell r="U158">
            <v>41.784199999999998</v>
          </cell>
          <cell r="V158">
            <v>208.36840000000001</v>
          </cell>
          <cell r="W158">
            <v>234.77680000000001</v>
          </cell>
          <cell r="X158">
            <v>57.904600000000002</v>
          </cell>
          <cell r="Y158">
            <v>135.33260000000001</v>
          </cell>
          <cell r="Z158">
            <v>2.2904</v>
          </cell>
          <cell r="AA158">
            <v>1.8582000000000001</v>
          </cell>
          <cell r="AB158">
            <v>299.22030000000001</v>
          </cell>
          <cell r="AC158">
            <v>10.693899999999999</v>
          </cell>
          <cell r="AD158">
            <v>4.6100000000000002E-2</v>
          </cell>
          <cell r="AE158">
            <v>10.4133</v>
          </cell>
          <cell r="AF158">
            <v>18.0959</v>
          </cell>
          <cell r="AG158">
            <v>1.5242</v>
          </cell>
          <cell r="AH158">
            <v>77.229100000000003</v>
          </cell>
          <cell r="AI158">
            <v>70.002099999999999</v>
          </cell>
          <cell r="AJ158">
            <v>13.4284</v>
          </cell>
          <cell r="AK158">
            <v>50.3215</v>
          </cell>
          <cell r="AL158">
            <v>301.97519999999997</v>
          </cell>
          <cell r="AM158">
            <v>45.463700000000003</v>
          </cell>
          <cell r="AN158">
            <v>459.18349999999998</v>
          </cell>
          <cell r="AO158">
            <v>679.15039999999999</v>
          </cell>
        </row>
        <row r="159">
          <cell r="C159">
            <v>275.54520000000002</v>
          </cell>
          <cell r="D159">
            <v>33.3611</v>
          </cell>
          <cell r="E159">
            <v>767.91279999999995</v>
          </cell>
          <cell r="F159">
            <v>11.7075</v>
          </cell>
          <cell r="G159">
            <v>113.7976</v>
          </cell>
          <cell r="H159">
            <v>3.95E-2</v>
          </cell>
          <cell r="I159">
            <v>13.472</v>
          </cell>
          <cell r="J159">
            <v>61.5657</v>
          </cell>
          <cell r="K159">
            <v>541.47</v>
          </cell>
          <cell r="L159">
            <v>29.339200000000002</v>
          </cell>
          <cell r="M159">
            <v>5.2260999999999997</v>
          </cell>
          <cell r="N159">
            <v>582.88379999999995</v>
          </cell>
          <cell r="O159">
            <v>27.59</v>
          </cell>
          <cell r="P159">
            <v>23.708400000000001</v>
          </cell>
          <cell r="Q159">
            <v>352.87740000000002</v>
          </cell>
          <cell r="R159">
            <v>3.7061999999999999</v>
          </cell>
          <cell r="S159">
            <v>851.36789999999996</v>
          </cell>
          <cell r="T159">
            <v>135.36750000000001</v>
          </cell>
          <cell r="U159">
            <v>41.8292</v>
          </cell>
          <cell r="V159">
            <v>208.3116</v>
          </cell>
          <cell r="W159">
            <v>234.71279999999999</v>
          </cell>
          <cell r="X159">
            <v>57.511699999999998</v>
          </cell>
          <cell r="Y159">
            <v>135.89240000000001</v>
          </cell>
          <cell r="Z159">
            <v>2.2898000000000001</v>
          </cell>
          <cell r="AA159">
            <v>1.8574999999999999</v>
          </cell>
          <cell r="AB159">
            <v>299.2167</v>
          </cell>
          <cell r="AC159">
            <v>10.7012</v>
          </cell>
          <cell r="AD159">
            <v>4.7100000000000003E-2</v>
          </cell>
          <cell r="AE159">
            <v>10.4129</v>
          </cell>
          <cell r="AF159">
            <v>18.1052</v>
          </cell>
          <cell r="AG159">
            <v>1.5242</v>
          </cell>
          <cell r="AH159">
            <v>77.208100000000002</v>
          </cell>
          <cell r="AI159">
            <v>69.983000000000004</v>
          </cell>
          <cell r="AJ159">
            <v>13.480700000000001</v>
          </cell>
          <cell r="AK159">
            <v>50.047199999999997</v>
          </cell>
          <cell r="AL159">
            <v>301.83330000000001</v>
          </cell>
          <cell r="AM159">
            <v>45.622999999999998</v>
          </cell>
          <cell r="AN159">
            <v>459.05829999999997</v>
          </cell>
          <cell r="AO159">
            <v>679.20029999999997</v>
          </cell>
        </row>
        <row r="160">
          <cell r="C160">
            <v>275.54520000000002</v>
          </cell>
          <cell r="D160">
            <v>33.3611</v>
          </cell>
          <cell r="E160">
            <v>767.91279999999995</v>
          </cell>
          <cell r="F160">
            <v>11.7075</v>
          </cell>
          <cell r="G160">
            <v>113.7976</v>
          </cell>
          <cell r="H160">
            <v>3.95E-2</v>
          </cell>
          <cell r="I160">
            <v>13.472</v>
          </cell>
          <cell r="J160">
            <v>61.5657</v>
          </cell>
          <cell r="K160">
            <v>541.47</v>
          </cell>
          <cell r="L160">
            <v>29.339200000000002</v>
          </cell>
          <cell r="M160">
            <v>5.2260999999999997</v>
          </cell>
          <cell r="N160">
            <v>582.88379999999995</v>
          </cell>
          <cell r="O160">
            <v>27.59</v>
          </cell>
          <cell r="P160">
            <v>23.708400000000001</v>
          </cell>
          <cell r="Q160">
            <v>352.87740000000002</v>
          </cell>
          <cell r="R160">
            <v>3.7061999999999999</v>
          </cell>
          <cell r="S160">
            <v>851.36789999999996</v>
          </cell>
          <cell r="T160">
            <v>135.36750000000001</v>
          </cell>
          <cell r="U160">
            <v>41.8292</v>
          </cell>
          <cell r="V160">
            <v>208.3116</v>
          </cell>
          <cell r="W160">
            <v>234.71279999999999</v>
          </cell>
          <cell r="X160">
            <v>57.511699999999998</v>
          </cell>
          <cell r="Y160">
            <v>135.89240000000001</v>
          </cell>
          <cell r="Z160">
            <v>2.2898000000000001</v>
          </cell>
          <cell r="AA160">
            <v>1.8574999999999999</v>
          </cell>
          <cell r="AB160">
            <v>299.2167</v>
          </cell>
          <cell r="AC160">
            <v>10.7012</v>
          </cell>
          <cell r="AD160">
            <v>4.7100000000000003E-2</v>
          </cell>
          <cell r="AE160">
            <v>10.4129</v>
          </cell>
          <cell r="AF160">
            <v>18.1052</v>
          </cell>
          <cell r="AG160">
            <v>1.5242</v>
          </cell>
          <cell r="AH160">
            <v>77.208100000000002</v>
          </cell>
          <cell r="AI160">
            <v>69.983000000000004</v>
          </cell>
          <cell r="AJ160">
            <v>13.480700000000001</v>
          </cell>
          <cell r="AK160">
            <v>50.047199999999997</v>
          </cell>
          <cell r="AL160">
            <v>301.83330000000001</v>
          </cell>
          <cell r="AM160">
            <v>45.622999999999998</v>
          </cell>
          <cell r="AN160">
            <v>459.05829999999997</v>
          </cell>
          <cell r="AO160">
            <v>679.20029999999997</v>
          </cell>
        </row>
        <row r="161">
          <cell r="C161">
            <v>275.54520000000002</v>
          </cell>
          <cell r="D161">
            <v>33.3611</v>
          </cell>
          <cell r="E161">
            <v>767.91279999999995</v>
          </cell>
          <cell r="F161">
            <v>11.7075</v>
          </cell>
          <cell r="G161">
            <v>113.7976</v>
          </cell>
          <cell r="H161">
            <v>3.95E-2</v>
          </cell>
          <cell r="I161">
            <v>13.472</v>
          </cell>
          <cell r="J161">
            <v>61.5657</v>
          </cell>
          <cell r="K161">
            <v>541.47</v>
          </cell>
          <cell r="L161">
            <v>29.339200000000002</v>
          </cell>
          <cell r="M161">
            <v>5.2260999999999997</v>
          </cell>
          <cell r="N161">
            <v>582.88379999999995</v>
          </cell>
          <cell r="O161">
            <v>27.59</v>
          </cell>
          <cell r="P161">
            <v>23.708400000000001</v>
          </cell>
          <cell r="Q161">
            <v>352.87740000000002</v>
          </cell>
          <cell r="R161">
            <v>3.7061999999999999</v>
          </cell>
          <cell r="S161">
            <v>851.36789999999996</v>
          </cell>
          <cell r="T161">
            <v>135.36750000000001</v>
          </cell>
          <cell r="U161">
            <v>41.8292</v>
          </cell>
          <cell r="V161">
            <v>208.3116</v>
          </cell>
          <cell r="W161">
            <v>234.71279999999999</v>
          </cell>
          <cell r="X161">
            <v>57.511699999999998</v>
          </cell>
          <cell r="Y161">
            <v>135.89240000000001</v>
          </cell>
          <cell r="Z161">
            <v>2.2898000000000001</v>
          </cell>
          <cell r="AA161">
            <v>1.8574999999999999</v>
          </cell>
          <cell r="AB161">
            <v>299.2167</v>
          </cell>
          <cell r="AC161">
            <v>10.7012</v>
          </cell>
          <cell r="AD161">
            <v>4.7100000000000003E-2</v>
          </cell>
          <cell r="AE161">
            <v>10.4129</v>
          </cell>
          <cell r="AF161">
            <v>18.1052</v>
          </cell>
          <cell r="AG161">
            <v>1.5242</v>
          </cell>
          <cell r="AH161">
            <v>77.208100000000002</v>
          </cell>
          <cell r="AI161">
            <v>69.983000000000004</v>
          </cell>
          <cell r="AJ161">
            <v>13.480700000000001</v>
          </cell>
          <cell r="AK161">
            <v>50.047199999999997</v>
          </cell>
          <cell r="AL161">
            <v>301.83330000000001</v>
          </cell>
          <cell r="AM161">
            <v>45.622999999999998</v>
          </cell>
          <cell r="AN161">
            <v>459.05829999999997</v>
          </cell>
          <cell r="AO161">
            <v>679.20029999999997</v>
          </cell>
        </row>
        <row r="162">
          <cell r="C162">
            <v>275.54520000000002</v>
          </cell>
          <cell r="D162">
            <v>33.3611</v>
          </cell>
          <cell r="E162">
            <v>767.91279999999995</v>
          </cell>
          <cell r="F162">
            <v>11.7075</v>
          </cell>
          <cell r="G162">
            <v>113.7976</v>
          </cell>
          <cell r="H162">
            <v>3.95E-2</v>
          </cell>
          <cell r="I162">
            <v>13.472</v>
          </cell>
          <cell r="J162">
            <v>61.5657</v>
          </cell>
          <cell r="K162">
            <v>541.47</v>
          </cell>
          <cell r="L162">
            <v>29.339200000000002</v>
          </cell>
          <cell r="M162">
            <v>5.2260999999999997</v>
          </cell>
          <cell r="N162">
            <v>582.88379999999995</v>
          </cell>
          <cell r="O162">
            <v>27.59</v>
          </cell>
          <cell r="P162">
            <v>23.708400000000001</v>
          </cell>
          <cell r="Q162">
            <v>352.87740000000002</v>
          </cell>
          <cell r="R162">
            <v>3.7061999999999999</v>
          </cell>
          <cell r="S162">
            <v>851.36789999999996</v>
          </cell>
          <cell r="T162">
            <v>135.36750000000001</v>
          </cell>
          <cell r="U162">
            <v>41.8292</v>
          </cell>
          <cell r="V162">
            <v>208.3116</v>
          </cell>
          <cell r="W162">
            <v>234.71279999999999</v>
          </cell>
          <cell r="X162">
            <v>57.511699999999998</v>
          </cell>
          <cell r="Y162">
            <v>135.89240000000001</v>
          </cell>
          <cell r="Z162">
            <v>2.2898000000000001</v>
          </cell>
          <cell r="AA162">
            <v>1.8574999999999999</v>
          </cell>
          <cell r="AB162">
            <v>299.2167</v>
          </cell>
          <cell r="AC162">
            <v>10.7012</v>
          </cell>
          <cell r="AD162">
            <v>4.7100000000000003E-2</v>
          </cell>
          <cell r="AE162">
            <v>10.4129</v>
          </cell>
          <cell r="AF162">
            <v>18.1052</v>
          </cell>
          <cell r="AG162">
            <v>1.5242</v>
          </cell>
          <cell r="AH162">
            <v>77.208100000000002</v>
          </cell>
          <cell r="AI162">
            <v>69.983000000000004</v>
          </cell>
          <cell r="AJ162">
            <v>13.480700000000001</v>
          </cell>
          <cell r="AK162">
            <v>50.047199999999997</v>
          </cell>
          <cell r="AL162">
            <v>301.83330000000001</v>
          </cell>
          <cell r="AM162">
            <v>45.622999999999998</v>
          </cell>
          <cell r="AN162">
            <v>459.05829999999997</v>
          </cell>
          <cell r="AO162">
            <v>679.20029999999997</v>
          </cell>
        </row>
        <row r="163">
          <cell r="C163">
            <v>274.84980000000002</v>
          </cell>
          <cell r="D163">
            <v>33.306800000000003</v>
          </cell>
          <cell r="E163">
            <v>764.10810000000004</v>
          </cell>
          <cell r="F163">
            <v>11.686199999999999</v>
          </cell>
          <cell r="G163">
            <v>113.6126</v>
          </cell>
          <cell r="H163">
            <v>3.9199999999999999E-2</v>
          </cell>
          <cell r="I163">
            <v>13.450100000000001</v>
          </cell>
          <cell r="J163">
            <v>61.468899999999998</v>
          </cell>
          <cell r="K163">
            <v>541.41999999999996</v>
          </cell>
          <cell r="L163">
            <v>29.291499999999999</v>
          </cell>
          <cell r="M163">
            <v>5.1368999999999998</v>
          </cell>
          <cell r="N163">
            <v>581.93619999999999</v>
          </cell>
          <cell r="O163">
            <v>27.545100000000001</v>
          </cell>
          <cell r="P163">
            <v>23.669799999999999</v>
          </cell>
          <cell r="Q163">
            <v>352.41219999999998</v>
          </cell>
          <cell r="R163">
            <v>3.7008000000000001</v>
          </cell>
          <cell r="S163">
            <v>849.9529</v>
          </cell>
          <cell r="T163">
            <v>135.35499999999999</v>
          </cell>
          <cell r="U163">
            <v>41.8292</v>
          </cell>
          <cell r="V163">
            <v>207.97290000000001</v>
          </cell>
          <cell r="W163">
            <v>234.3312</v>
          </cell>
          <cell r="X163">
            <v>57.511899999999997</v>
          </cell>
          <cell r="Y163">
            <v>135.8767</v>
          </cell>
          <cell r="Z163">
            <v>2.2860999999999998</v>
          </cell>
          <cell r="AA163">
            <v>1.8567</v>
          </cell>
          <cell r="AB163">
            <v>298.96409999999997</v>
          </cell>
          <cell r="AC163">
            <v>10.686</v>
          </cell>
          <cell r="AD163">
            <v>4.6300000000000001E-2</v>
          </cell>
          <cell r="AE163">
            <v>10.411899999999999</v>
          </cell>
          <cell r="AF163">
            <v>18.215199999999999</v>
          </cell>
          <cell r="AG163">
            <v>1.5102</v>
          </cell>
          <cell r="AH163">
            <v>77.082499999999996</v>
          </cell>
          <cell r="AI163">
            <v>69.869200000000006</v>
          </cell>
          <cell r="AJ163">
            <v>13.4976</v>
          </cell>
          <cell r="AK163">
            <v>49.5944</v>
          </cell>
          <cell r="AL163">
            <v>302.67599999999999</v>
          </cell>
          <cell r="AM163">
            <v>45.180599999999998</v>
          </cell>
          <cell r="AN163">
            <v>458.31200000000001</v>
          </cell>
          <cell r="AO163">
            <v>677.0924</v>
          </cell>
        </row>
        <row r="164">
          <cell r="C164">
            <v>278.80489999999998</v>
          </cell>
          <cell r="D164">
            <v>33.611899999999999</v>
          </cell>
          <cell r="E164">
            <v>759.83159999999998</v>
          </cell>
          <cell r="F164">
            <v>11.685499999999999</v>
          </cell>
          <cell r="G164">
            <v>114.65309999999999</v>
          </cell>
          <cell r="H164">
            <v>3.9E-2</v>
          </cell>
          <cell r="I164">
            <v>13.5733</v>
          </cell>
          <cell r="J164">
            <v>62.017699999999998</v>
          </cell>
          <cell r="K164">
            <v>541.39</v>
          </cell>
          <cell r="L164">
            <v>29.559699999999999</v>
          </cell>
          <cell r="M164">
            <v>5.1962000000000002</v>
          </cell>
          <cell r="N164">
            <v>587.26589999999999</v>
          </cell>
          <cell r="O164">
            <v>27.7974</v>
          </cell>
          <cell r="P164">
            <v>23.886600000000001</v>
          </cell>
          <cell r="Q164">
            <v>354.49489999999997</v>
          </cell>
          <cell r="R164">
            <v>3.7004999999999999</v>
          </cell>
          <cell r="S164">
            <v>847.24570000000006</v>
          </cell>
          <cell r="T164">
            <v>135.3475</v>
          </cell>
          <cell r="U164">
            <v>41.868899999999996</v>
          </cell>
          <cell r="V164">
            <v>209.8777</v>
          </cell>
          <cell r="W164">
            <v>236.47730000000001</v>
          </cell>
          <cell r="X164">
            <v>58.049500000000002</v>
          </cell>
          <cell r="Y164">
            <v>135.67310000000001</v>
          </cell>
          <cell r="Z164">
            <v>2.3069999999999999</v>
          </cell>
          <cell r="AA164">
            <v>1.8566</v>
          </cell>
          <cell r="AB164">
            <v>298.77870000000001</v>
          </cell>
          <cell r="AC164">
            <v>10.7761</v>
          </cell>
          <cell r="AD164">
            <v>4.5999999999999999E-2</v>
          </cell>
          <cell r="AE164">
            <v>10.411300000000001</v>
          </cell>
          <cell r="AF164">
            <v>18.474499999999999</v>
          </cell>
          <cell r="AG164">
            <v>1.5101</v>
          </cell>
          <cell r="AH164">
            <v>77.788499999999999</v>
          </cell>
          <cell r="AI164">
            <v>70.509100000000004</v>
          </cell>
          <cell r="AJ164">
            <v>13.5526</v>
          </cell>
          <cell r="AK164">
            <v>50.122900000000001</v>
          </cell>
          <cell r="AL164">
            <v>304.66340000000002</v>
          </cell>
          <cell r="AM164">
            <v>44.847200000000001</v>
          </cell>
          <cell r="AN164">
            <v>462.5095</v>
          </cell>
          <cell r="AO164">
            <v>678.02239999999995</v>
          </cell>
        </row>
        <row r="165">
          <cell r="C165">
            <v>279.91309999999999</v>
          </cell>
          <cell r="D165">
            <v>33.310200000000002</v>
          </cell>
          <cell r="E165">
            <v>748.46130000000005</v>
          </cell>
          <cell r="F165">
            <v>11.6859</v>
          </cell>
          <cell r="G165">
            <v>113.62390000000001</v>
          </cell>
          <cell r="H165">
            <v>3.9E-2</v>
          </cell>
          <cell r="I165">
            <v>13.4514</v>
          </cell>
          <cell r="J165">
            <v>61.471699999999998</v>
          </cell>
          <cell r="K165">
            <v>541.41</v>
          </cell>
          <cell r="L165">
            <v>29.2944</v>
          </cell>
          <cell r="M165">
            <v>5.1955999999999998</v>
          </cell>
          <cell r="N165">
            <v>581.99419999999998</v>
          </cell>
          <cell r="O165">
            <v>27.547899999999998</v>
          </cell>
          <cell r="P165">
            <v>23.6722</v>
          </cell>
          <cell r="Q165">
            <v>355.92309999999998</v>
          </cell>
          <cell r="R165">
            <v>3.7006999999999999</v>
          </cell>
          <cell r="S165">
            <v>848.60500000000002</v>
          </cell>
          <cell r="T165">
            <v>135.35249999999999</v>
          </cell>
          <cell r="U165">
            <v>41.870399999999997</v>
          </cell>
          <cell r="V165">
            <v>207.99369999999999</v>
          </cell>
          <cell r="W165">
            <v>234.3546</v>
          </cell>
          <cell r="X165">
            <v>57.615200000000002</v>
          </cell>
          <cell r="Y165">
            <v>135.74940000000001</v>
          </cell>
          <cell r="Z165">
            <v>2.2863000000000002</v>
          </cell>
          <cell r="AA165">
            <v>1.8567</v>
          </cell>
          <cell r="AB165">
            <v>299.1891</v>
          </cell>
          <cell r="AC165">
            <v>10.664400000000001</v>
          </cell>
          <cell r="AD165">
            <v>4.6399999999999997E-2</v>
          </cell>
          <cell r="AE165">
            <v>10.4117</v>
          </cell>
          <cell r="AF165">
            <v>18.402799999999999</v>
          </cell>
          <cell r="AG165">
            <v>1.5102</v>
          </cell>
          <cell r="AH165">
            <v>77.090199999999996</v>
          </cell>
          <cell r="AI165">
            <v>69.876199999999997</v>
          </cell>
          <cell r="AJ165">
            <v>13.4514</v>
          </cell>
          <cell r="AK165">
            <v>49.189500000000002</v>
          </cell>
          <cell r="AL165">
            <v>300.83859999999999</v>
          </cell>
          <cell r="AM165">
            <v>45.069600000000001</v>
          </cell>
          <cell r="AN165">
            <v>458.35770000000002</v>
          </cell>
          <cell r="AO165">
            <v>676.21389999999997</v>
          </cell>
        </row>
        <row r="166">
          <cell r="C166">
            <v>283.10019999999997</v>
          </cell>
          <cell r="D166">
            <v>33.302599999999998</v>
          </cell>
          <cell r="E166">
            <v>747.80399999999997</v>
          </cell>
          <cell r="F166">
            <v>11.6806</v>
          </cell>
          <cell r="G166">
            <v>113.59829999999999</v>
          </cell>
          <cell r="H166">
            <v>3.9E-2</v>
          </cell>
          <cell r="I166">
            <v>13.448399999999999</v>
          </cell>
          <cell r="J166">
            <v>61.472700000000003</v>
          </cell>
          <cell r="K166">
            <v>541.16</v>
          </cell>
          <cell r="L166">
            <v>29.287800000000001</v>
          </cell>
          <cell r="M166">
            <v>5.1763000000000003</v>
          </cell>
          <cell r="N166">
            <v>581.86289999999997</v>
          </cell>
          <cell r="O166">
            <v>27.541599999999999</v>
          </cell>
          <cell r="P166">
            <v>23.666899999999998</v>
          </cell>
          <cell r="Q166">
            <v>356.23</v>
          </cell>
          <cell r="R166">
            <v>3.6989999999999998</v>
          </cell>
          <cell r="S166">
            <v>848.21320000000003</v>
          </cell>
          <cell r="T166">
            <v>135.29</v>
          </cell>
          <cell r="U166">
            <v>41.864100000000001</v>
          </cell>
          <cell r="V166">
            <v>207.94669999999999</v>
          </cell>
          <cell r="W166">
            <v>234.30170000000001</v>
          </cell>
          <cell r="X166">
            <v>57.634799999999998</v>
          </cell>
          <cell r="Y166">
            <v>135.86760000000001</v>
          </cell>
          <cell r="Z166">
            <v>2.2858000000000001</v>
          </cell>
          <cell r="AA166">
            <v>1.8576999999999999</v>
          </cell>
          <cell r="AB166">
            <v>298.92649999999998</v>
          </cell>
          <cell r="AC166">
            <v>10.6541</v>
          </cell>
          <cell r="AD166">
            <v>4.6399999999999997E-2</v>
          </cell>
          <cell r="AE166">
            <v>10.4069</v>
          </cell>
          <cell r="AF166">
            <v>18.287700000000001</v>
          </cell>
          <cell r="AG166">
            <v>1.5095000000000001</v>
          </cell>
          <cell r="AH166">
            <v>77.072800000000001</v>
          </cell>
          <cell r="AI166">
            <v>69.860399999999998</v>
          </cell>
          <cell r="AJ166">
            <v>13.446</v>
          </cell>
          <cell r="AK166">
            <v>49.153599999999997</v>
          </cell>
          <cell r="AL166">
            <v>301.10669999999999</v>
          </cell>
          <cell r="AM166">
            <v>44.865299999999998</v>
          </cell>
          <cell r="AN166">
            <v>458.2543</v>
          </cell>
          <cell r="AO166">
            <v>675.47649999999999</v>
          </cell>
        </row>
        <row r="167">
          <cell r="C167">
            <v>283.10019999999997</v>
          </cell>
          <cell r="D167">
            <v>33.302599999999998</v>
          </cell>
          <cell r="E167">
            <v>747.80399999999997</v>
          </cell>
          <cell r="F167">
            <v>11.6806</v>
          </cell>
          <cell r="G167">
            <v>113.59829999999999</v>
          </cell>
          <cell r="H167">
            <v>3.9E-2</v>
          </cell>
          <cell r="I167">
            <v>13.448399999999999</v>
          </cell>
          <cell r="J167">
            <v>61.472700000000003</v>
          </cell>
          <cell r="K167">
            <v>541.16</v>
          </cell>
          <cell r="L167">
            <v>29.287800000000001</v>
          </cell>
          <cell r="M167">
            <v>5.1763000000000003</v>
          </cell>
          <cell r="N167">
            <v>581.86289999999997</v>
          </cell>
          <cell r="O167">
            <v>27.541599999999999</v>
          </cell>
          <cell r="P167">
            <v>23.666899999999998</v>
          </cell>
          <cell r="Q167">
            <v>356.23</v>
          </cell>
          <cell r="R167">
            <v>3.6989999999999998</v>
          </cell>
          <cell r="S167">
            <v>848.21320000000003</v>
          </cell>
          <cell r="T167">
            <v>135.29</v>
          </cell>
          <cell r="U167">
            <v>41.864100000000001</v>
          </cell>
          <cell r="V167">
            <v>207.94669999999999</v>
          </cell>
          <cell r="W167">
            <v>234.30170000000001</v>
          </cell>
          <cell r="X167">
            <v>57.634799999999998</v>
          </cell>
          <cell r="Y167">
            <v>135.86760000000001</v>
          </cell>
          <cell r="Z167">
            <v>2.2858000000000001</v>
          </cell>
          <cell r="AA167">
            <v>1.8576999999999999</v>
          </cell>
          <cell r="AB167">
            <v>298.92649999999998</v>
          </cell>
          <cell r="AC167">
            <v>10.6541</v>
          </cell>
          <cell r="AD167">
            <v>4.6399999999999997E-2</v>
          </cell>
          <cell r="AE167">
            <v>10.4069</v>
          </cell>
          <cell r="AF167">
            <v>18.287700000000001</v>
          </cell>
          <cell r="AG167">
            <v>1.5095000000000001</v>
          </cell>
          <cell r="AH167">
            <v>77.072800000000001</v>
          </cell>
          <cell r="AI167">
            <v>69.860399999999998</v>
          </cell>
          <cell r="AJ167">
            <v>13.446</v>
          </cell>
          <cell r="AK167">
            <v>49.153599999999997</v>
          </cell>
          <cell r="AL167">
            <v>301.10669999999999</v>
          </cell>
          <cell r="AM167">
            <v>44.865299999999998</v>
          </cell>
          <cell r="AN167">
            <v>458.2543</v>
          </cell>
          <cell r="AO167">
            <v>675.47649999999999</v>
          </cell>
        </row>
        <row r="168">
          <cell r="C168">
            <v>283.10019999999997</v>
          </cell>
          <cell r="D168">
            <v>33.302599999999998</v>
          </cell>
          <cell r="E168">
            <v>747.80399999999997</v>
          </cell>
          <cell r="F168">
            <v>11.6806</v>
          </cell>
          <cell r="G168">
            <v>113.59829999999999</v>
          </cell>
          <cell r="H168">
            <v>3.9E-2</v>
          </cell>
          <cell r="I168">
            <v>13.448399999999999</v>
          </cell>
          <cell r="J168">
            <v>61.472700000000003</v>
          </cell>
          <cell r="K168">
            <v>541.16</v>
          </cell>
          <cell r="L168">
            <v>29.287800000000001</v>
          </cell>
          <cell r="M168">
            <v>5.1763000000000003</v>
          </cell>
          <cell r="N168">
            <v>581.86289999999997</v>
          </cell>
          <cell r="O168">
            <v>27.541599999999999</v>
          </cell>
          <cell r="P168">
            <v>23.666899999999998</v>
          </cell>
          <cell r="Q168">
            <v>356.23</v>
          </cell>
          <cell r="R168">
            <v>3.6989999999999998</v>
          </cell>
          <cell r="S168">
            <v>848.21320000000003</v>
          </cell>
          <cell r="T168">
            <v>135.29</v>
          </cell>
          <cell r="U168">
            <v>41.864100000000001</v>
          </cell>
          <cell r="V168">
            <v>207.94669999999999</v>
          </cell>
          <cell r="W168">
            <v>234.30170000000001</v>
          </cell>
          <cell r="X168">
            <v>57.634799999999998</v>
          </cell>
          <cell r="Y168">
            <v>135.86760000000001</v>
          </cell>
          <cell r="Z168">
            <v>2.2858000000000001</v>
          </cell>
          <cell r="AA168">
            <v>1.8576999999999999</v>
          </cell>
          <cell r="AB168">
            <v>298.92649999999998</v>
          </cell>
          <cell r="AC168">
            <v>10.6541</v>
          </cell>
          <cell r="AD168">
            <v>4.6399999999999997E-2</v>
          </cell>
          <cell r="AE168">
            <v>10.4069</v>
          </cell>
          <cell r="AF168">
            <v>18.287700000000001</v>
          </cell>
          <cell r="AG168">
            <v>1.5095000000000001</v>
          </cell>
          <cell r="AH168">
            <v>77.072800000000001</v>
          </cell>
          <cell r="AI168">
            <v>69.860399999999998</v>
          </cell>
          <cell r="AJ168">
            <v>13.446</v>
          </cell>
          <cell r="AK168">
            <v>49.153599999999997</v>
          </cell>
          <cell r="AL168">
            <v>301.10669999999999</v>
          </cell>
          <cell r="AM168">
            <v>44.865299999999998</v>
          </cell>
          <cell r="AN168">
            <v>458.2543</v>
          </cell>
          <cell r="AO168">
            <v>675.47649999999999</v>
          </cell>
        </row>
        <row r="169">
          <cell r="C169">
            <v>284.39150000000001</v>
          </cell>
          <cell r="D169">
            <v>33.392499999999998</v>
          </cell>
          <cell r="E169">
            <v>748.84519999999998</v>
          </cell>
          <cell r="F169">
            <v>11.6762</v>
          </cell>
          <cell r="G169">
            <v>113.9049</v>
          </cell>
          <cell r="H169">
            <v>3.9E-2</v>
          </cell>
          <cell r="I169">
            <v>13.4847</v>
          </cell>
          <cell r="J169">
            <v>61.640300000000003</v>
          </cell>
          <cell r="K169">
            <v>540.96</v>
          </cell>
          <cell r="L169">
            <v>29.366900000000001</v>
          </cell>
          <cell r="M169">
            <v>5.1809000000000003</v>
          </cell>
          <cell r="N169">
            <v>583.43380000000002</v>
          </cell>
          <cell r="O169">
            <v>27.616</v>
          </cell>
          <cell r="P169">
            <v>23.730799999999999</v>
          </cell>
          <cell r="Q169">
            <v>356.63720000000001</v>
          </cell>
          <cell r="R169">
            <v>3.6951000000000001</v>
          </cell>
          <cell r="S169">
            <v>847.89970000000005</v>
          </cell>
          <cell r="T169">
            <v>135.24</v>
          </cell>
          <cell r="U169">
            <v>41.887500000000003</v>
          </cell>
          <cell r="V169">
            <v>208.50810000000001</v>
          </cell>
          <cell r="W169">
            <v>234.9342</v>
          </cell>
          <cell r="X169">
            <v>57.772199999999998</v>
          </cell>
          <cell r="Y169">
            <v>136.1053</v>
          </cell>
          <cell r="Z169">
            <v>2.2919</v>
          </cell>
          <cell r="AA169">
            <v>1.8571</v>
          </cell>
          <cell r="AB169">
            <v>298.46800000000002</v>
          </cell>
          <cell r="AC169">
            <v>10.6791</v>
          </cell>
          <cell r="AD169">
            <v>4.58E-2</v>
          </cell>
          <cell r="AE169">
            <v>10.4031</v>
          </cell>
          <cell r="AF169">
            <v>18.368600000000001</v>
          </cell>
          <cell r="AG169">
            <v>1.4851000000000001</v>
          </cell>
          <cell r="AH169">
            <v>77.280900000000003</v>
          </cell>
          <cell r="AI169">
            <v>70.049000000000007</v>
          </cell>
          <cell r="AJ169">
            <v>13.4954</v>
          </cell>
          <cell r="AK169">
            <v>49.349299999999999</v>
          </cell>
          <cell r="AL169">
            <v>301.74119999999999</v>
          </cell>
          <cell r="AM169">
            <v>44.442500000000003</v>
          </cell>
          <cell r="AN169">
            <v>459.4914</v>
          </cell>
          <cell r="AO169">
            <v>674.76020000000005</v>
          </cell>
        </row>
        <row r="170">
          <cell r="C170">
            <v>284</v>
          </cell>
          <cell r="D170">
            <v>33.305300000000003</v>
          </cell>
          <cell r="E170">
            <v>744.9461</v>
          </cell>
          <cell r="F170">
            <v>11.6732</v>
          </cell>
          <cell r="G170">
            <v>113.6073</v>
          </cell>
          <cell r="H170">
            <v>3.9E-2</v>
          </cell>
          <cell r="I170">
            <v>13.4495</v>
          </cell>
          <cell r="J170">
            <v>61.476799999999997</v>
          </cell>
          <cell r="K170">
            <v>540.82000000000005</v>
          </cell>
          <cell r="L170">
            <v>29.290099999999999</v>
          </cell>
          <cell r="M170">
            <v>5.1615000000000002</v>
          </cell>
          <cell r="N170">
            <v>581.90940000000001</v>
          </cell>
          <cell r="O170">
            <v>27.543800000000001</v>
          </cell>
          <cell r="P170">
            <v>23.668700000000001</v>
          </cell>
          <cell r="Q170">
            <v>354.85160000000002</v>
          </cell>
          <cell r="R170">
            <v>3.6941000000000002</v>
          </cell>
          <cell r="S170">
            <v>847.68029999999999</v>
          </cell>
          <cell r="T170">
            <v>135.20500000000001</v>
          </cell>
          <cell r="U170">
            <v>41.915300000000002</v>
          </cell>
          <cell r="V170">
            <v>207.9633</v>
          </cell>
          <cell r="W170">
            <v>234.32040000000001</v>
          </cell>
          <cell r="X170">
            <v>57.404800000000002</v>
          </cell>
          <cell r="Y170">
            <v>137.07740000000001</v>
          </cell>
          <cell r="Z170">
            <v>2.2858999999999998</v>
          </cell>
          <cell r="AA170">
            <v>1.8566</v>
          </cell>
          <cell r="AB170">
            <v>297.76549999999997</v>
          </cell>
          <cell r="AC170">
            <v>10.6717</v>
          </cell>
          <cell r="AD170">
            <v>4.5400000000000003E-2</v>
          </cell>
          <cell r="AE170">
            <v>10.400399999999999</v>
          </cell>
          <cell r="AF170">
            <v>18.420100000000001</v>
          </cell>
          <cell r="AG170">
            <v>1.4846999999999999</v>
          </cell>
          <cell r="AH170">
            <v>77.078999999999994</v>
          </cell>
          <cell r="AI170">
            <v>69.866</v>
          </cell>
          <cell r="AJ170">
            <v>13.5169</v>
          </cell>
          <cell r="AK170">
            <v>49.172800000000002</v>
          </cell>
          <cell r="AL170">
            <v>301.07139999999998</v>
          </cell>
          <cell r="AM170">
            <v>44.425199999999997</v>
          </cell>
          <cell r="AN170">
            <v>458.29090000000002</v>
          </cell>
          <cell r="AO170">
            <v>673.65629999999999</v>
          </cell>
        </row>
        <row r="171">
          <cell r="C171">
            <v>284.73329999999999</v>
          </cell>
          <cell r="D171">
            <v>33.565100000000001</v>
          </cell>
          <cell r="E171">
            <v>744.58479999999997</v>
          </cell>
          <cell r="F171">
            <v>11.6706</v>
          </cell>
          <cell r="G171">
            <v>114.4936</v>
          </cell>
          <cell r="H171">
            <v>3.8899999999999997E-2</v>
          </cell>
          <cell r="I171">
            <v>13.554399999999999</v>
          </cell>
          <cell r="J171">
            <v>61.948</v>
          </cell>
          <cell r="K171">
            <v>540.70000000000005</v>
          </cell>
          <cell r="L171">
            <v>29.518599999999999</v>
          </cell>
          <cell r="M171">
            <v>5.1565000000000003</v>
          </cell>
          <cell r="N171">
            <v>586.44880000000001</v>
          </cell>
          <cell r="O171">
            <v>27.758700000000001</v>
          </cell>
          <cell r="P171">
            <v>23.853400000000001</v>
          </cell>
          <cell r="Q171">
            <v>354.89929999999998</v>
          </cell>
          <cell r="R171">
            <v>3.6932999999999998</v>
          </cell>
          <cell r="S171">
            <v>840.90200000000004</v>
          </cell>
          <cell r="T171">
            <v>135.17500000000001</v>
          </cell>
          <cell r="U171">
            <v>41.927399999999999</v>
          </cell>
          <cell r="V171">
            <v>209.5856</v>
          </cell>
          <cell r="W171">
            <v>236.14830000000001</v>
          </cell>
          <cell r="X171">
            <v>57.769300000000001</v>
          </cell>
          <cell r="Y171">
            <v>136.4933</v>
          </cell>
          <cell r="Z171">
            <v>2.3037999999999998</v>
          </cell>
          <cell r="AA171">
            <v>1.8568</v>
          </cell>
          <cell r="AB171">
            <v>297.63240000000002</v>
          </cell>
          <cell r="AC171">
            <v>10.7333</v>
          </cell>
          <cell r="AD171">
            <v>4.4499999999999998E-2</v>
          </cell>
          <cell r="AE171">
            <v>10.398099999999999</v>
          </cell>
          <cell r="AF171">
            <v>18.655200000000001</v>
          </cell>
          <cell r="AG171">
            <v>1.4843999999999999</v>
          </cell>
          <cell r="AH171">
            <v>77.680300000000003</v>
          </cell>
          <cell r="AI171">
            <v>70.411000000000001</v>
          </cell>
          <cell r="AJ171">
            <v>13.5883</v>
          </cell>
          <cell r="AK171">
            <v>49.8748</v>
          </cell>
          <cell r="AL171">
            <v>302.26830000000001</v>
          </cell>
          <cell r="AM171">
            <v>44.290900000000001</v>
          </cell>
          <cell r="AN171">
            <v>461.86590000000001</v>
          </cell>
          <cell r="AO171">
            <v>675.13660000000004</v>
          </cell>
        </row>
        <row r="172">
          <cell r="C172">
            <v>283.00900000000001</v>
          </cell>
          <cell r="D172">
            <v>33.343299999999999</v>
          </cell>
          <cell r="E172">
            <v>750.43219999999997</v>
          </cell>
          <cell r="F172">
            <v>11.661799999999999</v>
          </cell>
          <cell r="G172">
            <v>113.7371</v>
          </cell>
          <cell r="H172">
            <v>3.9E-2</v>
          </cell>
          <cell r="I172">
            <v>13.4648</v>
          </cell>
          <cell r="J172">
            <v>61.540399999999998</v>
          </cell>
          <cell r="K172">
            <v>540.29</v>
          </cell>
          <cell r="L172">
            <v>29.323599999999999</v>
          </cell>
          <cell r="M172">
            <v>5.1177999999999999</v>
          </cell>
          <cell r="N172">
            <v>582.57389999999998</v>
          </cell>
          <cell r="O172">
            <v>27.575299999999999</v>
          </cell>
          <cell r="P172">
            <v>23.695799999999998</v>
          </cell>
          <cell r="Q172">
            <v>354.98200000000003</v>
          </cell>
          <cell r="R172">
            <v>3.6905000000000001</v>
          </cell>
          <cell r="S172">
            <v>842.88610000000006</v>
          </cell>
          <cell r="T172">
            <v>135.07249999999999</v>
          </cell>
          <cell r="U172">
            <v>41.905999999999999</v>
          </cell>
          <cell r="V172">
            <v>208.20079999999999</v>
          </cell>
          <cell r="W172">
            <v>234.58799999999999</v>
          </cell>
          <cell r="X172">
            <v>57.6798</v>
          </cell>
          <cell r="Y172">
            <v>136.4179</v>
          </cell>
          <cell r="Z172">
            <v>2.2886000000000002</v>
          </cell>
          <cell r="AA172">
            <v>1.8579000000000001</v>
          </cell>
          <cell r="AB172">
            <v>297.31349999999998</v>
          </cell>
          <cell r="AC172">
            <v>10.707000000000001</v>
          </cell>
          <cell r="AD172">
            <v>4.5100000000000001E-2</v>
          </cell>
          <cell r="AE172">
            <v>10.3902</v>
          </cell>
          <cell r="AF172">
            <v>18.568000000000001</v>
          </cell>
          <cell r="AG172">
            <v>1.4833000000000001</v>
          </cell>
          <cell r="AH172">
            <v>77.167000000000002</v>
          </cell>
          <cell r="AI172">
            <v>69.945800000000006</v>
          </cell>
          <cell r="AJ172">
            <v>13.5451</v>
          </cell>
          <cell r="AK172">
            <v>49.595599999999997</v>
          </cell>
          <cell r="AL172">
            <v>300.78289999999998</v>
          </cell>
          <cell r="AM172">
            <v>44.321300000000001</v>
          </cell>
          <cell r="AN172">
            <v>458.8143</v>
          </cell>
          <cell r="AO172">
            <v>674.71140000000003</v>
          </cell>
        </row>
        <row r="173">
          <cell r="C173">
            <v>284.91370000000001</v>
          </cell>
          <cell r="D173">
            <v>34.010800000000003</v>
          </cell>
          <cell r="E173">
            <v>760.97429999999997</v>
          </cell>
          <cell r="F173">
            <v>11.661799999999999</v>
          </cell>
          <cell r="G173">
            <v>116.014</v>
          </cell>
          <cell r="H173">
            <v>3.9E-2</v>
          </cell>
          <cell r="I173">
            <v>13.734400000000001</v>
          </cell>
          <cell r="J173">
            <v>62.772300000000001</v>
          </cell>
          <cell r="K173">
            <v>540.29</v>
          </cell>
          <cell r="L173">
            <v>29.910599999999999</v>
          </cell>
          <cell r="M173">
            <v>5.1563999999999997</v>
          </cell>
          <cell r="N173">
            <v>594.2364</v>
          </cell>
          <cell r="O173">
            <v>28.127300000000002</v>
          </cell>
          <cell r="P173">
            <v>24.170100000000001</v>
          </cell>
          <cell r="Q173">
            <v>353.36700000000002</v>
          </cell>
          <cell r="R173">
            <v>3.6905000000000001</v>
          </cell>
          <cell r="S173">
            <v>842.88610000000006</v>
          </cell>
          <cell r="T173">
            <v>135.07249999999999</v>
          </cell>
          <cell r="U173">
            <v>41.898499999999999</v>
          </cell>
          <cell r="V173">
            <v>212.36879999999999</v>
          </cell>
          <cell r="W173">
            <v>239.2842</v>
          </cell>
          <cell r="X173">
            <v>58.514499999999998</v>
          </cell>
          <cell r="Y173">
            <v>137.1748</v>
          </cell>
          <cell r="Z173">
            <v>2.3344</v>
          </cell>
          <cell r="AA173">
            <v>1.8586</v>
          </cell>
          <cell r="AB173">
            <v>298.25959999999998</v>
          </cell>
          <cell r="AC173">
            <v>10.911099999999999</v>
          </cell>
          <cell r="AD173">
            <v>4.5400000000000003E-2</v>
          </cell>
          <cell r="AE173">
            <v>10.3902</v>
          </cell>
          <cell r="AF173">
            <v>19.012799999999999</v>
          </cell>
          <cell r="AG173">
            <v>1.4833000000000001</v>
          </cell>
          <cell r="AH173">
            <v>78.711799999999997</v>
          </cell>
          <cell r="AI173">
            <v>71.346000000000004</v>
          </cell>
          <cell r="AJ173">
            <v>13.764699999999999</v>
          </cell>
          <cell r="AK173">
            <v>51.0916</v>
          </cell>
          <cell r="AL173">
            <v>306.78410000000002</v>
          </cell>
          <cell r="AM173">
            <v>44.682000000000002</v>
          </cell>
          <cell r="AN173">
            <v>467.99919999999997</v>
          </cell>
          <cell r="AO173">
            <v>679.68439999999998</v>
          </cell>
        </row>
        <row r="174">
          <cell r="C174">
            <v>284.91370000000001</v>
          </cell>
          <cell r="D174">
            <v>34.010800000000003</v>
          </cell>
          <cell r="E174">
            <v>760.97429999999997</v>
          </cell>
          <cell r="F174">
            <v>11.661799999999999</v>
          </cell>
          <cell r="G174">
            <v>116.014</v>
          </cell>
          <cell r="H174">
            <v>3.9E-2</v>
          </cell>
          <cell r="I174">
            <v>13.734400000000001</v>
          </cell>
          <cell r="J174">
            <v>62.772300000000001</v>
          </cell>
          <cell r="K174">
            <v>540.29</v>
          </cell>
          <cell r="L174">
            <v>29.910599999999999</v>
          </cell>
          <cell r="M174">
            <v>5.1563999999999997</v>
          </cell>
          <cell r="N174">
            <v>594.2364</v>
          </cell>
          <cell r="O174">
            <v>28.127300000000002</v>
          </cell>
          <cell r="P174">
            <v>24.170100000000001</v>
          </cell>
          <cell r="Q174">
            <v>353.36700000000002</v>
          </cell>
          <cell r="R174">
            <v>3.6905000000000001</v>
          </cell>
          <cell r="S174">
            <v>842.88610000000006</v>
          </cell>
          <cell r="T174">
            <v>135.07249999999999</v>
          </cell>
          <cell r="U174">
            <v>41.898499999999999</v>
          </cell>
          <cell r="V174">
            <v>212.36879999999999</v>
          </cell>
          <cell r="W174">
            <v>239.2842</v>
          </cell>
          <cell r="X174">
            <v>58.514499999999998</v>
          </cell>
          <cell r="Y174">
            <v>137.1748</v>
          </cell>
          <cell r="Z174">
            <v>2.3344</v>
          </cell>
          <cell r="AA174">
            <v>1.8586</v>
          </cell>
          <cell r="AB174">
            <v>298.25959999999998</v>
          </cell>
          <cell r="AC174">
            <v>10.911099999999999</v>
          </cell>
          <cell r="AD174">
            <v>4.5400000000000003E-2</v>
          </cell>
          <cell r="AE174">
            <v>10.3902</v>
          </cell>
          <cell r="AF174">
            <v>19.012799999999999</v>
          </cell>
          <cell r="AG174">
            <v>1.4833000000000001</v>
          </cell>
          <cell r="AH174">
            <v>78.711799999999997</v>
          </cell>
          <cell r="AI174">
            <v>71.346000000000004</v>
          </cell>
          <cell r="AJ174">
            <v>13.764699999999999</v>
          </cell>
          <cell r="AK174">
            <v>51.0916</v>
          </cell>
          <cell r="AL174">
            <v>306.78410000000002</v>
          </cell>
          <cell r="AM174">
            <v>44.682000000000002</v>
          </cell>
          <cell r="AN174">
            <v>467.99919999999997</v>
          </cell>
          <cell r="AO174">
            <v>679.68439999999998</v>
          </cell>
        </row>
        <row r="175">
          <cell r="C175">
            <v>284.91370000000001</v>
          </cell>
          <cell r="D175">
            <v>34.010800000000003</v>
          </cell>
          <cell r="E175">
            <v>760.97429999999997</v>
          </cell>
          <cell r="F175">
            <v>11.661799999999999</v>
          </cell>
          <cell r="G175">
            <v>116.014</v>
          </cell>
          <cell r="H175">
            <v>3.9E-2</v>
          </cell>
          <cell r="I175">
            <v>13.734400000000001</v>
          </cell>
          <cell r="J175">
            <v>62.772300000000001</v>
          </cell>
          <cell r="K175">
            <v>540.29</v>
          </cell>
          <cell r="L175">
            <v>29.910599999999999</v>
          </cell>
          <cell r="M175">
            <v>5.1563999999999997</v>
          </cell>
          <cell r="N175">
            <v>594.2364</v>
          </cell>
          <cell r="O175">
            <v>28.127300000000002</v>
          </cell>
          <cell r="P175">
            <v>24.170100000000001</v>
          </cell>
          <cell r="Q175">
            <v>353.36700000000002</v>
          </cell>
          <cell r="R175">
            <v>3.6905000000000001</v>
          </cell>
          <cell r="S175">
            <v>842.88610000000006</v>
          </cell>
          <cell r="T175">
            <v>135.07249999999999</v>
          </cell>
          <cell r="U175">
            <v>41.898499999999999</v>
          </cell>
          <cell r="V175">
            <v>212.36879999999999</v>
          </cell>
          <cell r="W175">
            <v>239.2842</v>
          </cell>
          <cell r="X175">
            <v>58.514499999999998</v>
          </cell>
          <cell r="Y175">
            <v>137.1748</v>
          </cell>
          <cell r="Z175">
            <v>2.3344</v>
          </cell>
          <cell r="AA175">
            <v>1.8586</v>
          </cell>
          <cell r="AB175">
            <v>298.25959999999998</v>
          </cell>
          <cell r="AC175">
            <v>10.911099999999999</v>
          </cell>
          <cell r="AD175">
            <v>4.5400000000000003E-2</v>
          </cell>
          <cell r="AE175">
            <v>10.3902</v>
          </cell>
          <cell r="AF175">
            <v>19.012799999999999</v>
          </cell>
          <cell r="AG175">
            <v>1.4833000000000001</v>
          </cell>
          <cell r="AH175">
            <v>78.711799999999997</v>
          </cell>
          <cell r="AI175">
            <v>71.346000000000004</v>
          </cell>
          <cell r="AJ175">
            <v>13.764699999999999</v>
          </cell>
          <cell r="AK175">
            <v>51.0916</v>
          </cell>
          <cell r="AL175">
            <v>306.78410000000002</v>
          </cell>
          <cell r="AM175">
            <v>44.682000000000002</v>
          </cell>
          <cell r="AN175">
            <v>467.99919999999997</v>
          </cell>
          <cell r="AO175">
            <v>679.68439999999998</v>
          </cell>
        </row>
        <row r="176">
          <cell r="C176">
            <v>281.77870000000001</v>
          </cell>
          <cell r="D176">
            <v>33.673499999999997</v>
          </cell>
          <cell r="E176">
            <v>756.62450000000001</v>
          </cell>
          <cell r="F176">
            <v>11.655099999999999</v>
          </cell>
          <cell r="G176">
            <v>114.86320000000001</v>
          </cell>
          <cell r="H176">
            <v>3.8899999999999997E-2</v>
          </cell>
          <cell r="I176">
            <v>13.598100000000001</v>
          </cell>
          <cell r="J176">
            <v>62.150500000000001</v>
          </cell>
          <cell r="K176">
            <v>539.98</v>
          </cell>
          <cell r="L176">
            <v>29.613900000000001</v>
          </cell>
          <cell r="M176">
            <v>5.1204999999999998</v>
          </cell>
          <cell r="N176">
            <v>588.34180000000003</v>
          </cell>
          <cell r="O176">
            <v>27.848299999999998</v>
          </cell>
          <cell r="P176">
            <v>23.930399999999999</v>
          </cell>
          <cell r="Q176">
            <v>353.11450000000002</v>
          </cell>
          <cell r="R176">
            <v>3.6871</v>
          </cell>
          <cell r="S176">
            <v>847.69230000000005</v>
          </cell>
          <cell r="T176">
            <v>134.995</v>
          </cell>
          <cell r="U176">
            <v>41.874499999999998</v>
          </cell>
          <cell r="V176">
            <v>210.26220000000001</v>
          </cell>
          <cell r="W176">
            <v>236.91059999999999</v>
          </cell>
          <cell r="X176">
            <v>58.486199999999997</v>
          </cell>
          <cell r="Y176">
            <v>136.1893</v>
          </cell>
          <cell r="Z176">
            <v>2.3111999999999999</v>
          </cell>
          <cell r="AA176">
            <v>1.8588</v>
          </cell>
          <cell r="AB176">
            <v>297.25229999999999</v>
          </cell>
          <cell r="AC176">
            <v>10.7933</v>
          </cell>
          <cell r="AD176">
            <v>4.4299999999999999E-2</v>
          </cell>
          <cell r="AE176">
            <v>10.3842</v>
          </cell>
          <cell r="AF176">
            <v>18.855599999999999</v>
          </cell>
          <cell r="AG176">
            <v>1.4593</v>
          </cell>
          <cell r="AH176">
            <v>77.930999999999997</v>
          </cell>
          <cell r="AI176">
            <v>70.638300000000001</v>
          </cell>
          <cell r="AJ176">
            <v>13.643000000000001</v>
          </cell>
          <cell r="AK176">
            <v>50.918300000000002</v>
          </cell>
          <cell r="AL176">
            <v>303.00599999999997</v>
          </cell>
          <cell r="AM176">
            <v>43.832799999999999</v>
          </cell>
          <cell r="AN176">
            <v>463.35680000000002</v>
          </cell>
          <cell r="AO176">
            <v>675.58299999999997</v>
          </cell>
        </row>
        <row r="177">
          <cell r="C177">
            <v>282.01960000000003</v>
          </cell>
          <cell r="D177">
            <v>33.571100000000001</v>
          </cell>
          <cell r="E177">
            <v>753.34010000000001</v>
          </cell>
          <cell r="F177">
            <v>11.6441</v>
          </cell>
          <cell r="G177">
            <v>114.514</v>
          </cell>
          <cell r="H177">
            <v>3.8899999999999997E-2</v>
          </cell>
          <cell r="I177">
            <v>13.556800000000001</v>
          </cell>
          <cell r="J177">
            <v>61.963999999999999</v>
          </cell>
          <cell r="K177">
            <v>539.47</v>
          </cell>
          <cell r="L177">
            <v>29.523900000000001</v>
          </cell>
          <cell r="M177">
            <v>5.0998999999999999</v>
          </cell>
          <cell r="N177">
            <v>586.55319999999995</v>
          </cell>
          <cell r="O177">
            <v>27.7636</v>
          </cell>
          <cell r="P177">
            <v>23.857600000000001</v>
          </cell>
          <cell r="Q177">
            <v>351.9873</v>
          </cell>
          <cell r="R177">
            <v>3.6836000000000002</v>
          </cell>
          <cell r="S177">
            <v>845.5643</v>
          </cell>
          <cell r="T177">
            <v>134.86750000000001</v>
          </cell>
          <cell r="U177">
            <v>41.795699999999997</v>
          </cell>
          <cell r="V177">
            <v>209.62289999999999</v>
          </cell>
          <cell r="W177">
            <v>236.19030000000001</v>
          </cell>
          <cell r="X177">
            <v>58.474499999999999</v>
          </cell>
          <cell r="Y177">
            <v>135.95910000000001</v>
          </cell>
          <cell r="Z177">
            <v>2.3041999999999998</v>
          </cell>
          <cell r="AA177">
            <v>1.8545</v>
          </cell>
          <cell r="AB177">
            <v>296.82459999999998</v>
          </cell>
          <cell r="AC177">
            <v>10.7605</v>
          </cell>
          <cell r="AD177">
            <v>4.41E-2</v>
          </cell>
          <cell r="AE177">
            <v>10.3744</v>
          </cell>
          <cell r="AF177">
            <v>18.7578</v>
          </cell>
          <cell r="AG177">
            <v>1.4579</v>
          </cell>
          <cell r="AH177">
            <v>77.694100000000006</v>
          </cell>
          <cell r="AI177">
            <v>70.423500000000004</v>
          </cell>
          <cell r="AJ177">
            <v>13.6256</v>
          </cell>
          <cell r="AK177">
            <v>50.9208</v>
          </cell>
          <cell r="AL177">
            <v>301.92689999999999</v>
          </cell>
          <cell r="AM177">
            <v>43.815600000000003</v>
          </cell>
          <cell r="AN177">
            <v>461.94819999999999</v>
          </cell>
          <cell r="AO177">
            <v>674.34760000000006</v>
          </cell>
        </row>
        <row r="178">
          <cell r="C178">
            <v>279.16840000000002</v>
          </cell>
          <cell r="D178">
            <v>33.353400000000001</v>
          </cell>
          <cell r="E178">
            <v>751.15030000000002</v>
          </cell>
          <cell r="F178">
            <v>11.6365</v>
          </cell>
          <cell r="G178">
            <v>113.7714</v>
          </cell>
          <cell r="H178">
            <v>3.8899999999999997E-2</v>
          </cell>
          <cell r="I178">
            <v>13.4689</v>
          </cell>
          <cell r="J178">
            <v>61.563099999999999</v>
          </cell>
          <cell r="K178">
            <v>539.12</v>
          </cell>
          <cell r="L178">
            <v>29.3324</v>
          </cell>
          <cell r="M178">
            <v>5.0103999999999997</v>
          </cell>
          <cell r="N178">
            <v>582.74990000000003</v>
          </cell>
          <cell r="O178">
            <v>27.583600000000001</v>
          </cell>
          <cell r="P178">
            <v>23.7029</v>
          </cell>
          <cell r="Q178">
            <v>351.09609999999998</v>
          </cell>
          <cell r="R178">
            <v>3.6812999999999998</v>
          </cell>
          <cell r="S178">
            <v>843.69330000000002</v>
          </cell>
          <cell r="T178">
            <v>134.78</v>
          </cell>
          <cell r="U178">
            <v>41.723399999999998</v>
          </cell>
          <cell r="V178">
            <v>208.2637</v>
          </cell>
          <cell r="W178">
            <v>234.65889999999999</v>
          </cell>
          <cell r="X178">
            <v>58.417000000000002</v>
          </cell>
          <cell r="Y178">
            <v>134.81960000000001</v>
          </cell>
          <cell r="Z178">
            <v>2.2892000000000001</v>
          </cell>
          <cell r="AA178">
            <v>1.8501000000000001</v>
          </cell>
          <cell r="AB178">
            <v>296.06040000000002</v>
          </cell>
          <cell r="AC178">
            <v>10.700699999999999</v>
          </cell>
          <cell r="AD178">
            <v>4.2900000000000001E-2</v>
          </cell>
          <cell r="AE178">
            <v>10.367699999999999</v>
          </cell>
          <cell r="AF178">
            <v>18.6037</v>
          </cell>
          <cell r="AG178">
            <v>1.4570000000000001</v>
          </cell>
          <cell r="AH178">
            <v>77.190299999999993</v>
          </cell>
          <cell r="AI178">
            <v>69.966899999999995</v>
          </cell>
          <cell r="AJ178">
            <v>13.527699999999999</v>
          </cell>
          <cell r="AK178">
            <v>50.357500000000002</v>
          </cell>
          <cell r="AL178">
            <v>300.99220000000003</v>
          </cell>
          <cell r="AM178">
            <v>43.709800000000001</v>
          </cell>
          <cell r="AN178">
            <v>458.9529</v>
          </cell>
          <cell r="AO178">
            <v>672.61030000000005</v>
          </cell>
        </row>
        <row r="179">
          <cell r="C179">
            <v>278.68970000000002</v>
          </cell>
          <cell r="D179">
            <v>33.498699999999999</v>
          </cell>
          <cell r="E179">
            <v>760.14639999999997</v>
          </cell>
          <cell r="F179">
            <v>11.633900000000001</v>
          </cell>
          <cell r="G179">
            <v>114.2672</v>
          </cell>
          <cell r="H179">
            <v>3.8800000000000001E-2</v>
          </cell>
          <cell r="I179">
            <v>13.5276</v>
          </cell>
          <cell r="J179">
            <v>61.829700000000003</v>
          </cell>
          <cell r="K179">
            <v>539</v>
          </cell>
          <cell r="L179">
            <v>29.4603</v>
          </cell>
          <cell r="M179">
            <v>5.0625999999999998</v>
          </cell>
          <cell r="N179">
            <v>585.28930000000003</v>
          </cell>
          <cell r="O179">
            <v>27.703800000000001</v>
          </cell>
          <cell r="P179">
            <v>23.8062</v>
          </cell>
          <cell r="Q179">
            <v>352.51819999999998</v>
          </cell>
          <cell r="R179">
            <v>3.6804000000000001</v>
          </cell>
          <cell r="S179">
            <v>843.50549999999998</v>
          </cell>
          <cell r="T179">
            <v>134.75</v>
          </cell>
          <cell r="U179">
            <v>41.689500000000002</v>
          </cell>
          <cell r="V179">
            <v>209.1713</v>
          </cell>
          <cell r="W179">
            <v>235.6814</v>
          </cell>
          <cell r="X179">
            <v>58.392800000000001</v>
          </cell>
          <cell r="Y179">
            <v>135.149</v>
          </cell>
          <cell r="Z179">
            <v>2.2991999999999999</v>
          </cell>
          <cell r="AA179">
            <v>1.8534999999999999</v>
          </cell>
          <cell r="AB179">
            <v>295.84289999999999</v>
          </cell>
          <cell r="AC179">
            <v>10.768700000000001</v>
          </cell>
          <cell r="AD179">
            <v>4.2000000000000003E-2</v>
          </cell>
          <cell r="AE179">
            <v>10.365399999999999</v>
          </cell>
          <cell r="AF179">
            <v>18.802099999999999</v>
          </cell>
          <cell r="AG179">
            <v>1.4567000000000001</v>
          </cell>
          <cell r="AH179">
            <v>77.526700000000005</v>
          </cell>
          <cell r="AI179">
            <v>70.271799999999999</v>
          </cell>
          <cell r="AJ179">
            <v>13.544700000000001</v>
          </cell>
          <cell r="AK179">
            <v>50.391100000000002</v>
          </cell>
          <cell r="AL179">
            <v>303.17860000000002</v>
          </cell>
          <cell r="AM179">
            <v>43.436900000000001</v>
          </cell>
          <cell r="AN179">
            <v>460.95280000000002</v>
          </cell>
          <cell r="AO179">
            <v>673.34519999999998</v>
          </cell>
        </row>
        <row r="180">
          <cell r="C180">
            <v>278.24209999999999</v>
          </cell>
          <cell r="D180">
            <v>33.384300000000003</v>
          </cell>
          <cell r="E180">
            <v>760.93719999999996</v>
          </cell>
          <cell r="F180">
            <v>11.626799999999999</v>
          </cell>
          <cell r="G180">
            <v>113.8768</v>
          </cell>
          <cell r="H180">
            <v>3.8800000000000001E-2</v>
          </cell>
          <cell r="I180">
            <v>13.481400000000001</v>
          </cell>
          <cell r="J180">
            <v>61.635800000000003</v>
          </cell>
          <cell r="K180">
            <v>538.66999999999996</v>
          </cell>
          <cell r="L180">
            <v>29.3596</v>
          </cell>
          <cell r="M180">
            <v>5.1150000000000002</v>
          </cell>
          <cell r="N180">
            <v>583.28949999999998</v>
          </cell>
          <cell r="O180">
            <v>27.609200000000001</v>
          </cell>
          <cell r="P180">
            <v>23.724900000000002</v>
          </cell>
          <cell r="Q180">
            <v>353.31319999999999</v>
          </cell>
          <cell r="R180">
            <v>3.6781999999999999</v>
          </cell>
          <cell r="S180">
            <v>840.35879999999997</v>
          </cell>
          <cell r="T180">
            <v>134.66749999999999</v>
          </cell>
          <cell r="U180">
            <v>41.611899999999999</v>
          </cell>
          <cell r="V180">
            <v>208.45650000000001</v>
          </cell>
          <cell r="W180">
            <v>234.87610000000001</v>
          </cell>
          <cell r="X180">
            <v>58.445</v>
          </cell>
          <cell r="Y180">
            <v>135.43780000000001</v>
          </cell>
          <cell r="Z180">
            <v>2.2913999999999999</v>
          </cell>
          <cell r="AA180">
            <v>1.8511</v>
          </cell>
          <cell r="AB180">
            <v>295.8383</v>
          </cell>
          <cell r="AC180">
            <v>10.7805</v>
          </cell>
          <cell r="AD180">
            <v>4.2299999999999997E-2</v>
          </cell>
          <cell r="AE180">
            <v>10.359</v>
          </cell>
          <cell r="AF180">
            <v>18.836200000000002</v>
          </cell>
          <cell r="AG180">
            <v>1.4558</v>
          </cell>
          <cell r="AH180">
            <v>77.261799999999994</v>
          </cell>
          <cell r="AI180">
            <v>70.031700000000001</v>
          </cell>
          <cell r="AJ180">
            <v>13.535</v>
          </cell>
          <cell r="AK180">
            <v>50.1997</v>
          </cell>
          <cell r="AL180">
            <v>302.85980000000001</v>
          </cell>
          <cell r="AM180">
            <v>43.345700000000001</v>
          </cell>
          <cell r="AN180">
            <v>459.37779999999998</v>
          </cell>
          <cell r="AO180">
            <v>672.67579999999998</v>
          </cell>
        </row>
        <row r="181">
          <cell r="C181">
            <v>278.24209999999999</v>
          </cell>
          <cell r="D181">
            <v>33.384300000000003</v>
          </cell>
          <cell r="E181">
            <v>760.93719999999996</v>
          </cell>
          <cell r="F181">
            <v>11.626799999999999</v>
          </cell>
          <cell r="G181">
            <v>113.8768</v>
          </cell>
          <cell r="H181">
            <v>3.8800000000000001E-2</v>
          </cell>
          <cell r="I181">
            <v>13.481400000000001</v>
          </cell>
          <cell r="J181">
            <v>61.635800000000003</v>
          </cell>
          <cell r="K181">
            <v>538.66999999999996</v>
          </cell>
          <cell r="L181">
            <v>29.3596</v>
          </cell>
          <cell r="M181">
            <v>5.1150000000000002</v>
          </cell>
          <cell r="N181">
            <v>583.28949999999998</v>
          </cell>
          <cell r="O181">
            <v>27.609200000000001</v>
          </cell>
          <cell r="P181">
            <v>23.724900000000002</v>
          </cell>
          <cell r="Q181">
            <v>353.31319999999999</v>
          </cell>
          <cell r="R181">
            <v>3.6781999999999999</v>
          </cell>
          <cell r="S181">
            <v>840.35879999999997</v>
          </cell>
          <cell r="T181">
            <v>134.66749999999999</v>
          </cell>
          <cell r="U181">
            <v>41.611899999999999</v>
          </cell>
          <cell r="V181">
            <v>208.45650000000001</v>
          </cell>
          <cell r="W181">
            <v>234.87610000000001</v>
          </cell>
          <cell r="X181">
            <v>58.445</v>
          </cell>
          <cell r="Y181">
            <v>135.43780000000001</v>
          </cell>
          <cell r="Z181">
            <v>2.2913999999999999</v>
          </cell>
          <cell r="AA181">
            <v>1.8511</v>
          </cell>
          <cell r="AB181">
            <v>295.8383</v>
          </cell>
          <cell r="AC181">
            <v>10.7805</v>
          </cell>
          <cell r="AD181">
            <v>4.2299999999999997E-2</v>
          </cell>
          <cell r="AE181">
            <v>10.359</v>
          </cell>
          <cell r="AF181">
            <v>18.836200000000002</v>
          </cell>
          <cell r="AG181">
            <v>1.4558</v>
          </cell>
          <cell r="AH181">
            <v>77.261799999999994</v>
          </cell>
          <cell r="AI181">
            <v>70.031700000000001</v>
          </cell>
          <cell r="AJ181">
            <v>13.535</v>
          </cell>
          <cell r="AK181">
            <v>50.1997</v>
          </cell>
          <cell r="AL181">
            <v>302.85980000000001</v>
          </cell>
          <cell r="AM181">
            <v>43.345700000000001</v>
          </cell>
          <cell r="AN181">
            <v>459.37779999999998</v>
          </cell>
          <cell r="AO181">
            <v>672.67579999999998</v>
          </cell>
        </row>
        <row r="182">
          <cell r="C182">
            <v>278.24209999999999</v>
          </cell>
          <cell r="D182">
            <v>33.384300000000003</v>
          </cell>
          <cell r="E182">
            <v>760.93719999999996</v>
          </cell>
          <cell r="F182">
            <v>11.626799999999999</v>
          </cell>
          <cell r="G182">
            <v>113.8768</v>
          </cell>
          <cell r="H182">
            <v>3.8800000000000001E-2</v>
          </cell>
          <cell r="I182">
            <v>13.481400000000001</v>
          </cell>
          <cell r="J182">
            <v>61.635800000000003</v>
          </cell>
          <cell r="K182">
            <v>538.66999999999996</v>
          </cell>
          <cell r="L182">
            <v>29.3596</v>
          </cell>
          <cell r="M182">
            <v>5.1150000000000002</v>
          </cell>
          <cell r="N182">
            <v>583.28949999999998</v>
          </cell>
          <cell r="O182">
            <v>27.609200000000001</v>
          </cell>
          <cell r="P182">
            <v>23.724900000000002</v>
          </cell>
          <cell r="Q182">
            <v>353.31319999999999</v>
          </cell>
          <cell r="R182">
            <v>3.6781999999999999</v>
          </cell>
          <cell r="S182">
            <v>840.35879999999997</v>
          </cell>
          <cell r="T182">
            <v>134.66749999999999</v>
          </cell>
          <cell r="U182">
            <v>41.611899999999999</v>
          </cell>
          <cell r="V182">
            <v>208.45650000000001</v>
          </cell>
          <cell r="W182">
            <v>234.87610000000001</v>
          </cell>
          <cell r="X182">
            <v>58.445</v>
          </cell>
          <cell r="Y182">
            <v>135.43780000000001</v>
          </cell>
          <cell r="Z182">
            <v>2.2913999999999999</v>
          </cell>
          <cell r="AA182">
            <v>1.8511</v>
          </cell>
          <cell r="AB182">
            <v>295.8383</v>
          </cell>
          <cell r="AC182">
            <v>10.7805</v>
          </cell>
          <cell r="AD182">
            <v>4.2299999999999997E-2</v>
          </cell>
          <cell r="AE182">
            <v>10.359</v>
          </cell>
          <cell r="AF182">
            <v>18.836200000000002</v>
          </cell>
          <cell r="AG182">
            <v>1.4558</v>
          </cell>
          <cell r="AH182">
            <v>77.261799999999994</v>
          </cell>
          <cell r="AI182">
            <v>70.031700000000001</v>
          </cell>
          <cell r="AJ182">
            <v>13.535</v>
          </cell>
          <cell r="AK182">
            <v>50.1997</v>
          </cell>
          <cell r="AL182">
            <v>302.85980000000001</v>
          </cell>
          <cell r="AM182">
            <v>43.345700000000001</v>
          </cell>
          <cell r="AN182">
            <v>459.37779999999998</v>
          </cell>
          <cell r="AO182">
            <v>672.67579999999998</v>
          </cell>
        </row>
        <row r="183">
          <cell r="C183">
            <v>278.66910000000001</v>
          </cell>
          <cell r="D183">
            <v>33.6785</v>
          </cell>
          <cell r="E183">
            <v>761.96429999999998</v>
          </cell>
          <cell r="F183">
            <v>11.621600000000001</v>
          </cell>
          <cell r="G183">
            <v>114.8805</v>
          </cell>
          <cell r="H183">
            <v>3.8699999999999998E-2</v>
          </cell>
          <cell r="I183">
            <v>13.600199999999999</v>
          </cell>
          <cell r="J183">
            <v>62.175699999999999</v>
          </cell>
          <cell r="K183">
            <v>538.42999999999995</v>
          </cell>
          <cell r="L183">
            <v>29.618400000000001</v>
          </cell>
          <cell r="M183">
            <v>5.1784999999999997</v>
          </cell>
          <cell r="N183">
            <v>588.43050000000005</v>
          </cell>
          <cell r="O183">
            <v>27.852499999999999</v>
          </cell>
          <cell r="P183">
            <v>23.934000000000001</v>
          </cell>
          <cell r="Q183">
            <v>353.7878</v>
          </cell>
          <cell r="R183">
            <v>3.6753</v>
          </cell>
          <cell r="S183">
            <v>841.29690000000005</v>
          </cell>
          <cell r="T183">
            <v>134.60749999999999</v>
          </cell>
          <cell r="U183">
            <v>41.626800000000003</v>
          </cell>
          <cell r="V183">
            <v>210.29390000000001</v>
          </cell>
          <cell r="W183">
            <v>236.94630000000001</v>
          </cell>
          <cell r="X183">
            <v>58.450699999999998</v>
          </cell>
          <cell r="Y183">
            <v>136.0659</v>
          </cell>
          <cell r="Z183">
            <v>2.3115999999999999</v>
          </cell>
          <cell r="AA183">
            <v>1.8503000000000001</v>
          </cell>
          <cell r="AB183">
            <v>296.04360000000003</v>
          </cell>
          <cell r="AC183">
            <v>10.857900000000001</v>
          </cell>
          <cell r="AD183">
            <v>4.1399999999999999E-2</v>
          </cell>
          <cell r="AE183">
            <v>10.3544</v>
          </cell>
          <cell r="AF183">
            <v>19.043600000000001</v>
          </cell>
          <cell r="AG183">
            <v>1.4329000000000001</v>
          </cell>
          <cell r="AH183">
            <v>77.942800000000005</v>
          </cell>
          <cell r="AI183">
            <v>70.648899999999998</v>
          </cell>
          <cell r="AJ183">
            <v>13.676500000000001</v>
          </cell>
          <cell r="AK183">
            <v>50.650500000000001</v>
          </cell>
          <cell r="AL183">
            <v>304.84589999999997</v>
          </cell>
          <cell r="AM183">
            <v>43.428600000000003</v>
          </cell>
          <cell r="AN183">
            <v>463.42669999999998</v>
          </cell>
          <cell r="AO183">
            <v>674.4665</v>
          </cell>
        </row>
        <row r="184">
          <cell r="C184">
            <v>278.80970000000002</v>
          </cell>
          <cell r="D184">
            <v>33.677300000000002</v>
          </cell>
          <cell r="E184">
            <v>760.93529999999998</v>
          </cell>
          <cell r="F184">
            <v>11.583299999999999</v>
          </cell>
          <cell r="G184">
            <v>114.8762</v>
          </cell>
          <cell r="H184">
            <v>3.85E-2</v>
          </cell>
          <cell r="I184">
            <v>13.5997</v>
          </cell>
          <cell r="J184">
            <v>62.1843</v>
          </cell>
          <cell r="K184">
            <v>538.16</v>
          </cell>
          <cell r="L184">
            <v>29.6173</v>
          </cell>
          <cell r="M184">
            <v>5.2108999999999996</v>
          </cell>
          <cell r="N184">
            <v>588.40880000000004</v>
          </cell>
          <cell r="O184">
            <v>27.851500000000001</v>
          </cell>
          <cell r="P184">
            <v>23.9331</v>
          </cell>
          <cell r="Q184">
            <v>354.1533</v>
          </cell>
          <cell r="R184">
            <v>3.6734</v>
          </cell>
          <cell r="S184">
            <v>842.19090000000006</v>
          </cell>
          <cell r="T184">
            <v>134.54</v>
          </cell>
          <cell r="U184">
            <v>41.6021</v>
          </cell>
          <cell r="V184">
            <v>210.2861</v>
          </cell>
          <cell r="W184">
            <v>236.9376</v>
          </cell>
          <cell r="X184">
            <v>58.393300000000004</v>
          </cell>
          <cell r="Y184">
            <v>136.1088</v>
          </cell>
          <cell r="Z184">
            <v>2.3115000000000001</v>
          </cell>
          <cell r="AA184">
            <v>1.85</v>
          </cell>
          <cell r="AB184">
            <v>295.6927</v>
          </cell>
          <cell r="AC184">
            <v>10.9344</v>
          </cell>
          <cell r="AD184">
            <v>4.24E-2</v>
          </cell>
          <cell r="AE184">
            <v>10.3492</v>
          </cell>
          <cell r="AF184">
            <v>19.042899999999999</v>
          </cell>
          <cell r="AG184">
            <v>1.4321999999999999</v>
          </cell>
          <cell r="AH184">
            <v>77.939899999999994</v>
          </cell>
          <cell r="AI184">
            <v>70.646299999999997</v>
          </cell>
          <cell r="AJ184">
            <v>13.6982</v>
          </cell>
          <cell r="AK184">
            <v>50.265700000000002</v>
          </cell>
          <cell r="AL184">
            <v>304.4341</v>
          </cell>
          <cell r="AM184">
            <v>43.427</v>
          </cell>
          <cell r="AN184">
            <v>463.40960000000001</v>
          </cell>
          <cell r="AO184">
            <v>674.04729999999995</v>
          </cell>
        </row>
        <row r="185">
          <cell r="C185">
            <v>279.8005</v>
          </cell>
          <cell r="D185">
            <v>33.727800000000002</v>
          </cell>
          <cell r="E185">
            <v>761.95209999999997</v>
          </cell>
          <cell r="F185">
            <v>11.585900000000001</v>
          </cell>
          <cell r="G185">
            <v>115.04859999999999</v>
          </cell>
          <cell r="H185">
            <v>3.85E-2</v>
          </cell>
          <cell r="I185">
            <v>13.620100000000001</v>
          </cell>
          <cell r="J185">
            <v>62.313499999999998</v>
          </cell>
          <cell r="K185">
            <v>538.28</v>
          </cell>
          <cell r="L185">
            <v>29.6617</v>
          </cell>
          <cell r="M185">
            <v>5.2217000000000002</v>
          </cell>
          <cell r="N185">
            <v>589.29179999999997</v>
          </cell>
          <cell r="O185">
            <v>27.8933</v>
          </cell>
          <cell r="P185">
            <v>23.969000000000001</v>
          </cell>
          <cell r="Q185">
            <v>356.09989999999999</v>
          </cell>
          <cell r="R185">
            <v>3.6743000000000001</v>
          </cell>
          <cell r="S185">
            <v>843.69910000000004</v>
          </cell>
          <cell r="T185">
            <v>134.57</v>
          </cell>
          <cell r="U185">
            <v>41.631900000000002</v>
          </cell>
          <cell r="V185">
            <v>210.60169999999999</v>
          </cell>
          <cell r="W185">
            <v>237.29310000000001</v>
          </cell>
          <cell r="X185">
            <v>58.754899999999999</v>
          </cell>
          <cell r="Y185">
            <v>136.10120000000001</v>
          </cell>
          <cell r="Z185">
            <v>2.3149000000000002</v>
          </cell>
          <cell r="AA185">
            <v>1.8485</v>
          </cell>
          <cell r="AB185">
            <v>295.58949999999999</v>
          </cell>
          <cell r="AC185">
            <v>10.964</v>
          </cell>
          <cell r="AD185">
            <v>4.2999999999999997E-2</v>
          </cell>
          <cell r="AE185">
            <v>10.3515</v>
          </cell>
          <cell r="AF185">
            <v>19.054300000000001</v>
          </cell>
          <cell r="AG185">
            <v>1.4325000000000001</v>
          </cell>
          <cell r="AH185">
            <v>78.056899999999999</v>
          </cell>
          <cell r="AI185">
            <v>70.752399999999994</v>
          </cell>
          <cell r="AJ185">
            <v>13.7066</v>
          </cell>
          <cell r="AK185">
            <v>50.227800000000002</v>
          </cell>
          <cell r="AL185">
            <v>304.87090000000001</v>
          </cell>
          <cell r="AM185">
            <v>43.353999999999999</v>
          </cell>
          <cell r="AN185">
            <v>464.10500000000002</v>
          </cell>
          <cell r="AO185">
            <v>674.31489999999997</v>
          </cell>
        </row>
        <row r="186">
          <cell r="C186">
            <v>279.8005</v>
          </cell>
          <cell r="D186">
            <v>33.727800000000002</v>
          </cell>
          <cell r="E186">
            <v>761.95209999999997</v>
          </cell>
          <cell r="F186">
            <v>11.585900000000001</v>
          </cell>
          <cell r="G186">
            <v>115.04859999999999</v>
          </cell>
          <cell r="H186">
            <v>3.85E-2</v>
          </cell>
          <cell r="I186">
            <v>13.620100000000001</v>
          </cell>
          <cell r="J186">
            <v>62.313499999999998</v>
          </cell>
          <cell r="K186">
            <v>538.28</v>
          </cell>
          <cell r="L186">
            <v>29.6617</v>
          </cell>
          <cell r="M186">
            <v>5.2217000000000002</v>
          </cell>
          <cell r="N186">
            <v>589.29179999999997</v>
          </cell>
          <cell r="O186">
            <v>27.8933</v>
          </cell>
          <cell r="P186">
            <v>23.969000000000001</v>
          </cell>
          <cell r="Q186">
            <v>356.09989999999999</v>
          </cell>
          <cell r="R186">
            <v>3.6743000000000001</v>
          </cell>
          <cell r="S186">
            <v>843.69910000000004</v>
          </cell>
          <cell r="T186">
            <v>134.57</v>
          </cell>
          <cell r="U186">
            <v>41.631900000000002</v>
          </cell>
          <cell r="V186">
            <v>210.60169999999999</v>
          </cell>
          <cell r="W186">
            <v>237.29310000000001</v>
          </cell>
          <cell r="X186">
            <v>58.754899999999999</v>
          </cell>
          <cell r="Y186">
            <v>136.10120000000001</v>
          </cell>
          <cell r="Z186">
            <v>2.3149000000000002</v>
          </cell>
          <cell r="AA186">
            <v>1.8485</v>
          </cell>
          <cell r="AB186">
            <v>295.58949999999999</v>
          </cell>
          <cell r="AC186">
            <v>10.964</v>
          </cell>
          <cell r="AD186">
            <v>4.2999999999999997E-2</v>
          </cell>
          <cell r="AE186">
            <v>10.3515</v>
          </cell>
          <cell r="AF186">
            <v>19.054300000000001</v>
          </cell>
          <cell r="AG186">
            <v>1.4325000000000001</v>
          </cell>
          <cell r="AH186">
            <v>78.056899999999999</v>
          </cell>
          <cell r="AI186">
            <v>70.752399999999994</v>
          </cell>
          <cell r="AJ186">
            <v>13.7066</v>
          </cell>
          <cell r="AK186">
            <v>50.227800000000002</v>
          </cell>
          <cell r="AL186">
            <v>304.87090000000001</v>
          </cell>
          <cell r="AM186">
            <v>43.353999999999999</v>
          </cell>
          <cell r="AN186">
            <v>464.10500000000002</v>
          </cell>
          <cell r="AO186">
            <v>670.50739999999996</v>
          </cell>
        </row>
        <row r="187">
          <cell r="C187">
            <v>272.7586</v>
          </cell>
          <cell r="D187">
            <v>33.1723</v>
          </cell>
          <cell r="E187">
            <v>756.85860000000002</v>
          </cell>
          <cell r="F187">
            <v>11.585900000000001</v>
          </cell>
          <cell r="G187">
            <v>113.1538</v>
          </cell>
          <cell r="H187">
            <v>3.8600000000000002E-2</v>
          </cell>
          <cell r="I187">
            <v>13.395799999999999</v>
          </cell>
          <cell r="J187">
            <v>61.316099999999999</v>
          </cell>
          <cell r="K187">
            <v>538.28</v>
          </cell>
          <cell r="L187">
            <v>29.173200000000001</v>
          </cell>
          <cell r="M187">
            <v>5.1334</v>
          </cell>
          <cell r="N187">
            <v>579.5865</v>
          </cell>
          <cell r="O187">
            <v>27.433900000000001</v>
          </cell>
          <cell r="P187">
            <v>23.574300000000001</v>
          </cell>
          <cell r="Q187">
            <v>353.10700000000003</v>
          </cell>
          <cell r="R187">
            <v>3.6743000000000001</v>
          </cell>
          <cell r="S187">
            <v>842.37869999999998</v>
          </cell>
          <cell r="T187">
            <v>134.57</v>
          </cell>
          <cell r="U187">
            <v>41.694200000000002</v>
          </cell>
          <cell r="V187">
            <v>207.13319999999999</v>
          </cell>
          <cell r="W187">
            <v>233.38499999999999</v>
          </cell>
          <cell r="X187">
            <v>57.878799999999998</v>
          </cell>
          <cell r="Y187">
            <v>135.46459999999999</v>
          </cell>
          <cell r="Z187">
            <v>2.2768000000000002</v>
          </cell>
          <cell r="AA187">
            <v>1.8516999999999999</v>
          </cell>
          <cell r="AB187">
            <v>295.42520000000002</v>
          </cell>
          <cell r="AC187">
            <v>10.8</v>
          </cell>
          <cell r="AD187">
            <v>4.2799999999999998E-2</v>
          </cell>
          <cell r="AE187">
            <v>10.3515</v>
          </cell>
          <cell r="AF187">
            <v>18.735800000000001</v>
          </cell>
          <cell r="AG187">
            <v>1.4325000000000001</v>
          </cell>
          <cell r="AH187">
            <v>76.771299999999997</v>
          </cell>
          <cell r="AI187">
            <v>69.587100000000007</v>
          </cell>
          <cell r="AJ187">
            <v>13.5128</v>
          </cell>
          <cell r="AK187">
            <v>49.548099999999998</v>
          </cell>
          <cell r="AL187">
            <v>299.75139999999999</v>
          </cell>
          <cell r="AM187">
            <v>43.319899999999997</v>
          </cell>
          <cell r="AN187">
            <v>456.46140000000003</v>
          </cell>
          <cell r="AO187">
            <v>670.50739999999996</v>
          </cell>
        </row>
        <row r="188">
          <cell r="C188">
            <v>279.88872000000003</v>
          </cell>
          <cell r="D188">
            <v>33.494106666666667</v>
          </cell>
          <cell r="E188">
            <v>757.85653333333323</v>
          </cell>
          <cell r="F188">
            <v>11.657236666666668</v>
          </cell>
          <cell r="G188">
            <v>114.25141000000002</v>
          </cell>
          <cell r="H188">
            <v>3.8980000000000001E-2</v>
          </cell>
          <cell r="I188">
            <v>13.525726666666664</v>
          </cell>
          <cell r="J188">
            <v>61.828949999999999</v>
          </cell>
          <cell r="K188">
            <v>540.12400000000002</v>
          </cell>
          <cell r="L188">
            <v>29.456186666666664</v>
          </cell>
          <cell r="M188">
            <v>5.1607633333333327</v>
          </cell>
          <cell r="N188">
            <v>585.20834000000002</v>
          </cell>
          <cell r="O188">
            <v>27.699993333333328</v>
          </cell>
          <cell r="P188">
            <v>23.802930000000007</v>
          </cell>
          <cell r="Q188">
            <v>353.85665666666665</v>
          </cell>
          <cell r="R188">
            <v>3.6904400000000011</v>
          </cell>
          <cell r="S188">
            <v>845.67123666666691</v>
          </cell>
          <cell r="T188">
            <v>135.03100000000001</v>
          </cell>
          <cell r="U188">
            <v>41.789973333333343</v>
          </cell>
          <cell r="V188">
            <v>209.14232000000007</v>
          </cell>
          <cell r="W188">
            <v>235.64881000000008</v>
          </cell>
          <cell r="X188">
            <v>58.051336666666664</v>
          </cell>
          <cell r="Y188">
            <v>135.98981999999998</v>
          </cell>
          <cell r="Z188">
            <v>2.2989166666666665</v>
          </cell>
          <cell r="AA188">
            <v>1.855156666666667</v>
          </cell>
          <cell r="AB188">
            <v>297.58641</v>
          </cell>
          <cell r="AC188">
            <v>10.76656333333333</v>
          </cell>
          <cell r="AD188">
            <v>4.4739999999999995E-2</v>
          </cell>
          <cell r="AE188">
            <v>10.386989999999997</v>
          </cell>
          <cell r="AF188">
            <v>18.599376666666664</v>
          </cell>
          <cell r="AG188">
            <v>1.4809433333333326</v>
          </cell>
          <cell r="AH188">
            <v>77.515966666666657</v>
          </cell>
          <cell r="AI188">
            <v>70.262076666666673</v>
          </cell>
          <cell r="AJ188">
            <v>13.562576666666667</v>
          </cell>
          <cell r="AK188">
            <v>50.075063333333325</v>
          </cell>
          <cell r="AL188">
            <v>302.78262999999998</v>
          </cell>
          <cell r="AM188">
            <v>44.363020000000006</v>
          </cell>
          <cell r="AN188">
            <v>460.88902333333328</v>
          </cell>
          <cell r="AO188">
            <v>675.62614999999994</v>
          </cell>
        </row>
        <row r="189">
          <cell r="C189">
            <v>272.7586</v>
          </cell>
          <cell r="D189">
            <v>33.1723</v>
          </cell>
          <cell r="E189">
            <v>756.85860000000002</v>
          </cell>
          <cell r="F189">
            <v>11.585900000000001</v>
          </cell>
          <cell r="G189">
            <v>113.1538</v>
          </cell>
          <cell r="H189">
            <v>3.8600000000000002E-2</v>
          </cell>
          <cell r="I189">
            <v>13.395799999999999</v>
          </cell>
          <cell r="J189">
            <v>61.316099999999999</v>
          </cell>
          <cell r="K189">
            <v>538.28</v>
          </cell>
          <cell r="L189">
            <v>29.173200000000001</v>
          </cell>
          <cell r="M189">
            <v>5.1334</v>
          </cell>
          <cell r="N189">
            <v>579.5865</v>
          </cell>
          <cell r="O189">
            <v>27.433900000000001</v>
          </cell>
          <cell r="P189">
            <v>23.574300000000001</v>
          </cell>
          <cell r="Q189">
            <v>353.10700000000003</v>
          </cell>
          <cell r="R189">
            <v>3.6743000000000001</v>
          </cell>
          <cell r="S189">
            <v>842.37869999999998</v>
          </cell>
          <cell r="T189">
            <v>134.57</v>
          </cell>
          <cell r="U189">
            <v>41.694200000000002</v>
          </cell>
          <cell r="V189">
            <v>207.13319999999999</v>
          </cell>
          <cell r="W189">
            <v>233.38499999999999</v>
          </cell>
          <cell r="X189">
            <v>57.878799999999998</v>
          </cell>
          <cell r="Y189">
            <v>135.46459999999999</v>
          </cell>
          <cell r="Z189">
            <v>2.2768000000000002</v>
          </cell>
          <cell r="AA189">
            <v>1.8516999999999999</v>
          </cell>
          <cell r="AB189">
            <v>295.42520000000002</v>
          </cell>
          <cell r="AC189">
            <v>10.8</v>
          </cell>
          <cell r="AD189">
            <v>4.2799999999999998E-2</v>
          </cell>
          <cell r="AE189">
            <v>10.3515</v>
          </cell>
          <cell r="AF189">
            <v>18.735800000000001</v>
          </cell>
          <cell r="AG189">
            <v>1.4325000000000001</v>
          </cell>
          <cell r="AH189">
            <v>76.771299999999997</v>
          </cell>
          <cell r="AI189">
            <v>69.587100000000007</v>
          </cell>
          <cell r="AJ189">
            <v>13.5128</v>
          </cell>
          <cell r="AK189">
            <v>49.548099999999998</v>
          </cell>
          <cell r="AL189">
            <v>299.75139999999999</v>
          </cell>
          <cell r="AM189">
            <v>43.319899999999997</v>
          </cell>
          <cell r="AN189">
            <v>456.46140000000003</v>
          </cell>
          <cell r="AO189">
            <v>670.50739999999996</v>
          </cell>
        </row>
        <row r="190">
          <cell r="C190">
            <v>272.7586</v>
          </cell>
          <cell r="D190">
            <v>33.1723</v>
          </cell>
          <cell r="E190">
            <v>756.85860000000002</v>
          </cell>
          <cell r="F190">
            <v>11.585900000000001</v>
          </cell>
          <cell r="G190">
            <v>113.1538</v>
          </cell>
          <cell r="H190">
            <v>3.8600000000000002E-2</v>
          </cell>
          <cell r="I190">
            <v>13.395799999999999</v>
          </cell>
          <cell r="J190">
            <v>61.316099999999999</v>
          </cell>
          <cell r="K190">
            <v>538.28</v>
          </cell>
          <cell r="L190">
            <v>29.173200000000001</v>
          </cell>
          <cell r="M190">
            <v>5.1334</v>
          </cell>
          <cell r="N190">
            <v>579.5865</v>
          </cell>
          <cell r="O190">
            <v>27.433900000000001</v>
          </cell>
          <cell r="P190">
            <v>23.574300000000001</v>
          </cell>
          <cell r="Q190">
            <v>353.10700000000003</v>
          </cell>
          <cell r="R190">
            <v>3.6743000000000001</v>
          </cell>
          <cell r="S190">
            <v>842.37869999999998</v>
          </cell>
          <cell r="T190">
            <v>134.57</v>
          </cell>
          <cell r="U190">
            <v>41.694200000000002</v>
          </cell>
          <cell r="V190">
            <v>207.13319999999999</v>
          </cell>
          <cell r="W190">
            <v>233.38499999999999</v>
          </cell>
          <cell r="X190">
            <v>57.878799999999998</v>
          </cell>
          <cell r="Y190">
            <v>135.46459999999999</v>
          </cell>
          <cell r="Z190">
            <v>2.2768000000000002</v>
          </cell>
          <cell r="AA190">
            <v>1.8516999999999999</v>
          </cell>
          <cell r="AB190">
            <v>295.42520000000002</v>
          </cell>
          <cell r="AC190">
            <v>10.8</v>
          </cell>
          <cell r="AD190">
            <v>4.2799999999999998E-2</v>
          </cell>
          <cell r="AE190">
            <v>10.3515</v>
          </cell>
          <cell r="AF190">
            <v>18.735800000000001</v>
          </cell>
          <cell r="AG190">
            <v>1.4325000000000001</v>
          </cell>
          <cell r="AH190">
            <v>76.771299999999997</v>
          </cell>
          <cell r="AI190">
            <v>69.587100000000007</v>
          </cell>
          <cell r="AJ190">
            <v>13.5128</v>
          </cell>
          <cell r="AK190">
            <v>49.548099999999998</v>
          </cell>
          <cell r="AL190">
            <v>299.75139999999999</v>
          </cell>
          <cell r="AM190">
            <v>43.319899999999997</v>
          </cell>
          <cell r="AN190">
            <v>456.46140000000003</v>
          </cell>
          <cell r="AO190">
            <v>670.50739999999996</v>
          </cell>
        </row>
        <row r="191">
          <cell r="C191">
            <v>273.99860000000001</v>
          </cell>
          <cell r="D191">
            <v>33.078200000000002</v>
          </cell>
          <cell r="E191">
            <v>761.14790000000005</v>
          </cell>
          <cell r="F191">
            <v>11.587199999999999</v>
          </cell>
          <cell r="G191">
            <v>112.83280000000001</v>
          </cell>
          <cell r="H191">
            <v>3.8399999999999997E-2</v>
          </cell>
          <cell r="I191">
            <v>13.357799999999999</v>
          </cell>
          <cell r="J191">
            <v>61.137999999999998</v>
          </cell>
          <cell r="K191">
            <v>538.34</v>
          </cell>
          <cell r="L191">
            <v>29.090399999999999</v>
          </cell>
          <cell r="M191">
            <v>5.1864999999999997</v>
          </cell>
          <cell r="N191">
            <v>577.94219999999996</v>
          </cell>
          <cell r="O191">
            <v>27.356100000000001</v>
          </cell>
          <cell r="P191">
            <v>23.507400000000001</v>
          </cell>
          <cell r="Q191">
            <v>355.59879999999998</v>
          </cell>
          <cell r="R191">
            <v>3.6722000000000001</v>
          </cell>
          <cell r="S191">
            <v>838.53579999999999</v>
          </cell>
          <cell r="T191">
            <v>134.58500000000001</v>
          </cell>
          <cell r="U191">
            <v>41.707500000000003</v>
          </cell>
          <cell r="V191">
            <v>206.5455</v>
          </cell>
          <cell r="W191">
            <v>232.72290000000001</v>
          </cell>
          <cell r="X191">
            <v>57.365499999999997</v>
          </cell>
          <cell r="Y191">
            <v>133.97890000000001</v>
          </cell>
          <cell r="Z191">
            <v>2.2704</v>
          </cell>
          <cell r="AA191">
            <v>1.8462000000000001</v>
          </cell>
          <cell r="AB191">
            <v>295.4092</v>
          </cell>
          <cell r="AC191">
            <v>10.796200000000001</v>
          </cell>
          <cell r="AD191">
            <v>4.2799999999999998E-2</v>
          </cell>
          <cell r="AE191">
            <v>10.3527</v>
          </cell>
          <cell r="AF191">
            <v>18.742699999999999</v>
          </cell>
          <cell r="AG191">
            <v>1.4116</v>
          </cell>
          <cell r="AH191">
            <v>76.5535</v>
          </cell>
          <cell r="AI191">
            <v>69.389700000000005</v>
          </cell>
          <cell r="AJ191">
            <v>13.4665</v>
          </cell>
          <cell r="AK191">
            <v>49.299900000000001</v>
          </cell>
          <cell r="AL191">
            <v>299.27440000000001</v>
          </cell>
          <cell r="AM191">
            <v>43.283200000000001</v>
          </cell>
          <cell r="AN191">
            <v>455.16649999999998</v>
          </cell>
          <cell r="AO191">
            <v>670.68409999999994</v>
          </cell>
        </row>
        <row r="192">
          <cell r="C192">
            <v>278.37849999999997</v>
          </cell>
          <cell r="D192">
            <v>33.224600000000002</v>
          </cell>
          <cell r="E192">
            <v>759.56320000000005</v>
          </cell>
          <cell r="F192">
            <v>11.5809</v>
          </cell>
          <cell r="G192">
            <v>113.3322</v>
          </cell>
          <cell r="H192">
            <v>3.8399999999999997E-2</v>
          </cell>
          <cell r="I192">
            <v>13.4169</v>
          </cell>
          <cell r="J192">
            <v>61.402000000000001</v>
          </cell>
          <cell r="K192">
            <v>538.04999999999995</v>
          </cell>
          <cell r="L192">
            <v>29.219200000000001</v>
          </cell>
          <cell r="M192">
            <v>5.1940999999999997</v>
          </cell>
          <cell r="N192">
            <v>580.50019999999995</v>
          </cell>
          <cell r="O192">
            <v>27.4771</v>
          </cell>
          <cell r="P192">
            <v>23.6114</v>
          </cell>
          <cell r="Q192">
            <v>356.06</v>
          </cell>
          <cell r="R192">
            <v>3.6701999999999999</v>
          </cell>
          <cell r="S192">
            <v>838.08410000000003</v>
          </cell>
          <cell r="T192">
            <v>134.51249999999999</v>
          </cell>
          <cell r="U192">
            <v>41.6663</v>
          </cell>
          <cell r="V192">
            <v>207.4597</v>
          </cell>
          <cell r="W192">
            <v>233.75299999999999</v>
          </cell>
          <cell r="X192">
            <v>57.503399999999999</v>
          </cell>
          <cell r="Y192">
            <v>135.1447</v>
          </cell>
          <cell r="Z192">
            <v>2.2804000000000002</v>
          </cell>
          <cell r="AA192">
            <v>1.8439000000000001</v>
          </cell>
          <cell r="AB192">
            <v>295.22219999999999</v>
          </cell>
          <cell r="AC192">
            <v>10.850899999999999</v>
          </cell>
          <cell r="AD192">
            <v>4.2299999999999997E-2</v>
          </cell>
          <cell r="AE192">
            <v>10.347099999999999</v>
          </cell>
          <cell r="AF192">
            <v>18.846599999999999</v>
          </cell>
          <cell r="AG192">
            <v>1.4108000000000001</v>
          </cell>
          <cell r="AH192">
            <v>76.892300000000006</v>
          </cell>
          <cell r="AI192">
            <v>69.696799999999996</v>
          </cell>
          <cell r="AJ192">
            <v>13.539300000000001</v>
          </cell>
          <cell r="AK192">
            <v>49.469900000000003</v>
          </cell>
          <cell r="AL192">
            <v>300.06630000000001</v>
          </cell>
          <cell r="AM192">
            <v>43.363500000000002</v>
          </cell>
          <cell r="AN192">
            <v>457.18110000000001</v>
          </cell>
          <cell r="AO192">
            <v>670.11159999999995</v>
          </cell>
        </row>
        <row r="193">
          <cell r="C193">
            <v>279.33530000000002</v>
          </cell>
          <cell r="D193">
            <v>33.052599999999998</v>
          </cell>
          <cell r="E193">
            <v>754.75220000000002</v>
          </cell>
          <cell r="F193">
            <v>11.5809</v>
          </cell>
          <cell r="G193">
            <v>112.7454</v>
          </cell>
          <cell r="H193">
            <v>3.8300000000000001E-2</v>
          </cell>
          <cell r="I193">
            <v>13.3474</v>
          </cell>
          <cell r="J193">
            <v>61.095599999999997</v>
          </cell>
          <cell r="K193">
            <v>538.04999999999995</v>
          </cell>
          <cell r="L193">
            <v>29.067900000000002</v>
          </cell>
          <cell r="M193">
            <v>5.1571999999999996</v>
          </cell>
          <cell r="N193">
            <v>577.49419999999998</v>
          </cell>
          <cell r="O193">
            <v>27.334900000000001</v>
          </cell>
          <cell r="P193">
            <v>23.4892</v>
          </cell>
          <cell r="Q193">
            <v>355.9907</v>
          </cell>
          <cell r="R193">
            <v>3.6701999999999999</v>
          </cell>
          <cell r="S193">
            <v>839.39160000000004</v>
          </cell>
          <cell r="T193">
            <v>134.51249999999999</v>
          </cell>
          <cell r="U193">
            <v>41.669899999999998</v>
          </cell>
          <cell r="V193">
            <v>206.3854</v>
          </cell>
          <cell r="W193">
            <v>232.54249999999999</v>
          </cell>
          <cell r="X193">
            <v>57.396999999999998</v>
          </cell>
          <cell r="Y193">
            <v>134.6678</v>
          </cell>
          <cell r="Z193">
            <v>2.2686000000000002</v>
          </cell>
          <cell r="AA193">
            <v>1.8439000000000001</v>
          </cell>
          <cell r="AB193">
            <v>295.06529999999998</v>
          </cell>
          <cell r="AC193">
            <v>10.841799999999999</v>
          </cell>
          <cell r="AD193">
            <v>4.2099999999999999E-2</v>
          </cell>
          <cell r="AE193">
            <v>10.347099999999999</v>
          </cell>
          <cell r="AF193">
            <v>18.879799999999999</v>
          </cell>
          <cell r="AG193">
            <v>1.4108000000000001</v>
          </cell>
          <cell r="AH193">
            <v>76.494200000000006</v>
          </cell>
          <cell r="AI193">
            <v>69.335899999999995</v>
          </cell>
          <cell r="AJ193">
            <v>13.4712</v>
          </cell>
          <cell r="AK193">
            <v>49.4191</v>
          </cell>
          <cell r="AL193">
            <v>299.33769999999998</v>
          </cell>
          <cell r="AM193">
            <v>43.249699999999997</v>
          </cell>
          <cell r="AN193">
            <v>454.81369999999998</v>
          </cell>
          <cell r="AO193">
            <v>670.11159999999995</v>
          </cell>
        </row>
        <row r="194">
          <cell r="C194">
            <v>278.79880000000003</v>
          </cell>
          <cell r="D194">
            <v>32.960799999999999</v>
          </cell>
          <cell r="E194">
            <v>757.17859999999996</v>
          </cell>
          <cell r="F194">
            <v>11.5913</v>
          </cell>
          <cell r="G194">
            <v>112.43210000000001</v>
          </cell>
          <cell r="H194">
            <v>3.8300000000000001E-2</v>
          </cell>
          <cell r="I194">
            <v>13.3103</v>
          </cell>
          <cell r="J194">
            <v>60.938899999999997</v>
          </cell>
          <cell r="K194">
            <v>538.53</v>
          </cell>
          <cell r="L194">
            <v>28.987100000000002</v>
          </cell>
          <cell r="M194">
            <v>5.2031000000000001</v>
          </cell>
          <cell r="N194">
            <v>575.88969999999995</v>
          </cell>
          <cell r="O194">
            <v>27.258900000000001</v>
          </cell>
          <cell r="P194">
            <v>23.4239</v>
          </cell>
          <cell r="Q194">
            <v>356.31229999999999</v>
          </cell>
          <cell r="R194">
            <v>3.6735000000000002</v>
          </cell>
          <cell r="S194">
            <v>838.83180000000004</v>
          </cell>
          <cell r="T194">
            <v>134.63249999999999</v>
          </cell>
          <cell r="U194">
            <v>41.718699999999998</v>
          </cell>
          <cell r="V194">
            <v>205.81200000000001</v>
          </cell>
          <cell r="W194">
            <v>231.8964</v>
          </cell>
          <cell r="X194">
            <v>57.3279</v>
          </cell>
          <cell r="Y194">
            <v>133.69980000000001</v>
          </cell>
          <cell r="Z194">
            <v>2.2623000000000002</v>
          </cell>
          <cell r="AA194">
            <v>1.8462000000000001</v>
          </cell>
          <cell r="AB194">
            <v>295.08780000000002</v>
          </cell>
          <cell r="AC194">
            <v>10.811400000000001</v>
          </cell>
          <cell r="AD194">
            <v>4.2200000000000001E-2</v>
          </cell>
          <cell r="AE194">
            <v>10.356299999999999</v>
          </cell>
          <cell r="AF194">
            <v>18.710799999999999</v>
          </cell>
          <cell r="AG194">
            <v>1.4120999999999999</v>
          </cell>
          <cell r="AH194">
            <v>76.281599999999997</v>
          </cell>
          <cell r="AI194">
            <v>69.143199999999993</v>
          </cell>
          <cell r="AJ194">
            <v>13.436500000000001</v>
          </cell>
          <cell r="AK194">
            <v>49.1813</v>
          </cell>
          <cell r="AL194">
            <v>298.07440000000003</v>
          </cell>
          <cell r="AM194">
            <v>42.892899999999997</v>
          </cell>
          <cell r="AN194">
            <v>453.55</v>
          </cell>
          <cell r="AO194">
            <v>668.49639999999999</v>
          </cell>
        </row>
        <row r="195">
          <cell r="C195">
            <v>272.10320000000002</v>
          </cell>
          <cell r="D195">
            <v>32.782200000000003</v>
          </cell>
          <cell r="E195">
            <v>752.32280000000003</v>
          </cell>
          <cell r="F195">
            <v>11.5807</v>
          </cell>
          <cell r="G195">
            <v>111.82299999999999</v>
          </cell>
          <cell r="H195">
            <v>3.8300000000000001E-2</v>
          </cell>
          <cell r="I195">
            <v>13.238200000000001</v>
          </cell>
          <cell r="J195">
            <v>60.6128</v>
          </cell>
          <cell r="K195">
            <v>538.04</v>
          </cell>
          <cell r="L195">
            <v>28.830100000000002</v>
          </cell>
          <cell r="M195">
            <v>5.2053000000000003</v>
          </cell>
          <cell r="N195">
            <v>572.76959999999997</v>
          </cell>
          <cell r="O195">
            <v>27.1112</v>
          </cell>
          <cell r="P195">
            <v>23.297000000000001</v>
          </cell>
          <cell r="Q195">
            <v>355.24709999999999</v>
          </cell>
          <cell r="R195">
            <v>3.6701000000000001</v>
          </cell>
          <cell r="S195">
            <v>836.76520000000005</v>
          </cell>
          <cell r="T195">
            <v>134.51</v>
          </cell>
          <cell r="U195">
            <v>41.690100000000001</v>
          </cell>
          <cell r="V195">
            <v>204.697</v>
          </cell>
          <cell r="W195">
            <v>230.64009999999999</v>
          </cell>
          <cell r="X195">
            <v>56.898699999999998</v>
          </cell>
          <cell r="Y195">
            <v>127.60760000000001</v>
          </cell>
          <cell r="Z195">
            <v>2.25</v>
          </cell>
          <cell r="AA195">
            <v>1.8445</v>
          </cell>
          <cell r="AB195">
            <v>294.4085</v>
          </cell>
          <cell r="AC195">
            <v>10.638500000000001</v>
          </cell>
          <cell r="AD195">
            <v>4.0500000000000001E-2</v>
          </cell>
          <cell r="AE195">
            <v>10.3469</v>
          </cell>
          <cell r="AF195">
            <v>18.004100000000001</v>
          </cell>
          <cell r="AG195">
            <v>1.4108000000000001</v>
          </cell>
          <cell r="AH195">
            <v>75.868399999999994</v>
          </cell>
          <cell r="AI195">
            <v>68.768600000000006</v>
          </cell>
          <cell r="AJ195">
            <v>13.2827</v>
          </cell>
          <cell r="AK195">
            <v>48.7273</v>
          </cell>
          <cell r="AL195">
            <v>296.38159999999999</v>
          </cell>
          <cell r="AM195">
            <v>42.696899999999999</v>
          </cell>
          <cell r="AN195">
            <v>451.09269999999998</v>
          </cell>
          <cell r="AO195">
            <v>666.71619999999996</v>
          </cell>
        </row>
        <row r="196">
          <cell r="C196">
            <v>272.10320000000002</v>
          </cell>
          <cell r="D196">
            <v>32.782200000000003</v>
          </cell>
          <cell r="E196">
            <v>752.32280000000003</v>
          </cell>
          <cell r="F196">
            <v>11.5807</v>
          </cell>
          <cell r="G196">
            <v>111.82299999999999</v>
          </cell>
          <cell r="H196">
            <v>3.8300000000000001E-2</v>
          </cell>
          <cell r="I196">
            <v>13.238200000000001</v>
          </cell>
          <cell r="J196">
            <v>60.6128</v>
          </cell>
          <cell r="K196">
            <v>538.04</v>
          </cell>
          <cell r="L196">
            <v>28.830100000000002</v>
          </cell>
          <cell r="M196">
            <v>5.2053000000000003</v>
          </cell>
          <cell r="N196">
            <v>572.76959999999997</v>
          </cell>
          <cell r="O196">
            <v>27.1112</v>
          </cell>
          <cell r="P196">
            <v>23.297000000000001</v>
          </cell>
          <cell r="Q196">
            <v>355.24709999999999</v>
          </cell>
          <cell r="R196">
            <v>3.6701000000000001</v>
          </cell>
          <cell r="S196">
            <v>836.76520000000005</v>
          </cell>
          <cell r="T196">
            <v>134.51</v>
          </cell>
          <cell r="U196">
            <v>41.690100000000001</v>
          </cell>
          <cell r="V196">
            <v>204.697</v>
          </cell>
          <cell r="W196">
            <v>230.64009999999999</v>
          </cell>
          <cell r="X196">
            <v>56.898699999999998</v>
          </cell>
          <cell r="Y196">
            <v>127.60760000000001</v>
          </cell>
          <cell r="Z196">
            <v>2.25</v>
          </cell>
          <cell r="AA196">
            <v>1.8445</v>
          </cell>
          <cell r="AB196">
            <v>294.4085</v>
          </cell>
          <cell r="AC196">
            <v>10.638500000000001</v>
          </cell>
          <cell r="AD196">
            <v>4.0500000000000001E-2</v>
          </cell>
          <cell r="AE196">
            <v>10.3469</v>
          </cell>
          <cell r="AF196">
            <v>18.004100000000001</v>
          </cell>
          <cell r="AG196">
            <v>1.4108000000000001</v>
          </cell>
          <cell r="AH196">
            <v>75.868399999999994</v>
          </cell>
          <cell r="AI196">
            <v>68.768600000000006</v>
          </cell>
          <cell r="AJ196">
            <v>13.2827</v>
          </cell>
          <cell r="AK196">
            <v>48.7273</v>
          </cell>
          <cell r="AL196">
            <v>296.38159999999999</v>
          </cell>
          <cell r="AM196">
            <v>42.696899999999999</v>
          </cell>
          <cell r="AN196">
            <v>451.09269999999998</v>
          </cell>
          <cell r="AO196">
            <v>666.71619999999996</v>
          </cell>
        </row>
        <row r="197">
          <cell r="C197">
            <v>272.10320000000002</v>
          </cell>
          <cell r="D197">
            <v>32.782200000000003</v>
          </cell>
          <cell r="E197">
            <v>752.32280000000003</v>
          </cell>
          <cell r="F197">
            <v>11.5807</v>
          </cell>
          <cell r="G197">
            <v>111.82299999999999</v>
          </cell>
          <cell r="H197">
            <v>3.8300000000000001E-2</v>
          </cell>
          <cell r="I197">
            <v>13.238200000000001</v>
          </cell>
          <cell r="J197">
            <v>60.6128</v>
          </cell>
          <cell r="K197">
            <v>538.04</v>
          </cell>
          <cell r="L197">
            <v>28.830100000000002</v>
          </cell>
          <cell r="M197">
            <v>5.2053000000000003</v>
          </cell>
          <cell r="N197">
            <v>572.76959999999997</v>
          </cell>
          <cell r="O197">
            <v>27.1112</v>
          </cell>
          <cell r="P197">
            <v>23.297000000000001</v>
          </cell>
          <cell r="Q197">
            <v>355.24709999999999</v>
          </cell>
          <cell r="R197">
            <v>3.6701000000000001</v>
          </cell>
          <cell r="S197">
            <v>836.76520000000005</v>
          </cell>
          <cell r="T197">
            <v>134.51</v>
          </cell>
          <cell r="U197">
            <v>41.690100000000001</v>
          </cell>
          <cell r="V197">
            <v>204.697</v>
          </cell>
          <cell r="W197">
            <v>230.64009999999999</v>
          </cell>
          <cell r="X197">
            <v>56.898699999999998</v>
          </cell>
          <cell r="Y197">
            <v>127.60760000000001</v>
          </cell>
          <cell r="Z197">
            <v>2.25</v>
          </cell>
          <cell r="AA197">
            <v>1.8445</v>
          </cell>
          <cell r="AB197">
            <v>294.4085</v>
          </cell>
          <cell r="AC197">
            <v>10.638500000000001</v>
          </cell>
          <cell r="AD197">
            <v>4.0500000000000001E-2</v>
          </cell>
          <cell r="AE197">
            <v>10.3469</v>
          </cell>
          <cell r="AF197">
            <v>18.004100000000001</v>
          </cell>
          <cell r="AG197">
            <v>1.4108000000000001</v>
          </cell>
          <cell r="AH197">
            <v>75.868399999999994</v>
          </cell>
          <cell r="AI197">
            <v>68.768600000000006</v>
          </cell>
          <cell r="AJ197">
            <v>13.2827</v>
          </cell>
          <cell r="AK197">
            <v>48.7273</v>
          </cell>
          <cell r="AL197">
            <v>296.38159999999999</v>
          </cell>
          <cell r="AM197">
            <v>42.696899999999999</v>
          </cell>
          <cell r="AN197">
            <v>451.09269999999998</v>
          </cell>
          <cell r="AO197">
            <v>666.71619999999996</v>
          </cell>
        </row>
        <row r="198">
          <cell r="C198">
            <v>272.03949999999998</v>
          </cell>
          <cell r="D198">
            <v>33.063099999999999</v>
          </cell>
          <cell r="E198">
            <v>756.49959999999999</v>
          </cell>
          <cell r="F198">
            <v>11.5764</v>
          </cell>
          <cell r="G198">
            <v>112.7814</v>
          </cell>
          <cell r="H198">
            <v>3.8199999999999998E-2</v>
          </cell>
          <cell r="I198">
            <v>13.351699999999999</v>
          </cell>
          <cell r="J198">
            <v>61.122500000000002</v>
          </cell>
          <cell r="K198">
            <v>537.84</v>
          </cell>
          <cell r="L198">
            <v>29.077200000000001</v>
          </cell>
          <cell r="M198">
            <v>5.2263999999999999</v>
          </cell>
          <cell r="N198">
            <v>577.67859999999996</v>
          </cell>
          <cell r="O198">
            <v>27.343599999999999</v>
          </cell>
          <cell r="P198">
            <v>23.496700000000001</v>
          </cell>
          <cell r="Q198">
            <v>354.30169999999998</v>
          </cell>
          <cell r="R198">
            <v>3.6663000000000001</v>
          </cell>
          <cell r="S198">
            <v>832.56970000000001</v>
          </cell>
          <cell r="T198">
            <v>134.46</v>
          </cell>
          <cell r="U198">
            <v>41.663600000000002</v>
          </cell>
          <cell r="V198">
            <v>206.4513</v>
          </cell>
          <cell r="W198">
            <v>232.61680000000001</v>
          </cell>
          <cell r="X198">
            <v>57.458799999999997</v>
          </cell>
          <cell r="Y198">
            <v>123.9602</v>
          </cell>
          <cell r="Z198">
            <v>2.2692999999999999</v>
          </cell>
          <cell r="AA198">
            <v>1.8407</v>
          </cell>
          <cell r="AB198">
            <v>293.99599999999998</v>
          </cell>
          <cell r="AC198">
            <v>10.687099999999999</v>
          </cell>
          <cell r="AD198">
            <v>4.1300000000000003E-2</v>
          </cell>
          <cell r="AE198">
            <v>10.3431</v>
          </cell>
          <cell r="AF198">
            <v>17.908200000000001</v>
          </cell>
          <cell r="AG198">
            <v>1.3903000000000001</v>
          </cell>
          <cell r="AH198">
            <v>76.518600000000006</v>
          </cell>
          <cell r="AI198">
            <v>69.358000000000004</v>
          </cell>
          <cell r="AJ198">
            <v>13.3544</v>
          </cell>
          <cell r="AK198">
            <v>48.917700000000004</v>
          </cell>
          <cell r="AL198">
            <v>299.3938</v>
          </cell>
          <cell r="AM198">
            <v>42.843899999999998</v>
          </cell>
          <cell r="AN198">
            <v>454.95890000000003</v>
          </cell>
          <cell r="AO198">
            <v>668.46799999999996</v>
          </cell>
        </row>
        <row r="199">
          <cell r="C199">
            <v>274.45580000000001</v>
          </cell>
          <cell r="D199">
            <v>33.3887</v>
          </cell>
          <cell r="E199">
            <v>759.15239999999994</v>
          </cell>
          <cell r="F199">
            <v>11.572800000000001</v>
          </cell>
          <cell r="G199">
            <v>113.892</v>
          </cell>
          <cell r="H199">
            <v>3.8199999999999998E-2</v>
          </cell>
          <cell r="I199">
            <v>13.4832</v>
          </cell>
          <cell r="J199">
            <v>61.720999999999997</v>
          </cell>
          <cell r="K199">
            <v>537.66999999999996</v>
          </cell>
          <cell r="L199">
            <v>29.363499999999998</v>
          </cell>
          <cell r="M199">
            <v>5.2537000000000003</v>
          </cell>
          <cell r="N199">
            <v>583.36720000000003</v>
          </cell>
          <cell r="O199">
            <v>27.6128</v>
          </cell>
          <cell r="P199">
            <v>23.728000000000002</v>
          </cell>
          <cell r="Q199">
            <v>353.95920000000001</v>
          </cell>
          <cell r="R199">
            <v>3.6650999999999998</v>
          </cell>
          <cell r="S199">
            <v>836.18970000000002</v>
          </cell>
          <cell r="T199">
            <v>134.41749999999999</v>
          </cell>
          <cell r="U199">
            <v>41.655000000000001</v>
          </cell>
          <cell r="V199">
            <v>208.48429999999999</v>
          </cell>
          <cell r="W199">
            <v>234.9074</v>
          </cell>
          <cell r="X199">
            <v>57.823799999999999</v>
          </cell>
          <cell r="Y199">
            <v>124.4654</v>
          </cell>
          <cell r="Z199">
            <v>2.2917000000000001</v>
          </cell>
          <cell r="AA199">
            <v>1.8393999999999999</v>
          </cell>
          <cell r="AB199">
            <v>293.15910000000002</v>
          </cell>
          <cell r="AC199">
            <v>10.7948</v>
          </cell>
          <cell r="AD199">
            <v>4.1000000000000002E-2</v>
          </cell>
          <cell r="AE199">
            <v>10.3398</v>
          </cell>
          <cell r="AF199">
            <v>18.2209</v>
          </cell>
          <cell r="AG199">
            <v>1.3898999999999999</v>
          </cell>
          <cell r="AH199">
            <v>77.272099999999995</v>
          </cell>
          <cell r="AI199">
            <v>70.040999999999997</v>
          </cell>
          <cell r="AJ199">
            <v>13.552</v>
          </cell>
          <cell r="AK199">
            <v>49.464799999999997</v>
          </cell>
          <cell r="AL199">
            <v>301.50869999999998</v>
          </cell>
          <cell r="AM199">
            <v>42.8262</v>
          </cell>
          <cell r="AN199">
            <v>459.43900000000002</v>
          </cell>
          <cell r="AO199">
            <v>670.31449999999995</v>
          </cell>
        </row>
        <row r="200">
          <cell r="C200">
            <v>274.79840000000002</v>
          </cell>
          <cell r="D200">
            <v>33.634099999999997</v>
          </cell>
          <cell r="E200">
            <v>761.46</v>
          </cell>
          <cell r="F200">
            <v>11.5684</v>
          </cell>
          <cell r="G200">
            <v>114.7289</v>
          </cell>
          <cell r="H200">
            <v>3.8199999999999998E-2</v>
          </cell>
          <cell r="I200">
            <v>13.5823</v>
          </cell>
          <cell r="J200">
            <v>62.186300000000003</v>
          </cell>
          <cell r="K200">
            <v>537.47</v>
          </cell>
          <cell r="L200">
            <v>29.5793</v>
          </cell>
          <cell r="M200">
            <v>5.2766999999999999</v>
          </cell>
          <cell r="N200">
            <v>587.65440000000001</v>
          </cell>
          <cell r="O200">
            <v>27.815799999999999</v>
          </cell>
          <cell r="P200">
            <v>23.9024</v>
          </cell>
          <cell r="Q200">
            <v>353.24029999999999</v>
          </cell>
          <cell r="R200">
            <v>3.6637</v>
          </cell>
          <cell r="S200">
            <v>835.87869999999998</v>
          </cell>
          <cell r="T200">
            <v>134.36750000000001</v>
          </cell>
          <cell r="U200">
            <v>41.634300000000003</v>
          </cell>
          <cell r="V200">
            <v>210.01650000000001</v>
          </cell>
          <cell r="W200">
            <v>236.63380000000001</v>
          </cell>
          <cell r="X200">
            <v>57.9788</v>
          </cell>
          <cell r="Y200">
            <v>120.9975</v>
          </cell>
          <cell r="Z200">
            <v>2.3085</v>
          </cell>
          <cell r="AA200">
            <v>1.8407</v>
          </cell>
          <cell r="AB200">
            <v>292.84699999999998</v>
          </cell>
          <cell r="AC200">
            <v>10.841100000000001</v>
          </cell>
          <cell r="AD200">
            <v>3.9199999999999999E-2</v>
          </cell>
          <cell r="AE200">
            <v>10.336</v>
          </cell>
          <cell r="AF200">
            <v>18.047699999999999</v>
          </cell>
          <cell r="AG200">
            <v>1.3893</v>
          </cell>
          <cell r="AH200">
            <v>77.84</v>
          </cell>
          <cell r="AI200">
            <v>70.555800000000005</v>
          </cell>
          <cell r="AJ200">
            <v>13.622999999999999</v>
          </cell>
          <cell r="AK200">
            <v>49.677500000000002</v>
          </cell>
          <cell r="AL200">
            <v>304.60410000000002</v>
          </cell>
          <cell r="AM200">
            <v>43.1691</v>
          </cell>
          <cell r="AN200">
            <v>462.81540000000001</v>
          </cell>
          <cell r="AO200">
            <v>672.68169999999998</v>
          </cell>
        </row>
        <row r="201">
          <cell r="C201">
            <v>270.98450000000003</v>
          </cell>
          <cell r="D201">
            <v>33.334699999999998</v>
          </cell>
          <cell r="E201">
            <v>755.55179999999996</v>
          </cell>
          <cell r="F201">
            <v>11.563499999999999</v>
          </cell>
          <cell r="G201">
            <v>113.7076</v>
          </cell>
          <cell r="H201">
            <v>3.8100000000000002E-2</v>
          </cell>
          <cell r="I201">
            <v>13.461399999999999</v>
          </cell>
          <cell r="J201">
            <v>61.631900000000002</v>
          </cell>
          <cell r="K201">
            <v>537.24</v>
          </cell>
          <cell r="L201">
            <v>29.315999999999999</v>
          </cell>
          <cell r="M201">
            <v>5.2083000000000004</v>
          </cell>
          <cell r="N201">
            <v>582.42319999999995</v>
          </cell>
          <cell r="O201">
            <v>27.568200000000001</v>
          </cell>
          <cell r="P201">
            <v>23.689599999999999</v>
          </cell>
          <cell r="Q201">
            <v>352.1925</v>
          </cell>
          <cell r="R201">
            <v>3.6621999999999999</v>
          </cell>
          <cell r="S201">
            <v>838.12789999999995</v>
          </cell>
          <cell r="T201">
            <v>134.31</v>
          </cell>
          <cell r="U201">
            <v>41.6449</v>
          </cell>
          <cell r="V201">
            <v>208.14689999999999</v>
          </cell>
          <cell r="W201">
            <v>234.5273</v>
          </cell>
          <cell r="X201">
            <v>57.5961</v>
          </cell>
          <cell r="Y201">
            <v>123.4147</v>
          </cell>
          <cell r="Z201">
            <v>2.2879999999999998</v>
          </cell>
          <cell r="AA201">
            <v>1.8391999999999999</v>
          </cell>
          <cell r="AB201">
            <v>293.0213</v>
          </cell>
          <cell r="AC201">
            <v>10.747299999999999</v>
          </cell>
          <cell r="AD201">
            <v>4.0500000000000001E-2</v>
          </cell>
          <cell r="AE201">
            <v>10.3315</v>
          </cell>
          <cell r="AF201">
            <v>17.851500000000001</v>
          </cell>
          <cell r="AG201">
            <v>1.3888</v>
          </cell>
          <cell r="AH201">
            <v>77.147000000000006</v>
          </cell>
          <cell r="AI201">
            <v>69.927700000000002</v>
          </cell>
          <cell r="AJ201">
            <v>13.537599999999999</v>
          </cell>
          <cell r="AK201">
            <v>49.524500000000003</v>
          </cell>
          <cell r="AL201">
            <v>303.0093</v>
          </cell>
          <cell r="AM201">
            <v>43.207900000000002</v>
          </cell>
          <cell r="AN201">
            <v>458.69549999999998</v>
          </cell>
          <cell r="AO201">
            <v>670.58690000000001</v>
          </cell>
        </row>
        <row r="202">
          <cell r="C202">
            <v>272.66829999999999</v>
          </cell>
          <cell r="D202">
            <v>33.331800000000001</v>
          </cell>
          <cell r="E202">
            <v>753.00490000000002</v>
          </cell>
          <cell r="F202">
            <v>11.5611</v>
          </cell>
          <cell r="G202">
            <v>113.6977</v>
          </cell>
          <cell r="H202">
            <v>3.8100000000000002E-2</v>
          </cell>
          <cell r="I202">
            <v>13.4602</v>
          </cell>
          <cell r="J202">
            <v>61.630699999999997</v>
          </cell>
          <cell r="K202">
            <v>537.13</v>
          </cell>
          <cell r="L202">
            <v>29.313400000000001</v>
          </cell>
          <cell r="M202">
            <v>5.2304000000000004</v>
          </cell>
          <cell r="N202">
            <v>582.37210000000005</v>
          </cell>
          <cell r="O202">
            <v>27.5657</v>
          </cell>
          <cell r="P202">
            <v>23.6876</v>
          </cell>
          <cell r="Q202">
            <v>350.3057</v>
          </cell>
          <cell r="R202">
            <v>3.6614</v>
          </cell>
          <cell r="S202">
            <v>839.26559999999995</v>
          </cell>
          <cell r="T202">
            <v>134.2825</v>
          </cell>
          <cell r="U202">
            <v>41.644399999999997</v>
          </cell>
          <cell r="V202">
            <v>208.12870000000001</v>
          </cell>
          <cell r="W202">
            <v>234.5067</v>
          </cell>
          <cell r="X202">
            <v>57.645400000000002</v>
          </cell>
          <cell r="Y202">
            <v>126.7004</v>
          </cell>
          <cell r="Z202">
            <v>2.2877999999999998</v>
          </cell>
          <cell r="AA202">
            <v>1.8394999999999999</v>
          </cell>
          <cell r="AB202">
            <v>292.5471</v>
          </cell>
          <cell r="AC202">
            <v>10.773899999999999</v>
          </cell>
          <cell r="AD202">
            <v>4.0099999999999997E-2</v>
          </cell>
          <cell r="AE202">
            <v>10.3294</v>
          </cell>
          <cell r="AF202">
            <v>17.9971</v>
          </cell>
          <cell r="AG202">
            <v>1.3885000000000001</v>
          </cell>
          <cell r="AH202">
            <v>77.140299999999996</v>
          </cell>
          <cell r="AI202">
            <v>69.921599999999998</v>
          </cell>
          <cell r="AJ202">
            <v>13.575699999999999</v>
          </cell>
          <cell r="AK202">
            <v>49.680999999999997</v>
          </cell>
          <cell r="AL202">
            <v>303.3836</v>
          </cell>
          <cell r="AM202">
            <v>43.220399999999998</v>
          </cell>
          <cell r="AN202">
            <v>458.65530000000001</v>
          </cell>
          <cell r="AO202">
            <v>670.65300000000002</v>
          </cell>
        </row>
        <row r="203">
          <cell r="C203">
            <v>272.66829999999999</v>
          </cell>
          <cell r="D203">
            <v>33.331800000000001</v>
          </cell>
          <cell r="E203">
            <v>753.00490000000002</v>
          </cell>
          <cell r="F203">
            <v>11.5611</v>
          </cell>
          <cell r="G203">
            <v>113.6977</v>
          </cell>
          <cell r="H203">
            <v>3.8100000000000002E-2</v>
          </cell>
          <cell r="I203">
            <v>13.4602</v>
          </cell>
          <cell r="J203">
            <v>61.630699999999997</v>
          </cell>
          <cell r="K203">
            <v>537.13</v>
          </cell>
          <cell r="L203">
            <v>29.313400000000001</v>
          </cell>
          <cell r="M203">
            <v>5.2304000000000004</v>
          </cell>
          <cell r="N203">
            <v>582.37210000000005</v>
          </cell>
          <cell r="O203">
            <v>27.5657</v>
          </cell>
          <cell r="P203">
            <v>23.6876</v>
          </cell>
          <cell r="Q203">
            <v>350.3057</v>
          </cell>
          <cell r="R203">
            <v>3.6614</v>
          </cell>
          <cell r="S203">
            <v>839.26559999999995</v>
          </cell>
          <cell r="T203">
            <v>134.2825</v>
          </cell>
          <cell r="U203">
            <v>41.644399999999997</v>
          </cell>
          <cell r="V203">
            <v>208.12870000000001</v>
          </cell>
          <cell r="W203">
            <v>234.5067</v>
          </cell>
          <cell r="X203">
            <v>57.645400000000002</v>
          </cell>
          <cell r="Y203">
            <v>126.7004</v>
          </cell>
          <cell r="Z203">
            <v>2.2877999999999998</v>
          </cell>
          <cell r="AA203">
            <v>1.8394999999999999</v>
          </cell>
          <cell r="AB203">
            <v>292.5471</v>
          </cell>
          <cell r="AC203">
            <v>10.773899999999999</v>
          </cell>
          <cell r="AD203">
            <v>4.0099999999999997E-2</v>
          </cell>
          <cell r="AE203">
            <v>10.3294</v>
          </cell>
          <cell r="AF203">
            <v>17.9971</v>
          </cell>
          <cell r="AG203">
            <v>1.3885000000000001</v>
          </cell>
          <cell r="AH203">
            <v>77.140299999999996</v>
          </cell>
          <cell r="AI203">
            <v>69.921599999999998</v>
          </cell>
          <cell r="AJ203">
            <v>13.575699999999999</v>
          </cell>
          <cell r="AK203">
            <v>49.680999999999997</v>
          </cell>
          <cell r="AL203">
            <v>303.3836</v>
          </cell>
          <cell r="AM203">
            <v>43.220399999999998</v>
          </cell>
          <cell r="AN203">
            <v>458.65530000000001</v>
          </cell>
          <cell r="AO203">
            <v>670.65300000000002</v>
          </cell>
        </row>
        <row r="204">
          <cell r="C204">
            <v>272.66829999999999</v>
          </cell>
          <cell r="D204">
            <v>33.331800000000001</v>
          </cell>
          <cell r="E204">
            <v>753.00490000000002</v>
          </cell>
          <cell r="F204">
            <v>11.5611</v>
          </cell>
          <cell r="G204">
            <v>113.6977</v>
          </cell>
          <cell r="H204">
            <v>3.8100000000000002E-2</v>
          </cell>
          <cell r="I204">
            <v>13.4602</v>
          </cell>
          <cell r="J204">
            <v>61.630699999999997</v>
          </cell>
          <cell r="K204">
            <v>537.13</v>
          </cell>
          <cell r="L204">
            <v>29.313400000000001</v>
          </cell>
          <cell r="M204">
            <v>5.2304000000000004</v>
          </cell>
          <cell r="N204">
            <v>582.37210000000005</v>
          </cell>
          <cell r="O204">
            <v>27.5657</v>
          </cell>
          <cell r="P204">
            <v>23.6876</v>
          </cell>
          <cell r="Q204">
            <v>350.3057</v>
          </cell>
          <cell r="R204">
            <v>3.6614</v>
          </cell>
          <cell r="S204">
            <v>839.26559999999995</v>
          </cell>
          <cell r="T204">
            <v>134.2825</v>
          </cell>
          <cell r="U204">
            <v>41.644399999999997</v>
          </cell>
          <cell r="V204">
            <v>208.12870000000001</v>
          </cell>
          <cell r="W204">
            <v>234.5067</v>
          </cell>
          <cell r="X204">
            <v>57.645400000000002</v>
          </cell>
          <cell r="Y204">
            <v>126.7004</v>
          </cell>
          <cell r="Z204">
            <v>2.2877999999999998</v>
          </cell>
          <cell r="AA204">
            <v>1.8394999999999999</v>
          </cell>
          <cell r="AB204">
            <v>292.5471</v>
          </cell>
          <cell r="AC204">
            <v>10.773899999999999</v>
          </cell>
          <cell r="AD204">
            <v>4.0099999999999997E-2</v>
          </cell>
          <cell r="AE204">
            <v>10.3294</v>
          </cell>
          <cell r="AF204">
            <v>17.9971</v>
          </cell>
          <cell r="AG204">
            <v>1.3885000000000001</v>
          </cell>
          <cell r="AH204">
            <v>77.140299999999996</v>
          </cell>
          <cell r="AI204">
            <v>69.921599999999998</v>
          </cell>
          <cell r="AJ204">
            <v>13.575699999999999</v>
          </cell>
          <cell r="AK204">
            <v>49.680999999999997</v>
          </cell>
          <cell r="AL204">
            <v>303.3836</v>
          </cell>
          <cell r="AM204">
            <v>43.220399999999998</v>
          </cell>
          <cell r="AN204">
            <v>458.65530000000001</v>
          </cell>
          <cell r="AO204">
            <v>670.65300000000002</v>
          </cell>
        </row>
        <row r="205">
          <cell r="C205">
            <v>273.85019999999997</v>
          </cell>
          <cell r="D205">
            <v>33.494199999999999</v>
          </cell>
          <cell r="E205">
            <v>752.35050000000001</v>
          </cell>
          <cell r="F205">
            <v>11.5579</v>
          </cell>
          <cell r="G205">
            <v>114.2516</v>
          </cell>
          <cell r="H205">
            <v>3.8100000000000002E-2</v>
          </cell>
          <cell r="I205">
            <v>13.5258</v>
          </cell>
          <cell r="J205">
            <v>61.911799999999999</v>
          </cell>
          <cell r="K205">
            <v>536.98</v>
          </cell>
          <cell r="L205">
            <v>29.456199999999999</v>
          </cell>
          <cell r="M205">
            <v>5.2416</v>
          </cell>
          <cell r="N205">
            <v>585.20950000000005</v>
          </cell>
          <cell r="O205">
            <v>27.7</v>
          </cell>
          <cell r="P205">
            <v>23.803000000000001</v>
          </cell>
          <cell r="Q205">
            <v>348.92110000000002</v>
          </cell>
          <cell r="R205">
            <v>3.6604000000000001</v>
          </cell>
          <cell r="S205">
            <v>837.72230000000002</v>
          </cell>
          <cell r="T205">
            <v>134.245</v>
          </cell>
          <cell r="U205">
            <v>41.653199999999998</v>
          </cell>
          <cell r="V205">
            <v>209.14269999999999</v>
          </cell>
          <cell r="W205">
            <v>235.64930000000001</v>
          </cell>
          <cell r="X205">
            <v>57.773699999999998</v>
          </cell>
          <cell r="Y205">
            <v>127.8013</v>
          </cell>
          <cell r="Z205">
            <v>2.2989000000000002</v>
          </cell>
          <cell r="AA205">
            <v>1.8371</v>
          </cell>
          <cell r="AB205">
            <v>292.36860000000001</v>
          </cell>
          <cell r="AC205">
            <v>10.815200000000001</v>
          </cell>
          <cell r="AD205">
            <v>3.9199999999999999E-2</v>
          </cell>
          <cell r="AE205">
            <v>10.326499999999999</v>
          </cell>
          <cell r="AF205">
            <v>18.1203</v>
          </cell>
          <cell r="AG205">
            <v>1.3880999999999999</v>
          </cell>
          <cell r="AH205">
            <v>77.516099999999994</v>
          </cell>
          <cell r="AI205">
            <v>70.262200000000007</v>
          </cell>
          <cell r="AJ205">
            <v>13.6257</v>
          </cell>
          <cell r="AK205">
            <v>50.038499999999999</v>
          </cell>
          <cell r="AL205">
            <v>304.51929999999999</v>
          </cell>
          <cell r="AM205">
            <v>42.8934</v>
          </cell>
          <cell r="AN205">
            <v>460.88990000000001</v>
          </cell>
          <cell r="AO205">
            <v>669.90279999999996</v>
          </cell>
        </row>
        <row r="206">
          <cell r="C206">
            <v>272.01960000000003</v>
          </cell>
          <cell r="D206">
            <v>33.232700000000001</v>
          </cell>
          <cell r="E206">
            <v>751.13689999999997</v>
          </cell>
          <cell r="F206">
            <v>11.5579</v>
          </cell>
          <cell r="G206">
            <v>113.35980000000001</v>
          </cell>
          <cell r="H206">
            <v>3.7999999999999999E-2</v>
          </cell>
          <cell r="I206">
            <v>13.420199999999999</v>
          </cell>
          <cell r="J206">
            <v>61.427700000000002</v>
          </cell>
          <cell r="K206">
            <v>536.98</v>
          </cell>
          <cell r="L206">
            <v>29.226299999999998</v>
          </cell>
          <cell r="M206">
            <v>5.2178000000000004</v>
          </cell>
          <cell r="N206">
            <v>580.6413</v>
          </cell>
          <cell r="O206">
            <v>27.483799999999999</v>
          </cell>
          <cell r="P206">
            <v>23.6172</v>
          </cell>
          <cell r="Q206">
            <v>349.53160000000003</v>
          </cell>
          <cell r="R206">
            <v>3.6604000000000001</v>
          </cell>
          <cell r="S206">
            <v>837.72230000000002</v>
          </cell>
          <cell r="T206">
            <v>134.245</v>
          </cell>
          <cell r="U206">
            <v>41.646000000000001</v>
          </cell>
          <cell r="V206">
            <v>207.51009999999999</v>
          </cell>
          <cell r="W206">
            <v>233.8098</v>
          </cell>
          <cell r="X206">
            <v>57.301200000000001</v>
          </cell>
          <cell r="Y206">
            <v>127.3085</v>
          </cell>
          <cell r="Z206">
            <v>2.2810000000000001</v>
          </cell>
          <cell r="AA206">
            <v>1.8383</v>
          </cell>
          <cell r="AB206">
            <v>292.81689999999998</v>
          </cell>
          <cell r="AC206">
            <v>10.7348</v>
          </cell>
          <cell r="AD206">
            <v>3.5799999999999998E-2</v>
          </cell>
          <cell r="AE206">
            <v>10.326499999999999</v>
          </cell>
          <cell r="AF206">
            <v>18.106999999999999</v>
          </cell>
          <cell r="AG206">
            <v>1.3687</v>
          </cell>
          <cell r="AH206">
            <v>76.911000000000001</v>
          </cell>
          <cell r="AI206">
            <v>69.713700000000003</v>
          </cell>
          <cell r="AJ206">
            <v>13.5314</v>
          </cell>
          <cell r="AK206">
            <v>49.623699999999999</v>
          </cell>
          <cell r="AL206">
            <v>302.42189999999999</v>
          </cell>
          <cell r="AM206">
            <v>42.877800000000001</v>
          </cell>
          <cell r="AN206">
            <v>457.29219999999998</v>
          </cell>
          <cell r="AO206">
            <v>668.60069999999996</v>
          </cell>
        </row>
        <row r="207">
          <cell r="C207">
            <v>274.55700000000002</v>
          </cell>
          <cell r="D207">
            <v>33.708300000000001</v>
          </cell>
          <cell r="E207">
            <v>757.03710000000001</v>
          </cell>
          <cell r="F207">
            <v>11.5684</v>
          </cell>
          <cell r="G207">
            <v>114.9821</v>
          </cell>
          <cell r="H207">
            <v>3.8100000000000002E-2</v>
          </cell>
          <cell r="I207">
            <v>13.6122</v>
          </cell>
          <cell r="J207">
            <v>62.288400000000003</v>
          </cell>
          <cell r="K207">
            <v>537.47</v>
          </cell>
          <cell r="L207">
            <v>29.644600000000001</v>
          </cell>
          <cell r="M207">
            <v>5.2648999999999999</v>
          </cell>
          <cell r="N207">
            <v>588.95100000000002</v>
          </cell>
          <cell r="O207">
            <v>27.877099999999999</v>
          </cell>
          <cell r="P207">
            <v>23.955200000000001</v>
          </cell>
          <cell r="Q207">
            <v>350.27690000000001</v>
          </cell>
          <cell r="R207">
            <v>3.6637</v>
          </cell>
          <cell r="S207">
            <v>835.87869999999998</v>
          </cell>
          <cell r="T207">
            <v>134.36750000000001</v>
          </cell>
          <cell r="U207">
            <v>41.703499999999998</v>
          </cell>
          <cell r="V207">
            <v>210.47989999999999</v>
          </cell>
          <cell r="W207">
            <v>237.1559</v>
          </cell>
          <cell r="X207">
            <v>57.9253</v>
          </cell>
          <cell r="Y207">
            <v>128.14940000000001</v>
          </cell>
          <cell r="Z207">
            <v>2.3136000000000001</v>
          </cell>
          <cell r="AA207">
            <v>1.8381000000000001</v>
          </cell>
          <cell r="AB207">
            <v>293.53030000000001</v>
          </cell>
          <cell r="AC207">
            <v>10.8879</v>
          </cell>
          <cell r="AD207">
            <v>3.9300000000000002E-2</v>
          </cell>
          <cell r="AE207">
            <v>10.336</v>
          </cell>
          <cell r="AF207">
            <v>18.6557</v>
          </cell>
          <cell r="AG207">
            <v>1.37</v>
          </cell>
          <cell r="AH207">
            <v>78.011700000000005</v>
          </cell>
          <cell r="AI207">
            <v>70.711399999999998</v>
          </cell>
          <cell r="AJ207">
            <v>13.6845</v>
          </cell>
          <cell r="AK207">
            <v>50.2455</v>
          </cell>
          <cell r="AL207">
            <v>308.40199999999999</v>
          </cell>
          <cell r="AM207">
            <v>43.027500000000003</v>
          </cell>
          <cell r="AN207">
            <v>463.83659999999998</v>
          </cell>
          <cell r="AO207">
            <v>672.57479999999998</v>
          </cell>
        </row>
        <row r="208">
          <cell r="C208">
            <v>276.6671</v>
          </cell>
          <cell r="D208">
            <v>34.041800000000002</v>
          </cell>
          <cell r="E208">
            <v>761.66679999999997</v>
          </cell>
          <cell r="F208">
            <v>11.558299999999999</v>
          </cell>
          <cell r="G208">
            <v>116.1195</v>
          </cell>
          <cell r="H208">
            <v>3.7999999999999999E-2</v>
          </cell>
          <cell r="I208">
            <v>13.7469</v>
          </cell>
          <cell r="J208">
            <v>62.9071</v>
          </cell>
          <cell r="K208">
            <v>537</v>
          </cell>
          <cell r="L208">
            <v>29.937799999999999</v>
          </cell>
          <cell r="M208">
            <v>5.2988999999999997</v>
          </cell>
          <cell r="N208">
            <v>594.77719999999999</v>
          </cell>
          <cell r="O208">
            <v>28.152899999999999</v>
          </cell>
          <cell r="P208">
            <v>24.1921</v>
          </cell>
          <cell r="Q208">
            <v>348.73820000000001</v>
          </cell>
          <cell r="R208">
            <v>3.6604999999999999</v>
          </cell>
          <cell r="S208">
            <v>839.0625</v>
          </cell>
          <cell r="T208">
            <v>134.25</v>
          </cell>
          <cell r="U208">
            <v>41.6524</v>
          </cell>
          <cell r="V208">
            <v>212.56200000000001</v>
          </cell>
          <cell r="W208">
            <v>239.50200000000001</v>
          </cell>
          <cell r="X208">
            <v>58.472700000000003</v>
          </cell>
          <cell r="Y208">
            <v>127.1754</v>
          </cell>
          <cell r="Z208">
            <v>2.3365</v>
          </cell>
          <cell r="AA208">
            <v>1.8346</v>
          </cell>
          <cell r="AB208">
            <v>294.16300000000001</v>
          </cell>
          <cell r="AC208">
            <v>10.9655</v>
          </cell>
          <cell r="AD208">
            <v>3.9899999999999998E-2</v>
          </cell>
          <cell r="AE208">
            <v>10.3269</v>
          </cell>
          <cell r="AF208">
            <v>18.793399999999998</v>
          </cell>
          <cell r="AG208">
            <v>1.3688</v>
          </cell>
          <cell r="AH208">
            <v>78.7834</v>
          </cell>
          <cell r="AI208">
            <v>71.410899999999998</v>
          </cell>
          <cell r="AJ208">
            <v>13.8146</v>
          </cell>
          <cell r="AK208">
            <v>50.604999999999997</v>
          </cell>
          <cell r="AL208">
            <v>310.83280000000002</v>
          </cell>
          <cell r="AM208">
            <v>43.493499999999997</v>
          </cell>
          <cell r="AN208">
            <v>468.42509999999999</v>
          </cell>
          <cell r="AO208">
            <v>675.90440000000001</v>
          </cell>
        </row>
        <row r="209">
          <cell r="C209">
            <v>275.32260000000002</v>
          </cell>
          <cell r="D209">
            <v>34.236499999999999</v>
          </cell>
          <cell r="E209">
            <v>770.03020000000004</v>
          </cell>
          <cell r="F209">
            <v>11.5542</v>
          </cell>
          <cell r="G209">
            <v>116.7837</v>
          </cell>
          <cell r="H209">
            <v>3.7999999999999999E-2</v>
          </cell>
          <cell r="I209">
            <v>13.8255</v>
          </cell>
          <cell r="J209">
            <v>63.248199999999997</v>
          </cell>
          <cell r="K209">
            <v>536.80999999999995</v>
          </cell>
          <cell r="L209">
            <v>30.109100000000002</v>
          </cell>
          <cell r="M209">
            <v>5.3208000000000002</v>
          </cell>
          <cell r="N209">
            <v>598.17930000000001</v>
          </cell>
          <cell r="O209">
            <v>28.3139</v>
          </cell>
          <cell r="P209">
            <v>24.330500000000001</v>
          </cell>
          <cell r="Q209">
            <v>348.16680000000002</v>
          </cell>
          <cell r="R209">
            <v>3.6591999999999998</v>
          </cell>
          <cell r="S209">
            <v>844.04089999999997</v>
          </cell>
          <cell r="T209">
            <v>134.20249999999999</v>
          </cell>
          <cell r="U209">
            <v>41.650599999999997</v>
          </cell>
          <cell r="V209">
            <v>213.77789999999999</v>
          </cell>
          <cell r="W209">
            <v>240.87190000000001</v>
          </cell>
          <cell r="X209">
            <v>58.763199999999998</v>
          </cell>
          <cell r="Y209">
            <v>127.36</v>
          </cell>
          <cell r="Z209">
            <v>2.3498999999999999</v>
          </cell>
          <cell r="AA209">
            <v>1.8333999999999999</v>
          </cell>
          <cell r="AB209">
            <v>294.32990000000001</v>
          </cell>
          <cell r="AC209">
            <v>11.0228</v>
          </cell>
          <cell r="AD209">
            <v>4.0899999999999999E-2</v>
          </cell>
          <cell r="AE209">
            <v>10.3233</v>
          </cell>
          <cell r="AF209">
            <v>18.904699999999998</v>
          </cell>
          <cell r="AG209">
            <v>1.3683000000000001</v>
          </cell>
          <cell r="AH209">
            <v>79.234099999999998</v>
          </cell>
          <cell r="AI209">
            <v>71.819400000000002</v>
          </cell>
          <cell r="AJ209">
            <v>13.905900000000001</v>
          </cell>
          <cell r="AK209">
            <v>50.858199999999997</v>
          </cell>
          <cell r="AL209">
            <v>312.44490000000002</v>
          </cell>
          <cell r="AM209">
            <v>43.475900000000003</v>
          </cell>
          <cell r="AN209">
            <v>471.10449999999997</v>
          </cell>
          <cell r="AO209">
            <v>676.57989999999995</v>
          </cell>
        </row>
        <row r="210">
          <cell r="C210">
            <v>275.32260000000002</v>
          </cell>
          <cell r="D210">
            <v>34.236499999999999</v>
          </cell>
          <cell r="E210">
            <v>770.03020000000004</v>
          </cell>
          <cell r="F210">
            <v>11.5542</v>
          </cell>
          <cell r="G210">
            <v>116.7837</v>
          </cell>
          <cell r="H210">
            <v>3.7999999999999999E-2</v>
          </cell>
          <cell r="I210">
            <v>13.8255</v>
          </cell>
          <cell r="J210">
            <v>63.248199999999997</v>
          </cell>
          <cell r="K210">
            <v>536.80999999999995</v>
          </cell>
          <cell r="L210">
            <v>30.109100000000002</v>
          </cell>
          <cell r="M210">
            <v>5.3208000000000002</v>
          </cell>
          <cell r="N210">
            <v>598.17930000000001</v>
          </cell>
          <cell r="O210">
            <v>28.3139</v>
          </cell>
          <cell r="P210">
            <v>24.330500000000001</v>
          </cell>
          <cell r="Q210">
            <v>348.16680000000002</v>
          </cell>
          <cell r="R210">
            <v>3.6591999999999998</v>
          </cell>
          <cell r="S210">
            <v>844.04089999999997</v>
          </cell>
          <cell r="T210">
            <v>134.20249999999999</v>
          </cell>
          <cell r="U210">
            <v>41.650599999999997</v>
          </cell>
          <cell r="V210">
            <v>213.77789999999999</v>
          </cell>
          <cell r="W210">
            <v>240.87190000000001</v>
          </cell>
          <cell r="X210">
            <v>58.763199999999998</v>
          </cell>
          <cell r="Y210">
            <v>127.36</v>
          </cell>
          <cell r="Z210">
            <v>2.3498999999999999</v>
          </cell>
          <cell r="AA210">
            <v>1.8333999999999999</v>
          </cell>
          <cell r="AB210">
            <v>294.32990000000001</v>
          </cell>
          <cell r="AC210">
            <v>11.0228</v>
          </cell>
          <cell r="AD210">
            <v>4.0899999999999999E-2</v>
          </cell>
          <cell r="AE210">
            <v>10.3233</v>
          </cell>
          <cell r="AF210">
            <v>18.904699999999998</v>
          </cell>
          <cell r="AG210">
            <v>1.3683000000000001</v>
          </cell>
          <cell r="AH210">
            <v>79.234099999999998</v>
          </cell>
          <cell r="AI210">
            <v>71.819400000000002</v>
          </cell>
          <cell r="AJ210">
            <v>13.905900000000001</v>
          </cell>
          <cell r="AK210">
            <v>50.858199999999997</v>
          </cell>
          <cell r="AL210">
            <v>312.44490000000002</v>
          </cell>
          <cell r="AM210">
            <v>43.475900000000003</v>
          </cell>
          <cell r="AN210">
            <v>471.10449999999997</v>
          </cell>
          <cell r="AO210">
            <v>676.57989999999995</v>
          </cell>
        </row>
        <row r="211">
          <cell r="C211">
            <v>275.32260000000002</v>
          </cell>
          <cell r="D211">
            <v>34.236499999999999</v>
          </cell>
          <cell r="E211">
            <v>770.03020000000004</v>
          </cell>
          <cell r="F211">
            <v>11.5542</v>
          </cell>
          <cell r="G211">
            <v>116.7837</v>
          </cell>
          <cell r="H211">
            <v>3.7999999999999999E-2</v>
          </cell>
          <cell r="I211">
            <v>13.8255</v>
          </cell>
          <cell r="J211">
            <v>63.248199999999997</v>
          </cell>
          <cell r="K211">
            <v>536.80999999999995</v>
          </cell>
          <cell r="L211">
            <v>30.109100000000002</v>
          </cell>
          <cell r="M211">
            <v>5.3208000000000002</v>
          </cell>
          <cell r="N211">
            <v>598.17930000000001</v>
          </cell>
          <cell r="O211">
            <v>28.3139</v>
          </cell>
          <cell r="P211">
            <v>24.330500000000001</v>
          </cell>
          <cell r="Q211">
            <v>348.16680000000002</v>
          </cell>
          <cell r="R211">
            <v>3.6591999999999998</v>
          </cell>
          <cell r="S211">
            <v>844.04089999999997</v>
          </cell>
          <cell r="T211">
            <v>134.20249999999999</v>
          </cell>
          <cell r="U211">
            <v>41.650599999999997</v>
          </cell>
          <cell r="V211">
            <v>213.77789999999999</v>
          </cell>
          <cell r="W211">
            <v>240.87190000000001</v>
          </cell>
          <cell r="X211">
            <v>58.763199999999998</v>
          </cell>
          <cell r="Y211">
            <v>127.36</v>
          </cell>
          <cell r="Z211">
            <v>2.3498999999999999</v>
          </cell>
          <cell r="AA211">
            <v>1.8333999999999999</v>
          </cell>
          <cell r="AB211">
            <v>294.32990000000001</v>
          </cell>
          <cell r="AC211">
            <v>11.0228</v>
          </cell>
          <cell r="AD211">
            <v>4.0899999999999999E-2</v>
          </cell>
          <cell r="AE211">
            <v>10.3233</v>
          </cell>
          <cell r="AF211">
            <v>18.904699999999998</v>
          </cell>
          <cell r="AG211">
            <v>1.3683000000000001</v>
          </cell>
          <cell r="AH211">
            <v>79.234099999999998</v>
          </cell>
          <cell r="AI211">
            <v>71.819400000000002</v>
          </cell>
          <cell r="AJ211">
            <v>13.905900000000001</v>
          </cell>
          <cell r="AK211">
            <v>50.858199999999997</v>
          </cell>
          <cell r="AL211">
            <v>312.44490000000002</v>
          </cell>
          <cell r="AM211">
            <v>43.475900000000003</v>
          </cell>
          <cell r="AN211">
            <v>471.10449999999997</v>
          </cell>
          <cell r="AO211">
            <v>676.57989999999995</v>
          </cell>
        </row>
        <row r="212">
          <cell r="C212">
            <v>272.2518</v>
          </cell>
          <cell r="D212">
            <v>33.838799999999999</v>
          </cell>
          <cell r="E212">
            <v>763.70709999999997</v>
          </cell>
          <cell r="F212">
            <v>11.5517</v>
          </cell>
          <cell r="G212">
            <v>115.4272</v>
          </cell>
          <cell r="H212">
            <v>3.7900000000000003E-2</v>
          </cell>
          <cell r="I212">
            <v>13.664899999999999</v>
          </cell>
          <cell r="J212">
            <v>62.525300000000001</v>
          </cell>
          <cell r="K212">
            <v>536.69000000000005</v>
          </cell>
          <cell r="L212">
            <v>29.7593</v>
          </cell>
          <cell r="M212">
            <v>5.2805</v>
          </cell>
          <cell r="N212">
            <v>591.23099999999999</v>
          </cell>
          <cell r="O212">
            <v>27.985099999999999</v>
          </cell>
          <cell r="P212">
            <v>24.047899999999998</v>
          </cell>
          <cell r="Q212">
            <v>347.48669999999998</v>
          </cell>
          <cell r="R212">
            <v>3.6583999999999999</v>
          </cell>
          <cell r="S212">
            <v>845.18110000000001</v>
          </cell>
          <cell r="T212">
            <v>134.17250000000001</v>
          </cell>
          <cell r="U212">
            <v>41.617400000000004</v>
          </cell>
          <cell r="V212">
            <v>211.29470000000001</v>
          </cell>
          <cell r="W212">
            <v>238.07400000000001</v>
          </cell>
          <cell r="X212">
            <v>58.302399999999999</v>
          </cell>
          <cell r="Y212">
            <v>127.7805</v>
          </cell>
          <cell r="Z212">
            <v>2.3226</v>
          </cell>
          <cell r="AA212">
            <v>1.8348</v>
          </cell>
          <cell r="AB212">
            <v>294.12689999999998</v>
          </cell>
          <cell r="AC212">
            <v>10.909800000000001</v>
          </cell>
          <cell r="AD212">
            <v>4.0599999999999997E-2</v>
          </cell>
          <cell r="AE212">
            <v>10.321</v>
          </cell>
          <cell r="AF212">
            <v>18.876000000000001</v>
          </cell>
          <cell r="AG212">
            <v>1.3680000000000001</v>
          </cell>
          <cell r="AH212">
            <v>78.313699999999997</v>
          </cell>
          <cell r="AI212">
            <v>70.985200000000006</v>
          </cell>
          <cell r="AJ212">
            <v>13.776899999999999</v>
          </cell>
          <cell r="AK212">
            <v>50.118099999999998</v>
          </cell>
          <cell r="AL212">
            <v>309.28739999999999</v>
          </cell>
          <cell r="AM212">
            <v>43.266300000000001</v>
          </cell>
          <cell r="AN212">
            <v>465.63220000000001</v>
          </cell>
          <cell r="AO212">
            <v>674.61419999999998</v>
          </cell>
        </row>
        <row r="213">
          <cell r="C213">
            <v>272.2722</v>
          </cell>
          <cell r="D213">
            <v>33.938299999999998</v>
          </cell>
          <cell r="E213">
            <v>760.7124</v>
          </cell>
          <cell r="F213">
            <v>11.542999999999999</v>
          </cell>
          <cell r="G213">
            <v>115.7666</v>
          </cell>
          <cell r="H213">
            <v>3.78E-2</v>
          </cell>
          <cell r="I213">
            <v>13.7051</v>
          </cell>
          <cell r="J213">
            <v>62.729399999999998</v>
          </cell>
          <cell r="K213">
            <v>536.29</v>
          </cell>
          <cell r="L213">
            <v>29.846800000000002</v>
          </cell>
          <cell r="M213">
            <v>5.2809999999999997</v>
          </cell>
          <cell r="N213">
            <v>592.96939999999995</v>
          </cell>
          <cell r="O213">
            <v>28.067299999999999</v>
          </cell>
          <cell r="P213">
            <v>24.118600000000001</v>
          </cell>
          <cell r="Q213">
            <v>348.48250000000002</v>
          </cell>
          <cell r="R213">
            <v>3.6556999999999999</v>
          </cell>
          <cell r="S213">
            <v>844.55119999999999</v>
          </cell>
          <cell r="T213">
            <v>134.07249999999999</v>
          </cell>
          <cell r="U213">
            <v>41.571599999999997</v>
          </cell>
          <cell r="V213">
            <v>211.916</v>
          </cell>
          <cell r="W213">
            <v>238.774</v>
          </cell>
          <cell r="X213">
            <v>58.360599999999998</v>
          </cell>
          <cell r="Y213">
            <v>127.32810000000001</v>
          </cell>
          <cell r="Z213">
            <v>2.3294000000000001</v>
          </cell>
          <cell r="AA213">
            <v>1.8315999999999999</v>
          </cell>
          <cell r="AB213">
            <v>294.82409999999999</v>
          </cell>
          <cell r="AC213">
            <v>10.933999999999999</v>
          </cell>
          <cell r="AD213">
            <v>4.1099999999999998E-2</v>
          </cell>
          <cell r="AE213">
            <v>10.3133</v>
          </cell>
          <cell r="AF213">
            <v>18.886299999999999</v>
          </cell>
          <cell r="AG213">
            <v>1.367</v>
          </cell>
          <cell r="AH213">
            <v>78.543999999999997</v>
          </cell>
          <cell r="AI213">
            <v>71.193899999999999</v>
          </cell>
          <cell r="AJ213">
            <v>13.7864</v>
          </cell>
          <cell r="AK213">
            <v>50.151600000000002</v>
          </cell>
          <cell r="AL213">
            <v>310.01150000000001</v>
          </cell>
          <cell r="AM213">
            <v>43.212899999999998</v>
          </cell>
          <cell r="AN213">
            <v>467.00130000000001</v>
          </cell>
          <cell r="AO213">
            <v>674.1241</v>
          </cell>
        </row>
        <row r="214">
          <cell r="C214">
            <v>271.43700000000001</v>
          </cell>
          <cell r="D214">
            <v>34.250399999999999</v>
          </cell>
          <cell r="E214">
            <v>765.46370000000002</v>
          </cell>
          <cell r="F214">
            <v>11.5366</v>
          </cell>
          <cell r="G214">
            <v>116.8312</v>
          </cell>
          <cell r="H214">
            <v>3.7699999999999997E-2</v>
          </cell>
          <cell r="I214">
            <v>13.831099999999999</v>
          </cell>
          <cell r="J214">
            <v>63.309600000000003</v>
          </cell>
          <cell r="K214">
            <v>535.99</v>
          </cell>
          <cell r="L214">
            <v>30.121300000000002</v>
          </cell>
          <cell r="M214">
            <v>5.3116000000000003</v>
          </cell>
          <cell r="N214">
            <v>598.42250000000001</v>
          </cell>
          <cell r="O214">
            <v>28.325500000000002</v>
          </cell>
          <cell r="P214">
            <v>24.340399999999999</v>
          </cell>
          <cell r="Q214">
            <v>348.95310000000001</v>
          </cell>
          <cell r="R214">
            <v>3.6536</v>
          </cell>
          <cell r="S214">
            <v>842.75160000000005</v>
          </cell>
          <cell r="T214">
            <v>133.9975</v>
          </cell>
          <cell r="U214">
            <v>41.5535</v>
          </cell>
          <cell r="V214">
            <v>213.8648</v>
          </cell>
          <cell r="W214">
            <v>240.96979999999999</v>
          </cell>
          <cell r="X214">
            <v>58.816400000000002</v>
          </cell>
          <cell r="Y214">
            <v>127.8854</v>
          </cell>
          <cell r="Z214">
            <v>2.3508</v>
          </cell>
          <cell r="AA214">
            <v>1.8324</v>
          </cell>
          <cell r="AB214">
            <v>294.7627</v>
          </cell>
          <cell r="AC214">
            <v>11.008800000000001</v>
          </cell>
          <cell r="AD214">
            <v>4.0800000000000003E-2</v>
          </cell>
          <cell r="AE214">
            <v>10.307499999999999</v>
          </cell>
          <cell r="AF214">
            <v>19.112500000000001</v>
          </cell>
          <cell r="AG214">
            <v>1.3662000000000001</v>
          </cell>
          <cell r="AH214">
            <v>79.266300000000001</v>
          </cell>
          <cell r="AI214">
            <v>71.848600000000005</v>
          </cell>
          <cell r="AJ214">
            <v>13.9177</v>
          </cell>
          <cell r="AK214">
            <v>50.421100000000003</v>
          </cell>
          <cell r="AL214">
            <v>313.07029999999997</v>
          </cell>
          <cell r="AM214">
            <v>43.277900000000002</v>
          </cell>
          <cell r="AN214">
            <v>471.29599999999999</v>
          </cell>
          <cell r="AO214">
            <v>674.96280000000002</v>
          </cell>
        </row>
        <row r="215">
          <cell r="C215">
            <v>272.32960000000003</v>
          </cell>
          <cell r="D215">
            <v>34.119599999999998</v>
          </cell>
          <cell r="E215">
            <v>763.90539999999999</v>
          </cell>
          <cell r="F215">
            <v>11.5306</v>
          </cell>
          <cell r="G215">
            <v>116.38509999999999</v>
          </cell>
          <cell r="H215">
            <v>3.7600000000000001E-2</v>
          </cell>
          <cell r="I215">
            <v>13.7783</v>
          </cell>
          <cell r="J215">
            <v>63.057699999999997</v>
          </cell>
          <cell r="K215">
            <v>535.71</v>
          </cell>
          <cell r="L215">
            <v>30.0063</v>
          </cell>
          <cell r="M215">
            <v>5.3140000000000001</v>
          </cell>
          <cell r="N215">
            <v>596.13729999999998</v>
          </cell>
          <cell r="O215">
            <v>28.217300000000002</v>
          </cell>
          <cell r="P215">
            <v>24.247499999999999</v>
          </cell>
          <cell r="Q215">
            <v>348.67899999999997</v>
          </cell>
          <cell r="R215">
            <v>3.6516999999999999</v>
          </cell>
          <cell r="S215">
            <v>842.31129999999996</v>
          </cell>
          <cell r="T215">
            <v>133.92750000000001</v>
          </cell>
          <cell r="U215">
            <v>41.531799999999997</v>
          </cell>
          <cell r="V215">
            <v>213.04810000000001</v>
          </cell>
          <cell r="W215">
            <v>240.0496</v>
          </cell>
          <cell r="X215">
            <v>58.595500000000001</v>
          </cell>
          <cell r="Y215">
            <v>127.5562</v>
          </cell>
          <cell r="Z215">
            <v>2.3418000000000001</v>
          </cell>
          <cell r="AA215">
            <v>1.8327</v>
          </cell>
          <cell r="AB215">
            <v>296.75510000000003</v>
          </cell>
          <cell r="AC215">
            <v>10.908099999999999</v>
          </cell>
          <cell r="AD215">
            <v>4.0399999999999998E-2</v>
          </cell>
          <cell r="AE215">
            <v>10.302099999999999</v>
          </cell>
          <cell r="AF215">
            <v>19.0581</v>
          </cell>
          <cell r="AG215">
            <v>1.3654999999999999</v>
          </cell>
          <cell r="AH215">
            <v>78.9636</v>
          </cell>
          <cell r="AI215">
            <v>71.574200000000005</v>
          </cell>
          <cell r="AJ215">
            <v>13.8568</v>
          </cell>
          <cell r="AK215">
            <v>50.4786</v>
          </cell>
          <cell r="AL215">
            <v>310.78059999999999</v>
          </cell>
          <cell r="AM215">
            <v>43.239699999999999</v>
          </cell>
          <cell r="AN215">
            <v>469.49619999999999</v>
          </cell>
          <cell r="AO215">
            <v>675.82550000000003</v>
          </cell>
        </row>
        <row r="216">
          <cell r="C216">
            <v>271.02699999999999</v>
          </cell>
          <cell r="D216">
            <v>34.119900000000001</v>
          </cell>
          <cell r="E216">
            <v>764.53359999999998</v>
          </cell>
          <cell r="F216">
            <v>11.525399999999999</v>
          </cell>
          <cell r="G216">
            <v>116.386</v>
          </cell>
          <cell r="H216">
            <v>3.7699999999999997E-2</v>
          </cell>
          <cell r="I216">
            <v>13.7784</v>
          </cell>
          <cell r="J216">
            <v>63.059100000000001</v>
          </cell>
          <cell r="K216">
            <v>535.47</v>
          </cell>
          <cell r="L216">
            <v>30.006499999999999</v>
          </cell>
          <cell r="M216">
            <v>5.3437000000000001</v>
          </cell>
          <cell r="N216">
            <v>596.14210000000003</v>
          </cell>
          <cell r="O216">
            <v>28.217500000000001</v>
          </cell>
          <cell r="P216">
            <v>24.247699999999998</v>
          </cell>
          <cell r="Q216">
            <v>349.69470000000001</v>
          </cell>
          <cell r="R216">
            <v>3.6501000000000001</v>
          </cell>
          <cell r="S216">
            <v>841.93399999999997</v>
          </cell>
          <cell r="T216">
            <v>133.86750000000001</v>
          </cell>
          <cell r="U216">
            <v>41.504800000000003</v>
          </cell>
          <cell r="V216">
            <v>213.04990000000001</v>
          </cell>
          <cell r="W216">
            <v>240.05160000000001</v>
          </cell>
          <cell r="X216">
            <v>58.805100000000003</v>
          </cell>
          <cell r="Y216">
            <v>127.3497</v>
          </cell>
          <cell r="Z216">
            <v>2.3418999999999999</v>
          </cell>
          <cell r="AA216">
            <v>1.8307</v>
          </cell>
          <cell r="AB216">
            <v>297.73610000000002</v>
          </cell>
          <cell r="AC216">
            <v>10.9016</v>
          </cell>
          <cell r="AD216">
            <v>4.0300000000000002E-2</v>
          </cell>
          <cell r="AE216">
            <v>10.297499999999999</v>
          </cell>
          <cell r="AF216">
            <v>18.987300000000001</v>
          </cell>
          <cell r="AG216">
            <v>1.3649</v>
          </cell>
          <cell r="AH216">
            <v>78.964200000000005</v>
          </cell>
          <cell r="AI216">
            <v>71.574799999999996</v>
          </cell>
          <cell r="AJ216">
            <v>13.860200000000001</v>
          </cell>
          <cell r="AK216">
            <v>50.579099999999997</v>
          </cell>
          <cell r="AL216">
            <v>311.31889999999999</v>
          </cell>
          <cell r="AM216">
            <v>43.212200000000003</v>
          </cell>
          <cell r="AN216">
            <v>469.50009999999997</v>
          </cell>
          <cell r="AO216">
            <v>674.79319999999996</v>
          </cell>
        </row>
        <row r="217">
          <cell r="C217">
            <v>271.02699999999999</v>
          </cell>
          <cell r="D217">
            <v>34.119900000000001</v>
          </cell>
          <cell r="E217">
            <v>764.53359999999998</v>
          </cell>
          <cell r="F217">
            <v>11.525399999999999</v>
          </cell>
          <cell r="G217">
            <v>116.386</v>
          </cell>
          <cell r="H217">
            <v>3.7699999999999997E-2</v>
          </cell>
          <cell r="I217">
            <v>13.7784</v>
          </cell>
          <cell r="J217">
            <v>63.059100000000001</v>
          </cell>
          <cell r="K217">
            <v>535.47</v>
          </cell>
          <cell r="L217">
            <v>30.006499999999999</v>
          </cell>
          <cell r="M217">
            <v>5.3437000000000001</v>
          </cell>
          <cell r="N217">
            <v>596.14210000000003</v>
          </cell>
          <cell r="O217">
            <v>28.217500000000001</v>
          </cell>
          <cell r="P217">
            <v>24.247699999999998</v>
          </cell>
          <cell r="Q217">
            <v>349.69470000000001</v>
          </cell>
          <cell r="R217">
            <v>3.6501000000000001</v>
          </cell>
          <cell r="S217">
            <v>841.93399999999997</v>
          </cell>
          <cell r="T217">
            <v>133.86750000000001</v>
          </cell>
          <cell r="U217">
            <v>41.504800000000003</v>
          </cell>
          <cell r="V217">
            <v>213.04990000000001</v>
          </cell>
          <cell r="W217">
            <v>240.05160000000001</v>
          </cell>
          <cell r="X217">
            <v>58.805100000000003</v>
          </cell>
          <cell r="Y217">
            <v>127.3497</v>
          </cell>
          <cell r="Z217">
            <v>2.3418999999999999</v>
          </cell>
          <cell r="AA217">
            <v>1.8307</v>
          </cell>
          <cell r="AB217">
            <v>297.73610000000002</v>
          </cell>
          <cell r="AC217">
            <v>10.9016</v>
          </cell>
          <cell r="AD217">
            <v>4.0300000000000002E-2</v>
          </cell>
          <cell r="AE217">
            <v>10.297499999999999</v>
          </cell>
          <cell r="AF217">
            <v>18.987300000000001</v>
          </cell>
          <cell r="AG217">
            <v>1.3649</v>
          </cell>
          <cell r="AH217">
            <v>78.964200000000005</v>
          </cell>
          <cell r="AI217">
            <v>71.574799999999996</v>
          </cell>
          <cell r="AJ217">
            <v>13.860200000000001</v>
          </cell>
          <cell r="AK217">
            <v>50.579099999999997</v>
          </cell>
          <cell r="AL217">
            <v>311.31889999999999</v>
          </cell>
          <cell r="AM217">
            <v>43.212200000000003</v>
          </cell>
          <cell r="AN217">
            <v>469.50009999999997</v>
          </cell>
          <cell r="AO217">
            <v>674.79319999999996</v>
          </cell>
        </row>
        <row r="218">
          <cell r="C218">
            <v>271.02699999999999</v>
          </cell>
          <cell r="D218">
            <v>34.119900000000001</v>
          </cell>
          <cell r="E218">
            <v>764.53359999999998</v>
          </cell>
          <cell r="F218">
            <v>11.525399999999999</v>
          </cell>
          <cell r="G218">
            <v>116.386</v>
          </cell>
          <cell r="H218">
            <v>3.7699999999999997E-2</v>
          </cell>
          <cell r="I218">
            <v>13.7784</v>
          </cell>
          <cell r="J218">
            <v>63.059100000000001</v>
          </cell>
          <cell r="K218">
            <v>535.47</v>
          </cell>
          <cell r="L218">
            <v>30.006499999999999</v>
          </cell>
          <cell r="M218">
            <v>5.3437000000000001</v>
          </cell>
          <cell r="N218">
            <v>596.14210000000003</v>
          </cell>
          <cell r="O218">
            <v>28.217500000000001</v>
          </cell>
          <cell r="P218">
            <v>24.247699999999998</v>
          </cell>
          <cell r="Q218">
            <v>349.69470000000001</v>
          </cell>
          <cell r="R218">
            <v>3.6501000000000001</v>
          </cell>
          <cell r="S218">
            <v>841.93399999999997</v>
          </cell>
          <cell r="T218">
            <v>133.86750000000001</v>
          </cell>
          <cell r="U218">
            <v>41.504800000000003</v>
          </cell>
          <cell r="V218">
            <v>213.04990000000001</v>
          </cell>
          <cell r="W218">
            <v>240.05160000000001</v>
          </cell>
          <cell r="X218">
            <v>58.805100000000003</v>
          </cell>
          <cell r="Y218">
            <v>127.3497</v>
          </cell>
          <cell r="Z218">
            <v>2.3418999999999999</v>
          </cell>
          <cell r="AA218">
            <v>1.8307</v>
          </cell>
          <cell r="AB218">
            <v>297.73610000000002</v>
          </cell>
          <cell r="AC218">
            <v>10.9016</v>
          </cell>
          <cell r="AD218">
            <v>4.0300000000000002E-2</v>
          </cell>
          <cell r="AE218">
            <v>10.297499999999999</v>
          </cell>
          <cell r="AF218">
            <v>18.987300000000001</v>
          </cell>
          <cell r="AG218">
            <v>1.3649</v>
          </cell>
          <cell r="AH218">
            <v>78.964200000000005</v>
          </cell>
          <cell r="AI218">
            <v>71.574799999999996</v>
          </cell>
          <cell r="AJ218">
            <v>13.860200000000001</v>
          </cell>
          <cell r="AK218">
            <v>50.579099999999997</v>
          </cell>
          <cell r="AL218">
            <v>311.31889999999999</v>
          </cell>
          <cell r="AM218">
            <v>43.212200000000003</v>
          </cell>
          <cell r="AN218">
            <v>469.50009999999997</v>
          </cell>
          <cell r="AO218">
            <v>674.79319999999996</v>
          </cell>
        </row>
        <row r="219">
          <cell r="C219">
            <v>270.58150000000001</v>
          </cell>
          <cell r="D219">
            <v>34.046100000000003</v>
          </cell>
          <cell r="E219">
            <v>763.50189999999998</v>
          </cell>
          <cell r="F219">
            <v>11.468500000000001</v>
          </cell>
          <cell r="G219">
            <v>116.1343</v>
          </cell>
          <cell r="H219">
            <v>3.7699999999999997E-2</v>
          </cell>
          <cell r="I219">
            <v>13.7486</v>
          </cell>
          <cell r="J219">
            <v>62.9236</v>
          </cell>
          <cell r="K219">
            <v>535.35</v>
          </cell>
          <cell r="L219">
            <v>29.941600000000001</v>
          </cell>
          <cell r="M219">
            <v>5.3315999999999999</v>
          </cell>
          <cell r="N219">
            <v>594.85299999999995</v>
          </cell>
          <cell r="O219">
            <v>28.156500000000001</v>
          </cell>
          <cell r="P219">
            <v>24.1952</v>
          </cell>
          <cell r="Q219">
            <v>349.43299999999999</v>
          </cell>
          <cell r="R219">
            <v>3.6467999999999998</v>
          </cell>
          <cell r="S219">
            <v>844.40060000000005</v>
          </cell>
          <cell r="T219">
            <v>133.83750000000001</v>
          </cell>
          <cell r="U219">
            <v>41.5</v>
          </cell>
          <cell r="V219">
            <v>212.5891</v>
          </cell>
          <cell r="W219">
            <v>239.5325</v>
          </cell>
          <cell r="X219">
            <v>58.7074</v>
          </cell>
          <cell r="Y219">
            <v>126.8232</v>
          </cell>
          <cell r="Z219">
            <v>2.3368000000000002</v>
          </cell>
          <cell r="AA219">
            <v>1.829</v>
          </cell>
          <cell r="AB219">
            <v>297.01690000000002</v>
          </cell>
          <cell r="AC219">
            <v>10.846299999999999</v>
          </cell>
          <cell r="AD219">
            <v>4.0300000000000002E-2</v>
          </cell>
          <cell r="AE219">
            <v>10.295199999999999</v>
          </cell>
          <cell r="AF219">
            <v>18.960899999999999</v>
          </cell>
          <cell r="AG219">
            <v>1.3274999999999999</v>
          </cell>
          <cell r="AH219">
            <v>78.793499999999995</v>
          </cell>
          <cell r="AI219">
            <v>71.42</v>
          </cell>
          <cell r="AJ219">
            <v>13.831899999999999</v>
          </cell>
          <cell r="AK219">
            <v>50.614199999999997</v>
          </cell>
          <cell r="AL219">
            <v>309.9674</v>
          </cell>
          <cell r="AM219">
            <v>42.8035</v>
          </cell>
          <cell r="AN219">
            <v>468.48480000000001</v>
          </cell>
          <cell r="AO219">
            <v>673.86500000000001</v>
          </cell>
        </row>
        <row r="220">
          <cell r="C220">
            <v>273.47212580645163</v>
          </cell>
          <cell r="D220">
            <v>33.553638709677422</v>
          </cell>
          <cell r="E220">
            <v>759.29610322580629</v>
          </cell>
          <cell r="F220">
            <v>11.559041935483872</v>
          </cell>
          <cell r="G220">
            <v>114.45447096774193</v>
          </cell>
          <cell r="H220">
            <v>3.8080645161290338E-2</v>
          </cell>
          <cell r="I220">
            <v>13.549761290322577</v>
          </cell>
          <cell r="J220">
            <v>62.01939999999999</v>
          </cell>
          <cell r="K220">
            <v>537.11483870967731</v>
          </cell>
          <cell r="L220">
            <v>29.50853225806452</v>
          </cell>
          <cell r="M220">
            <v>5.2521064516129057</v>
          </cell>
          <cell r="N220">
            <v>586.24852258064527</v>
          </cell>
          <cell r="O220">
            <v>27.749212903225807</v>
          </cell>
          <cell r="P220">
            <v>23.845248387096778</v>
          </cell>
          <cell r="Q220">
            <v>351.43917741935485</v>
          </cell>
          <cell r="R220">
            <v>3.6621161290322575</v>
          </cell>
          <cell r="S220">
            <v>839.93436774193572</v>
          </cell>
          <cell r="T220">
            <v>134.27870967741933</v>
          </cell>
          <cell r="U220">
            <v>41.633796774193534</v>
          </cell>
          <cell r="V220">
            <v>209.51406129032264</v>
          </cell>
          <cell r="W220">
            <v>236.06767419354841</v>
          </cell>
          <cell r="X220">
            <v>57.961332258064523</v>
          </cell>
          <cell r="Y220">
            <v>128.26191290322583</v>
          </cell>
          <cell r="Z220">
            <v>2.3029999999999995</v>
          </cell>
          <cell r="AA220">
            <v>1.8385967741935483</v>
          </cell>
          <cell r="AB220">
            <v>294.5834709677419</v>
          </cell>
          <cell r="AC220">
            <v>10.838432258064513</v>
          </cell>
          <cell r="AD220">
            <v>4.0638709677419359E-2</v>
          </cell>
          <cell r="AE220">
            <v>10.329125806451614</v>
          </cell>
          <cell r="AF220">
            <v>18.546116129032256</v>
          </cell>
          <cell r="AG220">
            <v>1.3856741935483872</v>
          </cell>
          <cell r="AH220">
            <v>77.653748387096741</v>
          </cell>
          <cell r="AI220">
            <v>70.386954838709684</v>
          </cell>
          <cell r="AJ220">
            <v>13.635661290322583</v>
          </cell>
          <cell r="AK220">
            <v>49.8672258064516</v>
          </cell>
          <cell r="AL220">
            <v>304.98876451612909</v>
          </cell>
          <cell r="AM220">
            <v>43.14144838709678</v>
          </cell>
          <cell r="AN220">
            <v>461.70822580645159</v>
          </cell>
          <cell r="AO220">
            <v>671.90550967741945</v>
          </cell>
        </row>
        <row r="221">
          <cell r="C221">
            <v>271.20639999999997</v>
          </cell>
          <cell r="D221">
            <v>34.061700000000002</v>
          </cell>
          <cell r="E221">
            <v>762.98050000000001</v>
          </cell>
          <cell r="F221">
            <v>11.468500000000001</v>
          </cell>
          <cell r="G221">
            <v>116.1874</v>
          </cell>
          <cell r="H221">
            <v>3.7600000000000001E-2</v>
          </cell>
          <cell r="I221">
            <v>13.754899999999999</v>
          </cell>
          <cell r="J221">
            <v>62.933700000000002</v>
          </cell>
          <cell r="K221">
            <v>535.35</v>
          </cell>
          <cell r="L221">
            <v>29.955300000000001</v>
          </cell>
          <cell r="M221">
            <v>5.3352000000000004</v>
          </cell>
          <cell r="N221">
            <v>595.12490000000003</v>
          </cell>
          <cell r="O221">
            <v>28.1694</v>
          </cell>
          <cell r="P221">
            <v>24.206299999999999</v>
          </cell>
          <cell r="Q221">
            <v>350.06270000000001</v>
          </cell>
          <cell r="R221">
            <v>3.6467999999999998</v>
          </cell>
          <cell r="S221">
            <v>843.07090000000005</v>
          </cell>
          <cell r="T221">
            <v>133.83750000000001</v>
          </cell>
          <cell r="U221">
            <v>41.499699999999997</v>
          </cell>
          <cell r="V221">
            <v>212.68629999999999</v>
          </cell>
          <cell r="W221">
            <v>239.642</v>
          </cell>
          <cell r="X221">
            <v>58.697400000000002</v>
          </cell>
          <cell r="Y221">
            <v>126.3237</v>
          </cell>
          <cell r="Z221">
            <v>2.3378999999999999</v>
          </cell>
          <cell r="AA221">
            <v>1.8259000000000001</v>
          </cell>
          <cell r="AB221">
            <v>296.81400000000002</v>
          </cell>
          <cell r="AC221">
            <v>10.824</v>
          </cell>
          <cell r="AD221">
            <v>4.0300000000000002E-2</v>
          </cell>
          <cell r="AE221">
            <v>10.295199999999999</v>
          </cell>
          <cell r="AF221">
            <v>18.918199999999999</v>
          </cell>
          <cell r="AG221">
            <v>1.3274999999999999</v>
          </cell>
          <cell r="AH221">
            <v>78.829499999999996</v>
          </cell>
          <cell r="AI221">
            <v>71.452699999999993</v>
          </cell>
          <cell r="AJ221">
            <v>13.7934</v>
          </cell>
          <cell r="AK221">
            <v>50.514499999999998</v>
          </cell>
          <cell r="AL221">
            <v>310.35550000000001</v>
          </cell>
          <cell r="AM221">
            <v>42.881900000000002</v>
          </cell>
          <cell r="AN221">
            <v>468.69889999999998</v>
          </cell>
          <cell r="AO221">
            <v>673.86500000000001</v>
          </cell>
        </row>
        <row r="222">
          <cell r="C222">
            <v>274.65660000000003</v>
          </cell>
          <cell r="D222">
            <v>34.307400000000001</v>
          </cell>
          <cell r="E222">
            <v>766.86130000000003</v>
          </cell>
          <cell r="F222">
            <v>11.47</v>
          </cell>
          <cell r="G222">
            <v>117.02549999999999</v>
          </cell>
          <cell r="H222">
            <v>3.7600000000000001E-2</v>
          </cell>
          <cell r="I222">
            <v>13.854100000000001</v>
          </cell>
          <cell r="J222">
            <v>63.373199999999997</v>
          </cell>
          <cell r="K222">
            <v>535.41999999999996</v>
          </cell>
          <cell r="L222">
            <v>30.171399999999998</v>
          </cell>
          <cell r="M222">
            <v>5.4362000000000004</v>
          </cell>
          <cell r="N222">
            <v>599.41769999999997</v>
          </cell>
          <cell r="O222">
            <v>28.372599999999998</v>
          </cell>
          <cell r="P222">
            <v>24.3809</v>
          </cell>
          <cell r="Q222">
            <v>348.32130000000001</v>
          </cell>
          <cell r="R222">
            <v>3.6473</v>
          </cell>
          <cell r="S222">
            <v>843.18110000000001</v>
          </cell>
          <cell r="T222">
            <v>133.85499999999999</v>
          </cell>
          <cell r="U222">
            <v>41.496099999999998</v>
          </cell>
          <cell r="V222">
            <v>214.22049999999999</v>
          </cell>
          <cell r="W222">
            <v>241.3706</v>
          </cell>
          <cell r="X222">
            <v>58.921599999999998</v>
          </cell>
          <cell r="Y222">
            <v>125.794</v>
          </cell>
          <cell r="Z222">
            <v>2.3546999999999998</v>
          </cell>
          <cell r="AA222">
            <v>1.8273999999999999</v>
          </cell>
          <cell r="AB222">
            <v>296.94290000000001</v>
          </cell>
          <cell r="AC222">
            <v>10.9124</v>
          </cell>
          <cell r="AD222">
            <v>4.02E-2</v>
          </cell>
          <cell r="AE222">
            <v>10.2965</v>
          </cell>
          <cell r="AF222">
            <v>19.024699999999999</v>
          </cell>
          <cell r="AG222">
            <v>1.3277000000000001</v>
          </cell>
          <cell r="AH222">
            <v>79.398099999999999</v>
          </cell>
          <cell r="AI222">
            <v>71.968100000000007</v>
          </cell>
          <cell r="AJ222">
            <v>13.8835</v>
          </cell>
          <cell r="AK222">
            <v>50.711100000000002</v>
          </cell>
          <cell r="AL222">
            <v>312.51150000000001</v>
          </cell>
          <cell r="AM222">
            <v>42.974899999999998</v>
          </cell>
          <cell r="AN222">
            <v>472.07979999999998</v>
          </cell>
          <cell r="AO222">
            <v>675.38210000000004</v>
          </cell>
        </row>
        <row r="223">
          <cell r="C223">
            <v>277.52370000000002</v>
          </cell>
          <cell r="D223">
            <v>34.1875</v>
          </cell>
          <cell r="E223">
            <v>765.54989999999998</v>
          </cell>
          <cell r="F223">
            <v>11.467700000000001</v>
          </cell>
          <cell r="G223">
            <v>116.61669999999999</v>
          </cell>
          <cell r="H223">
            <v>3.7600000000000001E-2</v>
          </cell>
          <cell r="I223">
            <v>13.8057</v>
          </cell>
          <cell r="J223">
            <v>63.159399999999998</v>
          </cell>
          <cell r="K223">
            <v>535.30999999999995</v>
          </cell>
          <cell r="L223">
            <v>30.065999999999999</v>
          </cell>
          <cell r="M223">
            <v>5.431</v>
          </cell>
          <cell r="N223">
            <v>597.32339999999999</v>
          </cell>
          <cell r="O223">
            <v>28.273399999999999</v>
          </cell>
          <cell r="P223">
            <v>24.2957</v>
          </cell>
          <cell r="Q223">
            <v>348.08019999999999</v>
          </cell>
          <cell r="R223">
            <v>3.6465000000000001</v>
          </cell>
          <cell r="S223">
            <v>844.33749999999998</v>
          </cell>
          <cell r="T223">
            <v>133.82749999999999</v>
          </cell>
          <cell r="U223">
            <v>41.4863</v>
          </cell>
          <cell r="V223">
            <v>213.47200000000001</v>
          </cell>
          <cell r="W223">
            <v>240.5273</v>
          </cell>
          <cell r="X223">
            <v>58.833199999999998</v>
          </cell>
          <cell r="Y223">
            <v>125.2811</v>
          </cell>
          <cell r="Z223">
            <v>2.3464999999999998</v>
          </cell>
          <cell r="AA223">
            <v>1.8250999999999999</v>
          </cell>
          <cell r="AB223">
            <v>300.30669999999998</v>
          </cell>
          <cell r="AC223">
            <v>10.9298</v>
          </cell>
          <cell r="AD223">
            <v>3.9899999999999998E-2</v>
          </cell>
          <cell r="AE223">
            <v>10.2944</v>
          </cell>
          <cell r="AF223">
            <v>18.914100000000001</v>
          </cell>
          <cell r="AG223">
            <v>1.3273999999999999</v>
          </cell>
          <cell r="AH223">
            <v>79.120699999999999</v>
          </cell>
          <cell r="AI223">
            <v>71.716700000000003</v>
          </cell>
          <cell r="AJ223">
            <v>13.8354</v>
          </cell>
          <cell r="AK223">
            <v>50.973100000000002</v>
          </cell>
          <cell r="AL223">
            <v>311.66719999999998</v>
          </cell>
          <cell r="AM223">
            <v>43.150799999999997</v>
          </cell>
          <cell r="AN223">
            <v>470.43040000000002</v>
          </cell>
          <cell r="AO223">
            <v>675.9144</v>
          </cell>
        </row>
        <row r="224">
          <cell r="C224">
            <v>276.88709999999998</v>
          </cell>
          <cell r="D224">
            <v>34.247900000000001</v>
          </cell>
          <cell r="E224">
            <v>764.53909999999996</v>
          </cell>
          <cell r="F224">
            <v>11.464399999999999</v>
          </cell>
          <cell r="G224">
            <v>116.8228</v>
          </cell>
          <cell r="H224">
            <v>3.7499999999999999E-2</v>
          </cell>
          <cell r="I224">
            <v>13.8301</v>
          </cell>
          <cell r="J224">
            <v>63.277000000000001</v>
          </cell>
          <cell r="K224">
            <v>535.16</v>
          </cell>
          <cell r="L224">
            <v>30.1191</v>
          </cell>
          <cell r="M224">
            <v>5.4450000000000003</v>
          </cell>
          <cell r="N224">
            <v>598.37919999999997</v>
          </cell>
          <cell r="O224">
            <v>28.323399999999999</v>
          </cell>
          <cell r="P224">
            <v>24.3386</v>
          </cell>
          <cell r="Q224">
            <v>348.6696</v>
          </cell>
          <cell r="R224">
            <v>3.6455000000000002</v>
          </cell>
          <cell r="S224">
            <v>845.43439999999998</v>
          </cell>
          <cell r="T224">
            <v>133.79</v>
          </cell>
          <cell r="U224">
            <v>41.474699999999999</v>
          </cell>
          <cell r="V224">
            <v>213.8493</v>
          </cell>
          <cell r="W224">
            <v>240.95240000000001</v>
          </cell>
          <cell r="X224">
            <v>59.140599999999999</v>
          </cell>
          <cell r="Y224">
            <v>126.35380000000001</v>
          </cell>
          <cell r="Z224">
            <v>2.3506</v>
          </cell>
          <cell r="AA224">
            <v>1.8228</v>
          </cell>
          <cell r="AB224">
            <v>300.91430000000003</v>
          </cell>
          <cell r="AC224">
            <v>10.972300000000001</v>
          </cell>
          <cell r="AD224">
            <v>3.9899999999999998E-2</v>
          </cell>
          <cell r="AE224">
            <v>10.291499999999999</v>
          </cell>
          <cell r="AF224">
            <v>19.002500000000001</v>
          </cell>
          <cell r="AG224">
            <v>1.3270999999999999</v>
          </cell>
          <cell r="AH224">
            <v>79.260599999999997</v>
          </cell>
          <cell r="AI224">
            <v>71.843400000000003</v>
          </cell>
          <cell r="AJ224">
            <v>13.889200000000001</v>
          </cell>
          <cell r="AK224">
            <v>51.379899999999999</v>
          </cell>
          <cell r="AL224">
            <v>312.5908</v>
          </cell>
          <cell r="AM224">
            <v>43.215200000000003</v>
          </cell>
          <cell r="AN224">
            <v>471.26190000000003</v>
          </cell>
          <cell r="AO224">
            <v>675.56629999999996</v>
          </cell>
        </row>
        <row r="225">
          <cell r="C225">
            <v>276.88709999999998</v>
          </cell>
          <cell r="D225">
            <v>34.247900000000001</v>
          </cell>
          <cell r="E225">
            <v>764.53909999999996</v>
          </cell>
          <cell r="F225">
            <v>11.464399999999999</v>
          </cell>
          <cell r="G225">
            <v>116.8228</v>
          </cell>
          <cell r="H225">
            <v>3.7499999999999999E-2</v>
          </cell>
          <cell r="I225">
            <v>13.8301</v>
          </cell>
          <cell r="J225">
            <v>63.277000000000001</v>
          </cell>
          <cell r="K225">
            <v>535.16</v>
          </cell>
          <cell r="L225">
            <v>30.1191</v>
          </cell>
          <cell r="M225">
            <v>5.4450000000000003</v>
          </cell>
          <cell r="N225">
            <v>598.37919999999997</v>
          </cell>
          <cell r="O225">
            <v>28.323399999999999</v>
          </cell>
          <cell r="P225">
            <v>24.3386</v>
          </cell>
          <cell r="Q225">
            <v>348.6696</v>
          </cell>
          <cell r="R225">
            <v>3.6455000000000002</v>
          </cell>
          <cell r="S225">
            <v>845.43439999999998</v>
          </cell>
          <cell r="T225">
            <v>133.79</v>
          </cell>
          <cell r="U225">
            <v>41.474699999999999</v>
          </cell>
          <cell r="V225">
            <v>213.8493</v>
          </cell>
          <cell r="W225">
            <v>240.95240000000001</v>
          </cell>
          <cell r="X225">
            <v>59.140599999999999</v>
          </cell>
          <cell r="Y225">
            <v>126.35380000000001</v>
          </cell>
          <cell r="Z225">
            <v>2.3506</v>
          </cell>
          <cell r="AA225">
            <v>1.8228</v>
          </cell>
          <cell r="AB225">
            <v>300.91430000000003</v>
          </cell>
          <cell r="AC225">
            <v>10.972300000000001</v>
          </cell>
          <cell r="AD225">
            <v>3.9899999999999998E-2</v>
          </cell>
          <cell r="AE225">
            <v>10.291499999999999</v>
          </cell>
          <cell r="AF225">
            <v>19.002500000000001</v>
          </cell>
          <cell r="AG225">
            <v>1.3270999999999999</v>
          </cell>
          <cell r="AH225">
            <v>79.260599999999997</v>
          </cell>
          <cell r="AI225">
            <v>71.843400000000003</v>
          </cell>
          <cell r="AJ225">
            <v>13.889200000000001</v>
          </cell>
          <cell r="AK225">
            <v>51.379899999999999</v>
          </cell>
          <cell r="AL225">
            <v>312.5908</v>
          </cell>
          <cell r="AM225">
            <v>43.215200000000003</v>
          </cell>
          <cell r="AN225">
            <v>471.26190000000003</v>
          </cell>
          <cell r="AO225">
            <v>675.56629999999996</v>
          </cell>
        </row>
        <row r="226">
          <cell r="C226">
            <v>276.88709999999998</v>
          </cell>
          <cell r="D226">
            <v>34.247900000000001</v>
          </cell>
          <cell r="E226">
            <v>764.53909999999996</v>
          </cell>
          <cell r="F226">
            <v>11.464399999999999</v>
          </cell>
          <cell r="G226">
            <v>116.8228</v>
          </cell>
          <cell r="H226">
            <v>3.7499999999999999E-2</v>
          </cell>
          <cell r="I226">
            <v>13.8301</v>
          </cell>
          <cell r="J226">
            <v>63.277000000000001</v>
          </cell>
          <cell r="K226">
            <v>535.16</v>
          </cell>
          <cell r="L226">
            <v>30.1191</v>
          </cell>
          <cell r="M226">
            <v>5.4450000000000003</v>
          </cell>
          <cell r="N226">
            <v>598.37919999999997</v>
          </cell>
          <cell r="O226">
            <v>28.323399999999999</v>
          </cell>
          <cell r="P226">
            <v>24.3386</v>
          </cell>
          <cell r="Q226">
            <v>348.6696</v>
          </cell>
          <cell r="R226">
            <v>3.6455000000000002</v>
          </cell>
          <cell r="S226">
            <v>845.43439999999998</v>
          </cell>
          <cell r="T226">
            <v>133.79</v>
          </cell>
          <cell r="U226">
            <v>41.474699999999999</v>
          </cell>
          <cell r="V226">
            <v>213.8493</v>
          </cell>
          <cell r="W226">
            <v>240.95240000000001</v>
          </cell>
          <cell r="X226">
            <v>59.140599999999999</v>
          </cell>
          <cell r="Y226">
            <v>126.35380000000001</v>
          </cell>
          <cell r="Z226">
            <v>2.3506</v>
          </cell>
          <cell r="AA226">
            <v>1.8228</v>
          </cell>
          <cell r="AB226">
            <v>300.91430000000003</v>
          </cell>
          <cell r="AC226">
            <v>10.972300000000001</v>
          </cell>
          <cell r="AD226">
            <v>3.9899999999999998E-2</v>
          </cell>
          <cell r="AE226">
            <v>10.291499999999999</v>
          </cell>
          <cell r="AF226">
            <v>19.002500000000001</v>
          </cell>
          <cell r="AG226">
            <v>1.3270999999999999</v>
          </cell>
          <cell r="AH226">
            <v>79.260599999999997</v>
          </cell>
          <cell r="AI226">
            <v>71.843400000000003</v>
          </cell>
          <cell r="AJ226">
            <v>13.889200000000001</v>
          </cell>
          <cell r="AK226">
            <v>51.379899999999999</v>
          </cell>
          <cell r="AL226">
            <v>312.5908</v>
          </cell>
          <cell r="AM226">
            <v>43.215200000000003</v>
          </cell>
          <cell r="AN226">
            <v>471.26190000000003</v>
          </cell>
          <cell r="AO226">
            <v>675.56629999999996</v>
          </cell>
        </row>
        <row r="227">
          <cell r="C227">
            <v>276.23070000000001</v>
          </cell>
          <cell r="D227">
            <v>34.237000000000002</v>
          </cell>
          <cell r="E227">
            <v>761.08489999999995</v>
          </cell>
          <cell r="F227">
            <v>11.454700000000001</v>
          </cell>
          <cell r="G227">
            <v>116.7855</v>
          </cell>
          <cell r="H227">
            <v>3.7400000000000003E-2</v>
          </cell>
          <cell r="I227">
            <v>13.825699999999999</v>
          </cell>
          <cell r="J227">
            <v>63.261099999999999</v>
          </cell>
          <cell r="K227">
            <v>535.04999999999995</v>
          </cell>
          <cell r="L227">
            <v>30.109500000000001</v>
          </cell>
          <cell r="M227">
            <v>5.4344000000000001</v>
          </cell>
          <cell r="N227">
            <v>598.18820000000005</v>
          </cell>
          <cell r="O227">
            <v>28.314399999999999</v>
          </cell>
          <cell r="P227">
            <v>24.3309</v>
          </cell>
          <cell r="Q227">
            <v>349.87860000000001</v>
          </cell>
          <cell r="R227">
            <v>3.6385999999999998</v>
          </cell>
          <cell r="S227">
            <v>845.26070000000004</v>
          </cell>
          <cell r="T227">
            <v>133.76249999999999</v>
          </cell>
          <cell r="U227">
            <v>41.451700000000002</v>
          </cell>
          <cell r="V227">
            <v>213.78110000000001</v>
          </cell>
          <cell r="W227">
            <v>240.87549999999999</v>
          </cell>
          <cell r="X227">
            <v>59.055</v>
          </cell>
          <cell r="Y227">
            <v>126.4152</v>
          </cell>
          <cell r="Z227">
            <v>2.3498999999999999</v>
          </cell>
          <cell r="AA227">
            <v>1.8236000000000001</v>
          </cell>
          <cell r="AB227">
            <v>300.28140000000002</v>
          </cell>
          <cell r="AC227">
            <v>10.9788</v>
          </cell>
          <cell r="AD227">
            <v>3.9699999999999999E-2</v>
          </cell>
          <cell r="AE227">
            <v>10.289400000000001</v>
          </cell>
          <cell r="AF227">
            <v>19.0687</v>
          </cell>
          <cell r="AG227">
            <v>1.3125</v>
          </cell>
          <cell r="AH227">
            <v>79.235299999999995</v>
          </cell>
          <cell r="AI227">
            <v>71.820499999999996</v>
          </cell>
          <cell r="AJ227">
            <v>13.8893</v>
          </cell>
          <cell r="AK227">
            <v>51.410600000000002</v>
          </cell>
          <cell r="AL227">
            <v>312.49110000000002</v>
          </cell>
          <cell r="AM227">
            <v>43.189500000000002</v>
          </cell>
          <cell r="AN227">
            <v>471.11149999999998</v>
          </cell>
          <cell r="AO227">
            <v>675.09680000000003</v>
          </cell>
        </row>
        <row r="228">
          <cell r="C228">
            <v>275.62529999999998</v>
          </cell>
          <cell r="D228">
            <v>34.091900000000003</v>
          </cell>
          <cell r="E228">
            <v>757.24670000000003</v>
          </cell>
          <cell r="F228">
            <v>11.4543</v>
          </cell>
          <cell r="G228">
            <v>116.29040000000001</v>
          </cell>
          <cell r="H228">
            <v>3.73E-2</v>
          </cell>
          <cell r="I228">
            <v>13.767099999999999</v>
          </cell>
          <cell r="J228">
            <v>63.028399999999998</v>
          </cell>
          <cell r="K228">
            <v>535.03</v>
          </cell>
          <cell r="L228">
            <v>29.9819</v>
          </cell>
          <cell r="M228">
            <v>5.4207999999999998</v>
          </cell>
          <cell r="N228">
            <v>595.65229999999997</v>
          </cell>
          <cell r="O228">
            <v>28.194299999999998</v>
          </cell>
          <cell r="P228">
            <v>24.227699999999999</v>
          </cell>
          <cell r="Q228">
            <v>350.21600000000001</v>
          </cell>
          <cell r="R228">
            <v>3.6383999999999999</v>
          </cell>
          <cell r="S228">
            <v>843.89589999999998</v>
          </cell>
          <cell r="T228">
            <v>133.75749999999999</v>
          </cell>
          <cell r="U228">
            <v>41.4392</v>
          </cell>
          <cell r="V228">
            <v>212.87479999999999</v>
          </cell>
          <cell r="W228">
            <v>239.85429999999999</v>
          </cell>
          <cell r="X228">
            <v>58.867400000000004</v>
          </cell>
          <cell r="Y228">
            <v>126.11620000000001</v>
          </cell>
          <cell r="Z228">
            <v>2.3399000000000001</v>
          </cell>
          <cell r="AA228">
            <v>1.8253999999999999</v>
          </cell>
          <cell r="AB228">
            <v>299.65780000000001</v>
          </cell>
          <cell r="AC228">
            <v>10.9328</v>
          </cell>
          <cell r="AD228">
            <v>3.9600000000000003E-2</v>
          </cell>
          <cell r="AE228">
            <v>10.289</v>
          </cell>
          <cell r="AF228">
            <v>18.962499999999999</v>
          </cell>
          <cell r="AG228">
            <v>1.3124</v>
          </cell>
          <cell r="AH228">
            <v>78.8994</v>
          </cell>
          <cell r="AI228">
            <v>71.516000000000005</v>
          </cell>
          <cell r="AJ228">
            <v>13.8329</v>
          </cell>
          <cell r="AK228">
            <v>51.054499999999997</v>
          </cell>
          <cell r="AL228">
            <v>311.49689999999998</v>
          </cell>
          <cell r="AM228">
            <v>43.140900000000002</v>
          </cell>
          <cell r="AN228">
            <v>469.11430000000001</v>
          </cell>
          <cell r="AO228">
            <v>673.43759999999997</v>
          </cell>
        </row>
        <row r="229">
          <cell r="C229">
            <v>275.63010000000003</v>
          </cell>
          <cell r="D229">
            <v>34.072400000000002</v>
          </cell>
          <cell r="E229">
            <v>757.79340000000002</v>
          </cell>
          <cell r="F229">
            <v>11.4543</v>
          </cell>
          <cell r="G229">
            <v>116.22410000000001</v>
          </cell>
          <cell r="H229">
            <v>3.73E-2</v>
          </cell>
          <cell r="I229">
            <v>13.7593</v>
          </cell>
          <cell r="J229">
            <v>62.989899999999999</v>
          </cell>
          <cell r="K229">
            <v>535.03</v>
          </cell>
          <cell r="L229">
            <v>29.9648</v>
          </cell>
          <cell r="M229">
            <v>5.4233000000000002</v>
          </cell>
          <cell r="N229">
            <v>595.31259999999997</v>
          </cell>
          <cell r="O229">
            <v>28.1783</v>
          </cell>
          <cell r="P229">
            <v>24.213899999999999</v>
          </cell>
          <cell r="Q229">
            <v>348.8184</v>
          </cell>
          <cell r="R229">
            <v>3.6383999999999999</v>
          </cell>
          <cell r="S229">
            <v>843.89589999999998</v>
          </cell>
          <cell r="T229">
            <v>133.75749999999999</v>
          </cell>
          <cell r="U229">
            <v>41.449199999999998</v>
          </cell>
          <cell r="V229">
            <v>212.7534</v>
          </cell>
          <cell r="W229">
            <v>239.7176</v>
          </cell>
          <cell r="X229">
            <v>58.915199999999999</v>
          </cell>
          <cell r="Y229">
            <v>126.8319</v>
          </cell>
          <cell r="Z229">
            <v>2.3386</v>
          </cell>
          <cell r="AA229">
            <v>1.8253999999999999</v>
          </cell>
          <cell r="AB229">
            <v>301.58679999999998</v>
          </cell>
          <cell r="AC229">
            <v>10.9475</v>
          </cell>
          <cell r="AD229">
            <v>3.9E-2</v>
          </cell>
          <cell r="AE229">
            <v>10.289</v>
          </cell>
          <cell r="AF229">
            <v>18.985499999999998</v>
          </cell>
          <cell r="AG229">
            <v>1.3124</v>
          </cell>
          <cell r="AH229">
            <v>78.854399999999998</v>
          </cell>
          <cell r="AI229">
            <v>71.475200000000001</v>
          </cell>
          <cell r="AJ229">
            <v>13.869199999999999</v>
          </cell>
          <cell r="AK229">
            <v>51.234999999999999</v>
          </cell>
          <cell r="AL229">
            <v>311.3399</v>
          </cell>
          <cell r="AM229">
            <v>43.435899999999997</v>
          </cell>
          <cell r="AN229">
            <v>468.84679999999997</v>
          </cell>
          <cell r="AO229">
            <v>673.43759999999997</v>
          </cell>
        </row>
        <row r="230">
          <cell r="C230">
            <v>276.41919999999999</v>
          </cell>
          <cell r="D230">
            <v>34.421100000000003</v>
          </cell>
          <cell r="E230">
            <v>759.77599999999995</v>
          </cell>
          <cell r="F230">
            <v>11.453900000000001</v>
          </cell>
          <cell r="G230">
            <v>117.4134</v>
          </cell>
          <cell r="H230">
            <v>3.73E-2</v>
          </cell>
          <cell r="I230">
            <v>13.9001</v>
          </cell>
          <cell r="J230">
            <v>63.643099999999997</v>
          </cell>
          <cell r="K230">
            <v>535.01</v>
          </cell>
          <cell r="L230">
            <v>30.2714</v>
          </cell>
          <cell r="M230">
            <v>5.4473000000000003</v>
          </cell>
          <cell r="N230">
            <v>601.40430000000003</v>
          </cell>
          <cell r="O230">
            <v>28.4666</v>
          </cell>
          <cell r="P230">
            <v>24.4617</v>
          </cell>
          <cell r="Q230">
            <v>348.67809999999997</v>
          </cell>
          <cell r="R230">
            <v>3.6383000000000001</v>
          </cell>
          <cell r="S230">
            <v>842.53539999999998</v>
          </cell>
          <cell r="T230">
            <v>133.7525</v>
          </cell>
          <cell r="U230">
            <v>41.470100000000002</v>
          </cell>
          <cell r="V230">
            <v>214.93039999999999</v>
          </cell>
          <cell r="W230">
            <v>242.1705</v>
          </cell>
          <cell r="X230">
            <v>59.316800000000001</v>
          </cell>
          <cell r="Y230">
            <v>126.82940000000001</v>
          </cell>
          <cell r="Z230">
            <v>2.3624999999999998</v>
          </cell>
          <cell r="AA230">
            <v>1.8234999999999999</v>
          </cell>
          <cell r="AB230">
            <v>301.28129999999999</v>
          </cell>
          <cell r="AC230">
            <v>11.0626</v>
          </cell>
          <cell r="AD230">
            <v>3.8800000000000001E-2</v>
          </cell>
          <cell r="AE230">
            <v>10.2887</v>
          </cell>
          <cell r="AF230">
            <v>19.2148</v>
          </cell>
          <cell r="AG230">
            <v>1.3124</v>
          </cell>
          <cell r="AH230">
            <v>79.661299999999997</v>
          </cell>
          <cell r="AI230">
            <v>72.206599999999995</v>
          </cell>
          <cell r="AJ230">
            <v>13.9924</v>
          </cell>
          <cell r="AK230">
            <v>51.632399999999997</v>
          </cell>
          <cell r="AL230">
            <v>314.5675</v>
          </cell>
          <cell r="AM230">
            <v>43.389899999999997</v>
          </cell>
          <cell r="AN230">
            <v>473.64440000000002</v>
          </cell>
          <cell r="AO230">
            <v>676.57529999999997</v>
          </cell>
        </row>
        <row r="231">
          <cell r="C231">
            <v>275.83949999999999</v>
          </cell>
          <cell r="D231">
            <v>34.7438</v>
          </cell>
          <cell r="E231">
            <v>762.61749999999995</v>
          </cell>
          <cell r="F231">
            <v>11.453900000000001</v>
          </cell>
          <cell r="G231">
            <v>118.5142</v>
          </cell>
          <cell r="H231">
            <v>3.73E-2</v>
          </cell>
          <cell r="I231">
            <v>14.0304</v>
          </cell>
          <cell r="J231">
            <v>64.239699999999999</v>
          </cell>
          <cell r="K231">
            <v>535.01</v>
          </cell>
          <cell r="L231">
            <v>30.555199999999999</v>
          </cell>
          <cell r="M231">
            <v>5.4413999999999998</v>
          </cell>
          <cell r="N231">
            <v>607.04259999999999</v>
          </cell>
          <cell r="O231">
            <v>28.733499999999999</v>
          </cell>
          <cell r="P231">
            <v>24.690999999999999</v>
          </cell>
          <cell r="Q231">
            <v>346.61419999999998</v>
          </cell>
          <cell r="R231">
            <v>3.6383000000000001</v>
          </cell>
          <cell r="S231">
            <v>842.53539999999998</v>
          </cell>
          <cell r="T231">
            <v>133.7525</v>
          </cell>
          <cell r="U231">
            <v>41.470100000000002</v>
          </cell>
          <cell r="V231">
            <v>216.94550000000001</v>
          </cell>
          <cell r="W231">
            <v>244.4409</v>
          </cell>
          <cell r="X231">
            <v>59.648800000000001</v>
          </cell>
          <cell r="Y231">
            <v>127.07250000000001</v>
          </cell>
          <cell r="Z231">
            <v>2.3847</v>
          </cell>
          <cell r="AA231">
            <v>1.8234999999999999</v>
          </cell>
          <cell r="AB231">
            <v>304.16399999999999</v>
          </cell>
          <cell r="AC231">
            <v>11.117000000000001</v>
          </cell>
          <cell r="AD231">
            <v>3.85E-2</v>
          </cell>
          <cell r="AE231">
            <v>10.2887</v>
          </cell>
          <cell r="AF231">
            <v>19.361899999999999</v>
          </cell>
          <cell r="AG231">
            <v>1.3124</v>
          </cell>
          <cell r="AH231">
            <v>80.408100000000005</v>
          </cell>
          <cell r="AI231">
            <v>72.883600000000001</v>
          </cell>
          <cell r="AJ231">
            <v>14.1111</v>
          </cell>
          <cell r="AK231">
            <v>52.081800000000001</v>
          </cell>
          <cell r="AL231">
            <v>316.25650000000002</v>
          </cell>
          <cell r="AM231">
            <v>43.736600000000003</v>
          </cell>
          <cell r="AN231">
            <v>478.0849</v>
          </cell>
          <cell r="AO231">
            <v>679.30880000000002</v>
          </cell>
        </row>
        <row r="232">
          <cell r="C232">
            <v>275.83949999999999</v>
          </cell>
          <cell r="D232">
            <v>34.7438</v>
          </cell>
          <cell r="E232">
            <v>762.61749999999995</v>
          </cell>
          <cell r="F232">
            <v>11.453900000000001</v>
          </cell>
          <cell r="G232">
            <v>118.5142</v>
          </cell>
          <cell r="H232">
            <v>3.73E-2</v>
          </cell>
          <cell r="I232">
            <v>14.0304</v>
          </cell>
          <cell r="J232">
            <v>64.239699999999999</v>
          </cell>
          <cell r="K232">
            <v>535.01</v>
          </cell>
          <cell r="L232">
            <v>30.555199999999999</v>
          </cell>
          <cell r="M232">
            <v>5.4413999999999998</v>
          </cell>
          <cell r="N232">
            <v>607.04259999999999</v>
          </cell>
          <cell r="O232">
            <v>28.733499999999999</v>
          </cell>
          <cell r="P232">
            <v>24.690999999999999</v>
          </cell>
          <cell r="Q232">
            <v>346.61419999999998</v>
          </cell>
          <cell r="R232">
            <v>3.6383000000000001</v>
          </cell>
          <cell r="S232">
            <v>842.53539999999998</v>
          </cell>
          <cell r="T232">
            <v>133.7525</v>
          </cell>
          <cell r="U232">
            <v>41.470100000000002</v>
          </cell>
          <cell r="V232">
            <v>216.94550000000001</v>
          </cell>
          <cell r="W232">
            <v>244.4409</v>
          </cell>
          <cell r="X232">
            <v>59.648800000000001</v>
          </cell>
          <cell r="Y232">
            <v>127.07250000000001</v>
          </cell>
          <cell r="Z232">
            <v>2.3847</v>
          </cell>
          <cell r="AA232">
            <v>1.8234999999999999</v>
          </cell>
          <cell r="AB232">
            <v>304.16399999999999</v>
          </cell>
          <cell r="AC232">
            <v>11.117000000000001</v>
          </cell>
          <cell r="AD232">
            <v>3.85E-2</v>
          </cell>
          <cell r="AE232">
            <v>10.2887</v>
          </cell>
          <cell r="AF232">
            <v>19.361899999999999</v>
          </cell>
          <cell r="AG232">
            <v>1.3124</v>
          </cell>
          <cell r="AH232">
            <v>80.408100000000005</v>
          </cell>
          <cell r="AI232">
            <v>72.883600000000001</v>
          </cell>
          <cell r="AJ232">
            <v>14.1111</v>
          </cell>
          <cell r="AK232">
            <v>52.081800000000001</v>
          </cell>
          <cell r="AL232">
            <v>316.25650000000002</v>
          </cell>
          <cell r="AM232">
            <v>43.736600000000003</v>
          </cell>
          <cell r="AN232">
            <v>478.0849</v>
          </cell>
          <cell r="AO232">
            <v>679.30880000000002</v>
          </cell>
        </row>
        <row r="233">
          <cell r="C233">
            <v>275.83949999999999</v>
          </cell>
          <cell r="D233">
            <v>34.7438</v>
          </cell>
          <cell r="E233">
            <v>762.61749999999995</v>
          </cell>
          <cell r="F233">
            <v>11.453900000000001</v>
          </cell>
          <cell r="G233">
            <v>118.5142</v>
          </cell>
          <cell r="H233">
            <v>3.73E-2</v>
          </cell>
          <cell r="I233">
            <v>14.0304</v>
          </cell>
          <cell r="J233">
            <v>64.239699999999999</v>
          </cell>
          <cell r="K233">
            <v>535.01</v>
          </cell>
          <cell r="L233">
            <v>30.555199999999999</v>
          </cell>
          <cell r="M233">
            <v>5.4413999999999998</v>
          </cell>
          <cell r="N233">
            <v>607.04259999999999</v>
          </cell>
          <cell r="O233">
            <v>28.733499999999999</v>
          </cell>
          <cell r="P233">
            <v>24.690999999999999</v>
          </cell>
          <cell r="Q233">
            <v>346.61419999999998</v>
          </cell>
          <cell r="R233">
            <v>3.6383000000000001</v>
          </cell>
          <cell r="S233">
            <v>842.53539999999998</v>
          </cell>
          <cell r="T233">
            <v>133.7525</v>
          </cell>
          <cell r="U233">
            <v>41.470100000000002</v>
          </cell>
          <cell r="V233">
            <v>216.94550000000001</v>
          </cell>
          <cell r="W233">
            <v>244.4409</v>
          </cell>
          <cell r="X233">
            <v>59.648800000000001</v>
          </cell>
          <cell r="Y233">
            <v>127.07250000000001</v>
          </cell>
          <cell r="Z233">
            <v>2.3847</v>
          </cell>
          <cell r="AA233">
            <v>1.8234999999999999</v>
          </cell>
          <cell r="AB233">
            <v>304.16399999999999</v>
          </cell>
          <cell r="AC233">
            <v>11.117000000000001</v>
          </cell>
          <cell r="AD233">
            <v>3.85E-2</v>
          </cell>
          <cell r="AE233">
            <v>10.2887</v>
          </cell>
          <cell r="AF233">
            <v>19.361899999999999</v>
          </cell>
          <cell r="AG233">
            <v>1.3124</v>
          </cell>
          <cell r="AH233">
            <v>80.408100000000005</v>
          </cell>
          <cell r="AI233">
            <v>72.883600000000001</v>
          </cell>
          <cell r="AJ233">
            <v>14.1111</v>
          </cell>
          <cell r="AK233">
            <v>52.081800000000001</v>
          </cell>
          <cell r="AL233">
            <v>316.25650000000002</v>
          </cell>
          <cell r="AM233">
            <v>43.736600000000003</v>
          </cell>
          <cell r="AN233">
            <v>478.0849</v>
          </cell>
          <cell r="AO233">
            <v>679.30880000000002</v>
          </cell>
        </row>
        <row r="234">
          <cell r="C234">
            <v>277.58530000000002</v>
          </cell>
          <cell r="D234">
            <v>34.957599999999999</v>
          </cell>
          <cell r="E234">
            <v>762.08410000000003</v>
          </cell>
          <cell r="F234">
            <v>11.4392</v>
          </cell>
          <cell r="G234">
            <v>119.2436</v>
          </cell>
          <cell r="H234">
            <v>3.7199999999999997E-2</v>
          </cell>
          <cell r="I234">
            <v>14.1167</v>
          </cell>
          <cell r="J234">
            <v>64.634299999999996</v>
          </cell>
          <cell r="K234">
            <v>535.01</v>
          </cell>
          <cell r="L234">
            <v>30.743300000000001</v>
          </cell>
          <cell r="M234">
            <v>5.4550999999999998</v>
          </cell>
          <cell r="N234">
            <v>610.77890000000002</v>
          </cell>
          <cell r="O234">
            <v>28.910299999999999</v>
          </cell>
          <cell r="P234">
            <v>24.843</v>
          </cell>
          <cell r="Q234">
            <v>347.81450000000001</v>
          </cell>
          <cell r="R234">
            <v>3.637</v>
          </cell>
          <cell r="S234">
            <v>849.22220000000004</v>
          </cell>
          <cell r="T234">
            <v>133.7525</v>
          </cell>
          <cell r="U234">
            <v>41.499699999999997</v>
          </cell>
          <cell r="V234">
            <v>218.2808</v>
          </cell>
          <cell r="W234">
            <v>245.94550000000001</v>
          </cell>
          <cell r="X234">
            <v>59.662300000000002</v>
          </cell>
          <cell r="Y234">
            <v>126.5962</v>
          </cell>
          <cell r="Z234">
            <v>2.3994</v>
          </cell>
          <cell r="AA234">
            <v>1.8252999999999999</v>
          </cell>
          <cell r="AB234">
            <v>304.77569999999997</v>
          </cell>
          <cell r="AC234">
            <v>11.2203</v>
          </cell>
          <cell r="AD234">
            <v>3.8300000000000001E-2</v>
          </cell>
          <cell r="AE234">
            <v>10.2887</v>
          </cell>
          <cell r="AF234">
            <v>19.523800000000001</v>
          </cell>
          <cell r="AG234">
            <v>1.3017000000000001</v>
          </cell>
          <cell r="AH234">
            <v>80.903000000000006</v>
          </cell>
          <cell r="AI234">
            <v>73.3322</v>
          </cell>
          <cell r="AJ234">
            <v>14.190899999999999</v>
          </cell>
          <cell r="AK234">
            <v>52.257800000000003</v>
          </cell>
          <cell r="AL234">
            <v>317.74059999999997</v>
          </cell>
          <cell r="AM234">
            <v>43.997799999999998</v>
          </cell>
          <cell r="AN234">
            <v>481.02749999999997</v>
          </cell>
          <cell r="AO234">
            <v>680.91079999999999</v>
          </cell>
        </row>
        <row r="235">
          <cell r="C235">
            <v>276.06270000000001</v>
          </cell>
          <cell r="D235">
            <v>34.868200000000002</v>
          </cell>
          <cell r="E235">
            <v>760.13459999999998</v>
          </cell>
          <cell r="F235">
            <v>11.4392</v>
          </cell>
          <cell r="G235">
            <v>118.93859999999999</v>
          </cell>
          <cell r="H235">
            <v>3.7100000000000001E-2</v>
          </cell>
          <cell r="I235">
            <v>14.0806</v>
          </cell>
          <cell r="J235">
            <v>64.462000000000003</v>
          </cell>
          <cell r="K235">
            <v>535.01</v>
          </cell>
          <cell r="L235">
            <v>30.6646</v>
          </cell>
          <cell r="M235">
            <v>5.3783000000000003</v>
          </cell>
          <cell r="N235">
            <v>609.2165</v>
          </cell>
          <cell r="O235">
            <v>28.836400000000001</v>
          </cell>
          <cell r="P235">
            <v>24.779399999999999</v>
          </cell>
          <cell r="Q235">
            <v>347.62860000000001</v>
          </cell>
          <cell r="R235">
            <v>3.637</v>
          </cell>
          <cell r="S235">
            <v>849.22220000000004</v>
          </cell>
          <cell r="T235">
            <v>133.7525</v>
          </cell>
          <cell r="U235">
            <v>41.473300000000002</v>
          </cell>
          <cell r="V235">
            <v>217.72239999999999</v>
          </cell>
          <cell r="W235">
            <v>245.31630000000001</v>
          </cell>
          <cell r="X235">
            <v>59.469099999999997</v>
          </cell>
          <cell r="Y235">
            <v>125.70659999999999</v>
          </cell>
          <cell r="Z235">
            <v>2.3932000000000002</v>
          </cell>
          <cell r="AA235">
            <v>1.8241000000000001</v>
          </cell>
          <cell r="AB235">
            <v>303.89980000000003</v>
          </cell>
          <cell r="AC235">
            <v>11.1685</v>
          </cell>
          <cell r="AD235">
            <v>3.6700000000000003E-2</v>
          </cell>
          <cell r="AE235">
            <v>10.2887</v>
          </cell>
          <cell r="AF235">
            <v>19.456499999999998</v>
          </cell>
          <cell r="AG235">
            <v>1.3017000000000001</v>
          </cell>
          <cell r="AH235">
            <v>80.696100000000001</v>
          </cell>
          <cell r="AI235">
            <v>73.144599999999997</v>
          </cell>
          <cell r="AJ235">
            <v>14.1617</v>
          </cell>
          <cell r="AK235">
            <v>52.089599999999997</v>
          </cell>
          <cell r="AL235">
            <v>316.59320000000002</v>
          </cell>
          <cell r="AM235">
            <v>43.6021</v>
          </cell>
          <cell r="AN235">
            <v>479.79700000000003</v>
          </cell>
          <cell r="AO235">
            <v>679.13720000000001</v>
          </cell>
        </row>
        <row r="236">
          <cell r="C236">
            <v>281.97480000000002</v>
          </cell>
          <cell r="D236">
            <v>35.432600000000001</v>
          </cell>
          <cell r="E236">
            <v>768.5412</v>
          </cell>
          <cell r="F236">
            <v>11.4381</v>
          </cell>
          <cell r="G236">
            <v>120.86360000000001</v>
          </cell>
          <cell r="H236">
            <v>3.7199999999999997E-2</v>
          </cell>
          <cell r="I236">
            <v>14.3085</v>
          </cell>
          <cell r="J236">
            <v>65.503500000000003</v>
          </cell>
          <cell r="K236">
            <v>534.96</v>
          </cell>
          <cell r="L236">
            <v>31.160900000000002</v>
          </cell>
          <cell r="M236">
            <v>5.4397000000000002</v>
          </cell>
          <cell r="N236">
            <v>619.07669999999996</v>
          </cell>
          <cell r="O236">
            <v>29.303100000000001</v>
          </cell>
          <cell r="P236">
            <v>25.180499999999999</v>
          </cell>
          <cell r="Q236">
            <v>349.38200000000001</v>
          </cell>
          <cell r="R236">
            <v>3.6366999999999998</v>
          </cell>
          <cell r="S236">
            <v>849.14290000000005</v>
          </cell>
          <cell r="T236">
            <v>133.74</v>
          </cell>
          <cell r="U236">
            <v>41.520899999999997</v>
          </cell>
          <cell r="V236">
            <v>221.24619999999999</v>
          </cell>
          <cell r="W236">
            <v>249.2868</v>
          </cell>
          <cell r="X236">
            <v>60.018799999999999</v>
          </cell>
          <cell r="Y236">
            <v>125.55370000000001</v>
          </cell>
          <cell r="Z236">
            <v>2.4319999999999999</v>
          </cell>
          <cell r="AA236">
            <v>1.8232999999999999</v>
          </cell>
          <cell r="AB236">
            <v>306.60449999999997</v>
          </cell>
          <cell r="AC236">
            <v>11.351900000000001</v>
          </cell>
          <cell r="AD236">
            <v>3.5900000000000001E-2</v>
          </cell>
          <cell r="AE236">
            <v>10.287699999999999</v>
          </cell>
          <cell r="AF236">
            <v>19.2712</v>
          </cell>
          <cell r="AG236">
            <v>1.3016000000000001</v>
          </cell>
          <cell r="AH236">
            <v>82.002099999999999</v>
          </cell>
          <cell r="AI236">
            <v>74.328400000000002</v>
          </cell>
          <cell r="AJ236">
            <v>14.382400000000001</v>
          </cell>
          <cell r="AK236">
            <v>52.656500000000001</v>
          </cell>
          <cell r="AL236">
            <v>321.1028</v>
          </cell>
          <cell r="AM236">
            <v>44.477499999999999</v>
          </cell>
          <cell r="AN236">
            <v>487.5625</v>
          </cell>
          <cell r="AO236">
            <v>684.95129999999995</v>
          </cell>
        </row>
        <row r="237">
          <cell r="C237">
            <v>281.72669999999999</v>
          </cell>
          <cell r="D237">
            <v>35.538600000000002</v>
          </cell>
          <cell r="E237">
            <v>772.7894</v>
          </cell>
          <cell r="F237">
            <v>11.434699999999999</v>
          </cell>
          <cell r="G237">
            <v>121.2252</v>
          </cell>
          <cell r="H237">
            <v>3.7100000000000001E-2</v>
          </cell>
          <cell r="I237">
            <v>14.3513</v>
          </cell>
          <cell r="J237">
            <v>65.695999999999998</v>
          </cell>
          <cell r="K237">
            <v>534.79999999999995</v>
          </cell>
          <cell r="L237">
            <v>31.254100000000001</v>
          </cell>
          <cell r="M237">
            <v>5.4554</v>
          </cell>
          <cell r="N237">
            <v>620.92870000000005</v>
          </cell>
          <cell r="O237">
            <v>29.390799999999999</v>
          </cell>
          <cell r="P237">
            <v>25.255800000000001</v>
          </cell>
          <cell r="Q237">
            <v>350.25150000000002</v>
          </cell>
          <cell r="R237">
            <v>3.6356000000000002</v>
          </cell>
          <cell r="S237">
            <v>852.95060000000001</v>
          </cell>
          <cell r="T237">
            <v>133.69999999999999</v>
          </cell>
          <cell r="U237">
            <v>41.506900000000002</v>
          </cell>
          <cell r="V237">
            <v>221.90809999999999</v>
          </cell>
          <cell r="W237">
            <v>250.0325</v>
          </cell>
          <cell r="X237">
            <v>60.346899999999998</v>
          </cell>
          <cell r="Y237">
            <v>125.49939999999999</v>
          </cell>
          <cell r="Z237">
            <v>2.4392</v>
          </cell>
          <cell r="AA237">
            <v>1.8221000000000001</v>
          </cell>
          <cell r="AB237">
            <v>306.6155</v>
          </cell>
          <cell r="AC237">
            <v>11.3383</v>
          </cell>
          <cell r="AD237">
            <v>3.6499999999999998E-2</v>
          </cell>
          <cell r="AE237">
            <v>10.284599999999999</v>
          </cell>
          <cell r="AF237">
            <v>19.233899999999998</v>
          </cell>
          <cell r="AG237">
            <v>1.3011999999999999</v>
          </cell>
          <cell r="AH237">
            <v>82.247399999999999</v>
          </cell>
          <cell r="AI237">
            <v>74.550799999999995</v>
          </cell>
          <cell r="AJ237">
            <v>14.3948</v>
          </cell>
          <cell r="AK237">
            <v>52.820900000000002</v>
          </cell>
          <cell r="AL237">
            <v>321.87270000000001</v>
          </cell>
          <cell r="AM237">
            <v>44.594299999999997</v>
          </cell>
          <cell r="AN237">
            <v>489.02109999999999</v>
          </cell>
          <cell r="AO237">
            <v>687.40710000000001</v>
          </cell>
        </row>
        <row r="238">
          <cell r="C238">
            <v>285.39170000000001</v>
          </cell>
          <cell r="D238">
            <v>35.507300000000001</v>
          </cell>
          <cell r="E238">
            <v>772.23099999999999</v>
          </cell>
          <cell r="F238">
            <v>11.4321</v>
          </cell>
          <cell r="G238">
            <v>121.11839999999999</v>
          </cell>
          <cell r="H238">
            <v>3.6999999999999998E-2</v>
          </cell>
          <cell r="I238">
            <v>14.338699999999999</v>
          </cell>
          <cell r="J238">
            <v>65.623999999999995</v>
          </cell>
          <cell r="K238">
            <v>534.67999999999995</v>
          </cell>
          <cell r="L238">
            <v>31.226600000000001</v>
          </cell>
          <cell r="M238">
            <v>5.4873000000000003</v>
          </cell>
          <cell r="N238">
            <v>620.38210000000004</v>
          </cell>
          <cell r="O238">
            <v>29.364899999999999</v>
          </cell>
          <cell r="P238">
            <v>25.233599999999999</v>
          </cell>
          <cell r="Q238">
            <v>347.6771</v>
          </cell>
          <cell r="R238">
            <v>3.6347999999999998</v>
          </cell>
          <cell r="S238">
            <v>858.23429999999996</v>
          </cell>
          <cell r="T238">
            <v>133.66999999999999</v>
          </cell>
          <cell r="U238">
            <v>41.519199999999998</v>
          </cell>
          <cell r="V238">
            <v>221.71270000000001</v>
          </cell>
          <cell r="W238">
            <v>249.8124</v>
          </cell>
          <cell r="X238">
            <v>60.078800000000001</v>
          </cell>
          <cell r="Y238">
            <v>124.6246</v>
          </cell>
          <cell r="Z238">
            <v>2.4371</v>
          </cell>
          <cell r="AA238">
            <v>1.8210999999999999</v>
          </cell>
          <cell r="AB238">
            <v>304.66460000000001</v>
          </cell>
          <cell r="AC238">
            <v>11.3178</v>
          </cell>
          <cell r="AD238">
            <v>3.78E-2</v>
          </cell>
          <cell r="AE238">
            <v>10.282299999999999</v>
          </cell>
          <cell r="AF238">
            <v>19.105699999999999</v>
          </cell>
          <cell r="AG238">
            <v>1.3008999999999999</v>
          </cell>
          <cell r="AH238">
            <v>82.174999999999997</v>
          </cell>
          <cell r="AI238">
            <v>74.485200000000006</v>
          </cell>
          <cell r="AJ238">
            <v>14.361000000000001</v>
          </cell>
          <cell r="AK238">
            <v>52.339599999999997</v>
          </cell>
          <cell r="AL238">
            <v>321.80110000000002</v>
          </cell>
          <cell r="AM238">
            <v>44.280500000000004</v>
          </cell>
          <cell r="AN238">
            <v>488.59059999999999</v>
          </cell>
          <cell r="AO238">
            <v>686.14689999999996</v>
          </cell>
        </row>
        <row r="239">
          <cell r="C239">
            <v>285.39170000000001</v>
          </cell>
          <cell r="D239">
            <v>35.507300000000001</v>
          </cell>
          <cell r="E239">
            <v>772.23099999999999</v>
          </cell>
          <cell r="F239">
            <v>11.4321</v>
          </cell>
          <cell r="G239">
            <v>121.11839999999999</v>
          </cell>
          <cell r="H239">
            <v>3.6999999999999998E-2</v>
          </cell>
          <cell r="I239">
            <v>14.338699999999999</v>
          </cell>
          <cell r="J239">
            <v>65.623999999999995</v>
          </cell>
          <cell r="K239">
            <v>534.67999999999995</v>
          </cell>
          <cell r="L239">
            <v>31.226600000000001</v>
          </cell>
          <cell r="M239">
            <v>5.4873000000000003</v>
          </cell>
          <cell r="N239">
            <v>620.38210000000004</v>
          </cell>
          <cell r="O239">
            <v>29.364899999999999</v>
          </cell>
          <cell r="P239">
            <v>25.233599999999999</v>
          </cell>
          <cell r="Q239">
            <v>347.6771</v>
          </cell>
          <cell r="R239">
            <v>3.6347999999999998</v>
          </cell>
          <cell r="S239">
            <v>858.23429999999996</v>
          </cell>
          <cell r="T239">
            <v>133.66999999999999</v>
          </cell>
          <cell r="U239">
            <v>41.519199999999998</v>
          </cell>
          <cell r="V239">
            <v>221.71270000000001</v>
          </cell>
          <cell r="W239">
            <v>249.8124</v>
          </cell>
          <cell r="X239">
            <v>60.078800000000001</v>
          </cell>
          <cell r="Y239">
            <v>124.6246</v>
          </cell>
          <cell r="Z239">
            <v>2.4371</v>
          </cell>
          <cell r="AA239">
            <v>1.8210999999999999</v>
          </cell>
          <cell r="AB239">
            <v>304.66460000000001</v>
          </cell>
          <cell r="AC239">
            <v>11.3178</v>
          </cell>
          <cell r="AD239">
            <v>3.78E-2</v>
          </cell>
          <cell r="AE239">
            <v>10.282299999999999</v>
          </cell>
          <cell r="AF239">
            <v>19.105699999999999</v>
          </cell>
          <cell r="AG239">
            <v>1.3008999999999999</v>
          </cell>
          <cell r="AH239">
            <v>82.174999999999997</v>
          </cell>
          <cell r="AI239">
            <v>74.485200000000006</v>
          </cell>
          <cell r="AJ239">
            <v>14.361000000000001</v>
          </cell>
          <cell r="AK239">
            <v>52.339599999999997</v>
          </cell>
          <cell r="AL239">
            <v>321.80110000000002</v>
          </cell>
          <cell r="AM239">
            <v>44.280500000000004</v>
          </cell>
          <cell r="AN239">
            <v>488.59059999999999</v>
          </cell>
          <cell r="AO239">
            <v>686.14689999999996</v>
          </cell>
        </row>
        <row r="240">
          <cell r="C240">
            <v>285.39170000000001</v>
          </cell>
          <cell r="D240">
            <v>35.507300000000001</v>
          </cell>
          <cell r="E240">
            <v>772.23099999999999</v>
          </cell>
          <cell r="F240">
            <v>11.4321</v>
          </cell>
          <cell r="G240">
            <v>121.11839999999999</v>
          </cell>
          <cell r="H240">
            <v>3.6999999999999998E-2</v>
          </cell>
          <cell r="I240">
            <v>14.338699999999999</v>
          </cell>
          <cell r="J240">
            <v>65.623999999999995</v>
          </cell>
          <cell r="K240">
            <v>534.67999999999995</v>
          </cell>
          <cell r="L240">
            <v>31.226600000000001</v>
          </cell>
          <cell r="M240">
            <v>5.4873000000000003</v>
          </cell>
          <cell r="N240">
            <v>620.38210000000004</v>
          </cell>
          <cell r="O240">
            <v>29.364899999999999</v>
          </cell>
          <cell r="P240">
            <v>25.233599999999999</v>
          </cell>
          <cell r="Q240">
            <v>347.6771</v>
          </cell>
          <cell r="R240">
            <v>3.6347999999999998</v>
          </cell>
          <cell r="S240">
            <v>858.23429999999996</v>
          </cell>
          <cell r="T240">
            <v>133.66999999999999</v>
          </cell>
          <cell r="U240">
            <v>41.519199999999998</v>
          </cell>
          <cell r="V240">
            <v>221.71270000000001</v>
          </cell>
          <cell r="W240">
            <v>249.8124</v>
          </cell>
          <cell r="X240">
            <v>60.078800000000001</v>
          </cell>
          <cell r="Y240">
            <v>124.6246</v>
          </cell>
          <cell r="Z240">
            <v>2.4371</v>
          </cell>
          <cell r="AA240">
            <v>1.8210999999999999</v>
          </cell>
          <cell r="AB240">
            <v>304.66460000000001</v>
          </cell>
          <cell r="AC240">
            <v>11.3178</v>
          </cell>
          <cell r="AD240">
            <v>3.78E-2</v>
          </cell>
          <cell r="AE240">
            <v>10.282299999999999</v>
          </cell>
          <cell r="AF240">
            <v>19.105699999999999</v>
          </cell>
          <cell r="AG240">
            <v>1.3008999999999999</v>
          </cell>
          <cell r="AH240">
            <v>82.174999999999997</v>
          </cell>
          <cell r="AI240">
            <v>74.485200000000006</v>
          </cell>
          <cell r="AJ240">
            <v>14.361000000000001</v>
          </cell>
          <cell r="AK240">
            <v>52.339599999999997</v>
          </cell>
          <cell r="AL240">
            <v>321.80110000000002</v>
          </cell>
          <cell r="AM240">
            <v>44.280500000000004</v>
          </cell>
          <cell r="AN240">
            <v>488.59059999999999</v>
          </cell>
          <cell r="AO240">
            <v>686.14689999999996</v>
          </cell>
        </row>
        <row r="241">
          <cell r="C241">
            <v>285.21719999999999</v>
          </cell>
          <cell r="D241">
            <v>35.537399999999998</v>
          </cell>
          <cell r="E241">
            <v>772.51959999999997</v>
          </cell>
          <cell r="F241">
            <v>11.4232</v>
          </cell>
          <cell r="G241">
            <v>121.22110000000001</v>
          </cell>
          <cell r="H241">
            <v>3.6900000000000002E-2</v>
          </cell>
          <cell r="I241">
            <v>14.3508</v>
          </cell>
          <cell r="J241">
            <v>65.674400000000006</v>
          </cell>
          <cell r="K241">
            <v>534.49</v>
          </cell>
          <cell r="L241">
            <v>31.2531</v>
          </cell>
          <cell r="M241">
            <v>5.4790000000000001</v>
          </cell>
          <cell r="N241">
            <v>620.90809999999999</v>
          </cell>
          <cell r="O241">
            <v>29.389800000000001</v>
          </cell>
          <cell r="P241">
            <v>25.254999999999999</v>
          </cell>
          <cell r="Q241">
            <v>345.70870000000002</v>
          </cell>
          <cell r="R241">
            <v>3.6322999999999999</v>
          </cell>
          <cell r="S241">
            <v>856.55449999999996</v>
          </cell>
          <cell r="T241">
            <v>133.6225</v>
          </cell>
          <cell r="U241">
            <v>41.509</v>
          </cell>
          <cell r="V241">
            <v>221.9007</v>
          </cell>
          <cell r="W241">
            <v>250.02420000000001</v>
          </cell>
          <cell r="X241">
            <v>60.270499999999998</v>
          </cell>
          <cell r="Y241">
            <v>124.2769</v>
          </cell>
          <cell r="Z241">
            <v>2.4390999999999998</v>
          </cell>
          <cell r="AA241">
            <v>1.8199000000000001</v>
          </cell>
          <cell r="AB241">
            <v>304.10750000000002</v>
          </cell>
          <cell r="AC241">
            <v>11.3279</v>
          </cell>
          <cell r="AD241">
            <v>3.7600000000000001E-2</v>
          </cell>
          <cell r="AE241">
            <v>10.278700000000001</v>
          </cell>
          <cell r="AF241">
            <v>19.109200000000001</v>
          </cell>
          <cell r="AG241">
            <v>1.2899</v>
          </cell>
          <cell r="AH241">
            <v>82.244699999999995</v>
          </cell>
          <cell r="AI241">
            <v>74.548299999999998</v>
          </cell>
          <cell r="AJ241">
            <v>14.3475</v>
          </cell>
          <cell r="AK241">
            <v>51.892099999999999</v>
          </cell>
          <cell r="AL241">
            <v>321.98910000000001</v>
          </cell>
          <cell r="AM241">
            <v>44.382399999999997</v>
          </cell>
          <cell r="AN241">
            <v>489.00490000000002</v>
          </cell>
          <cell r="AO241">
            <v>685.7482</v>
          </cell>
        </row>
        <row r="242">
          <cell r="C242">
            <v>285.07530000000003</v>
          </cell>
          <cell r="D242">
            <v>35.447200000000002</v>
          </cell>
          <cell r="E242">
            <v>773.73699999999997</v>
          </cell>
          <cell r="F242">
            <v>11.420400000000001</v>
          </cell>
          <cell r="G242">
            <v>120.9135</v>
          </cell>
          <cell r="H242">
            <v>3.6900000000000002E-2</v>
          </cell>
          <cell r="I242">
            <v>14.314399999999999</v>
          </cell>
          <cell r="J242">
            <v>65.499799999999993</v>
          </cell>
          <cell r="K242">
            <v>534.36</v>
          </cell>
          <cell r="L242">
            <v>31.1738</v>
          </cell>
          <cell r="M242">
            <v>5.4377000000000004</v>
          </cell>
          <cell r="N242">
            <v>619.33230000000003</v>
          </cell>
          <cell r="O242">
            <v>29.315200000000001</v>
          </cell>
          <cell r="P242">
            <v>25.190899999999999</v>
          </cell>
          <cell r="Q242">
            <v>345.76010000000002</v>
          </cell>
          <cell r="R242">
            <v>3.6314000000000002</v>
          </cell>
          <cell r="S242">
            <v>859.09969999999998</v>
          </cell>
          <cell r="T242">
            <v>133.59</v>
          </cell>
          <cell r="U242">
            <v>41.511699999999998</v>
          </cell>
          <cell r="V242">
            <v>221.33760000000001</v>
          </cell>
          <cell r="W242">
            <v>249.3897</v>
          </cell>
          <cell r="X242">
            <v>60.058300000000003</v>
          </cell>
          <cell r="Y242">
            <v>125.07729999999999</v>
          </cell>
          <cell r="Z242">
            <v>2.4329999999999998</v>
          </cell>
          <cell r="AA242">
            <v>1.8206</v>
          </cell>
          <cell r="AB242">
            <v>305.36770000000001</v>
          </cell>
          <cell r="AC242">
            <v>11.2979</v>
          </cell>
          <cell r="AD242">
            <v>3.7199999999999997E-2</v>
          </cell>
          <cell r="AE242">
            <v>10.276199999999999</v>
          </cell>
          <cell r="AF242">
            <v>19.035399999999999</v>
          </cell>
          <cell r="AG242">
            <v>1.2896000000000001</v>
          </cell>
          <cell r="AH242">
            <v>82.036000000000001</v>
          </cell>
          <cell r="AI242">
            <v>74.359099999999998</v>
          </cell>
          <cell r="AJ242">
            <v>14.3132</v>
          </cell>
          <cell r="AK242">
            <v>51.719200000000001</v>
          </cell>
          <cell r="AL242">
            <v>321.61660000000001</v>
          </cell>
          <cell r="AM242">
            <v>44.5854</v>
          </cell>
          <cell r="AN242">
            <v>487.7638</v>
          </cell>
          <cell r="AO242">
            <v>685.58140000000003</v>
          </cell>
        </row>
        <row r="243">
          <cell r="C243">
            <v>287.55709999999999</v>
          </cell>
          <cell r="D243">
            <v>35.764099999999999</v>
          </cell>
          <cell r="E243">
            <v>777.94050000000004</v>
          </cell>
          <cell r="F243">
            <v>11.4125</v>
          </cell>
          <cell r="G243">
            <v>121.99460000000001</v>
          </cell>
          <cell r="H243">
            <v>3.6799999999999999E-2</v>
          </cell>
          <cell r="I243">
            <v>14.442399999999999</v>
          </cell>
          <cell r="J243">
            <v>66.070400000000006</v>
          </cell>
          <cell r="K243">
            <v>533.99</v>
          </cell>
          <cell r="L243">
            <v>31.452500000000001</v>
          </cell>
          <cell r="M243">
            <v>5.4493</v>
          </cell>
          <cell r="N243">
            <v>624.87009999999998</v>
          </cell>
          <cell r="O243">
            <v>29.577300000000001</v>
          </cell>
          <cell r="P243">
            <v>25.4161</v>
          </cell>
          <cell r="Q243">
            <v>344.81869999999998</v>
          </cell>
          <cell r="R243">
            <v>3.6288999999999998</v>
          </cell>
          <cell r="S243">
            <v>855.75319999999999</v>
          </cell>
          <cell r="T243">
            <v>133.4975</v>
          </cell>
          <cell r="U243">
            <v>41.486199999999997</v>
          </cell>
          <cell r="V243">
            <v>223.3167</v>
          </cell>
          <cell r="W243">
            <v>251.61959999999999</v>
          </cell>
          <cell r="X243">
            <v>60.677500000000002</v>
          </cell>
          <cell r="Y243">
            <v>124.9588</v>
          </cell>
          <cell r="Z243">
            <v>2.4546999999999999</v>
          </cell>
          <cell r="AA243">
            <v>1.8193999999999999</v>
          </cell>
          <cell r="AB243">
            <v>304.74029999999999</v>
          </cell>
          <cell r="AC243">
            <v>11.374700000000001</v>
          </cell>
          <cell r="AD243">
            <v>3.6600000000000001E-2</v>
          </cell>
          <cell r="AE243">
            <v>10.269</v>
          </cell>
          <cell r="AF243">
            <v>19.188400000000001</v>
          </cell>
          <cell r="AG243">
            <v>1.2887</v>
          </cell>
          <cell r="AH243">
            <v>82.769499999999994</v>
          </cell>
          <cell r="AI243">
            <v>75.024000000000001</v>
          </cell>
          <cell r="AJ243">
            <v>14.3301</v>
          </cell>
          <cell r="AK243">
            <v>51.962899999999998</v>
          </cell>
          <cell r="AL243">
            <v>323.78789999999998</v>
          </cell>
          <cell r="AM243">
            <v>44.580599999999997</v>
          </cell>
          <cell r="AN243">
            <v>492.12520000000001</v>
          </cell>
          <cell r="AO243">
            <v>688.12609999999995</v>
          </cell>
        </row>
        <row r="244">
          <cell r="C244">
            <v>284.22430000000003</v>
          </cell>
          <cell r="D244">
            <v>35.357900000000001</v>
          </cell>
          <cell r="E244">
            <v>771.54340000000002</v>
          </cell>
          <cell r="F244">
            <v>11.4116</v>
          </cell>
          <cell r="G244">
            <v>120.60890000000001</v>
          </cell>
          <cell r="H244">
            <v>3.6700000000000003E-2</v>
          </cell>
          <cell r="I244">
            <v>14.2784</v>
          </cell>
          <cell r="J244">
            <v>65.331299999999999</v>
          </cell>
          <cell r="K244">
            <v>533.95000000000005</v>
          </cell>
          <cell r="L244">
            <v>31.095300000000002</v>
          </cell>
          <cell r="M244">
            <v>5.4156000000000004</v>
          </cell>
          <cell r="N244">
            <v>617.77229999999997</v>
          </cell>
          <cell r="O244">
            <v>29.241399999999999</v>
          </cell>
          <cell r="P244">
            <v>25.127400000000002</v>
          </cell>
          <cell r="Q244">
            <v>345.74700000000001</v>
          </cell>
          <cell r="R244">
            <v>3.6286</v>
          </cell>
          <cell r="S244">
            <v>855.68910000000005</v>
          </cell>
          <cell r="T244">
            <v>133.48750000000001</v>
          </cell>
          <cell r="U244">
            <v>41.4831</v>
          </cell>
          <cell r="V244">
            <v>220.7801</v>
          </cell>
          <cell r="W244">
            <v>248.76150000000001</v>
          </cell>
          <cell r="X244">
            <v>59.977200000000003</v>
          </cell>
          <cell r="Y244">
            <v>126.06829999999999</v>
          </cell>
          <cell r="Z244">
            <v>2.4268000000000001</v>
          </cell>
          <cell r="AA244">
            <v>1.8180000000000001</v>
          </cell>
          <cell r="AB244">
            <v>304.2176</v>
          </cell>
          <cell r="AC244">
            <v>11.248100000000001</v>
          </cell>
          <cell r="AD244">
            <v>3.6299999999999999E-2</v>
          </cell>
          <cell r="AE244">
            <v>10.2683</v>
          </cell>
          <cell r="AF244">
            <v>19.343800000000002</v>
          </cell>
          <cell r="AG244">
            <v>1.2886</v>
          </cell>
          <cell r="AH244">
            <v>81.829400000000007</v>
          </cell>
          <cell r="AI244">
            <v>74.171800000000005</v>
          </cell>
          <cell r="AJ244">
            <v>14.1835</v>
          </cell>
          <cell r="AK244">
            <v>51.627299999999998</v>
          </cell>
          <cell r="AL244">
            <v>320.21539999999999</v>
          </cell>
          <cell r="AM244">
            <v>44.371699999999997</v>
          </cell>
          <cell r="AN244">
            <v>486.53519999999997</v>
          </cell>
          <cell r="AO244">
            <v>684.19949999999994</v>
          </cell>
        </row>
        <row r="245">
          <cell r="C245">
            <v>284.22430000000003</v>
          </cell>
          <cell r="D245">
            <v>35.357900000000001</v>
          </cell>
          <cell r="E245">
            <v>771.54340000000002</v>
          </cell>
          <cell r="F245">
            <v>11.4116</v>
          </cell>
          <cell r="G245">
            <v>120.60890000000001</v>
          </cell>
          <cell r="H245">
            <v>3.6700000000000003E-2</v>
          </cell>
          <cell r="I245">
            <v>14.2784</v>
          </cell>
          <cell r="J245">
            <v>65.331299999999999</v>
          </cell>
          <cell r="K245">
            <v>533.95000000000005</v>
          </cell>
          <cell r="L245">
            <v>31.095300000000002</v>
          </cell>
          <cell r="M245">
            <v>5.4156000000000004</v>
          </cell>
          <cell r="N245">
            <v>617.77229999999997</v>
          </cell>
          <cell r="O245">
            <v>29.241399999999999</v>
          </cell>
          <cell r="P245">
            <v>25.127400000000002</v>
          </cell>
          <cell r="Q245">
            <v>345.74700000000001</v>
          </cell>
          <cell r="R245">
            <v>3.6286</v>
          </cell>
          <cell r="S245">
            <v>855.68910000000005</v>
          </cell>
          <cell r="T245">
            <v>133.48750000000001</v>
          </cell>
          <cell r="U245">
            <v>41.4831</v>
          </cell>
          <cell r="V245">
            <v>220.7801</v>
          </cell>
          <cell r="W245">
            <v>248.76150000000001</v>
          </cell>
          <cell r="X245">
            <v>59.977200000000003</v>
          </cell>
          <cell r="Y245">
            <v>126.06829999999999</v>
          </cell>
          <cell r="Z245">
            <v>2.4268000000000001</v>
          </cell>
          <cell r="AA245">
            <v>1.8180000000000001</v>
          </cell>
          <cell r="AB245">
            <v>304.2176</v>
          </cell>
          <cell r="AC245">
            <v>11.248100000000001</v>
          </cell>
          <cell r="AD245">
            <v>3.6299999999999999E-2</v>
          </cell>
          <cell r="AE245">
            <v>10.2683</v>
          </cell>
          <cell r="AF245">
            <v>19.343800000000002</v>
          </cell>
          <cell r="AG245">
            <v>1.2886</v>
          </cell>
          <cell r="AH245">
            <v>81.829400000000007</v>
          </cell>
          <cell r="AI245">
            <v>74.171800000000005</v>
          </cell>
          <cell r="AJ245">
            <v>14.1835</v>
          </cell>
          <cell r="AK245">
            <v>51.627299999999998</v>
          </cell>
          <cell r="AL245">
            <v>320.21539999999999</v>
          </cell>
          <cell r="AM245">
            <v>44.371699999999997</v>
          </cell>
          <cell r="AN245">
            <v>486.53519999999997</v>
          </cell>
          <cell r="AO245">
            <v>684.19949999999994</v>
          </cell>
        </row>
        <row r="246">
          <cell r="C246">
            <v>284.22430000000003</v>
          </cell>
          <cell r="D246">
            <v>35.357900000000001</v>
          </cell>
          <cell r="E246">
            <v>771.54340000000002</v>
          </cell>
          <cell r="F246">
            <v>11.4116</v>
          </cell>
          <cell r="G246">
            <v>120.60890000000001</v>
          </cell>
          <cell r="H246">
            <v>3.6700000000000003E-2</v>
          </cell>
          <cell r="I246">
            <v>14.2784</v>
          </cell>
          <cell r="J246">
            <v>65.331299999999999</v>
          </cell>
          <cell r="K246">
            <v>533.95000000000005</v>
          </cell>
          <cell r="L246">
            <v>31.095300000000002</v>
          </cell>
          <cell r="M246">
            <v>5.4156000000000004</v>
          </cell>
          <cell r="N246">
            <v>617.77229999999997</v>
          </cell>
          <cell r="O246">
            <v>29.241399999999999</v>
          </cell>
          <cell r="P246">
            <v>25.127400000000002</v>
          </cell>
          <cell r="Q246">
            <v>345.74700000000001</v>
          </cell>
          <cell r="R246">
            <v>3.6286</v>
          </cell>
          <cell r="S246">
            <v>855.68910000000005</v>
          </cell>
          <cell r="T246">
            <v>133.48750000000001</v>
          </cell>
          <cell r="U246">
            <v>41.4831</v>
          </cell>
          <cell r="V246">
            <v>220.7801</v>
          </cell>
          <cell r="W246">
            <v>248.76150000000001</v>
          </cell>
          <cell r="X246">
            <v>59.977200000000003</v>
          </cell>
          <cell r="Y246">
            <v>126.06829999999999</v>
          </cell>
          <cell r="Z246">
            <v>2.4268000000000001</v>
          </cell>
          <cell r="AA246">
            <v>1.8180000000000001</v>
          </cell>
          <cell r="AB246">
            <v>304.2176</v>
          </cell>
          <cell r="AC246">
            <v>11.248100000000001</v>
          </cell>
          <cell r="AD246">
            <v>3.6299999999999999E-2</v>
          </cell>
          <cell r="AE246">
            <v>10.2683</v>
          </cell>
          <cell r="AF246">
            <v>19.343800000000002</v>
          </cell>
          <cell r="AG246">
            <v>1.2886</v>
          </cell>
          <cell r="AH246">
            <v>81.829400000000007</v>
          </cell>
          <cell r="AI246">
            <v>74.171800000000005</v>
          </cell>
          <cell r="AJ246">
            <v>14.1835</v>
          </cell>
          <cell r="AK246">
            <v>51.627299999999998</v>
          </cell>
          <cell r="AL246">
            <v>320.21539999999999</v>
          </cell>
          <cell r="AM246">
            <v>44.371699999999997</v>
          </cell>
          <cell r="AN246">
            <v>486.53519999999997</v>
          </cell>
          <cell r="AO246">
            <v>684.19949999999994</v>
          </cell>
        </row>
        <row r="247">
          <cell r="C247">
            <v>284.22430000000003</v>
          </cell>
          <cell r="D247">
            <v>35.357900000000001</v>
          </cell>
          <cell r="E247">
            <v>771.54340000000002</v>
          </cell>
          <cell r="F247">
            <v>11.4116</v>
          </cell>
          <cell r="G247">
            <v>120.60890000000001</v>
          </cell>
          <cell r="H247">
            <v>3.6700000000000003E-2</v>
          </cell>
          <cell r="I247">
            <v>14.2784</v>
          </cell>
          <cell r="J247">
            <v>65.331299999999999</v>
          </cell>
          <cell r="K247">
            <v>533.95000000000005</v>
          </cell>
          <cell r="L247">
            <v>31.095300000000002</v>
          </cell>
          <cell r="M247">
            <v>5.4156000000000004</v>
          </cell>
          <cell r="N247">
            <v>617.77229999999997</v>
          </cell>
          <cell r="O247">
            <v>29.241399999999999</v>
          </cell>
          <cell r="P247">
            <v>25.127400000000002</v>
          </cell>
          <cell r="Q247">
            <v>345.74700000000001</v>
          </cell>
          <cell r="R247">
            <v>3.6286</v>
          </cell>
          <cell r="S247">
            <v>855.68910000000005</v>
          </cell>
          <cell r="T247">
            <v>133.48750000000001</v>
          </cell>
          <cell r="U247">
            <v>41.4831</v>
          </cell>
          <cell r="V247">
            <v>220.7801</v>
          </cell>
          <cell r="W247">
            <v>248.76150000000001</v>
          </cell>
          <cell r="X247">
            <v>59.977200000000003</v>
          </cell>
          <cell r="Y247">
            <v>126.06829999999999</v>
          </cell>
          <cell r="Z247">
            <v>2.4268000000000001</v>
          </cell>
          <cell r="AA247">
            <v>1.8180000000000001</v>
          </cell>
          <cell r="AB247">
            <v>304.2176</v>
          </cell>
          <cell r="AC247">
            <v>11.248100000000001</v>
          </cell>
          <cell r="AD247">
            <v>3.6299999999999999E-2</v>
          </cell>
          <cell r="AE247">
            <v>10.2683</v>
          </cell>
          <cell r="AF247">
            <v>19.343800000000002</v>
          </cell>
          <cell r="AG247">
            <v>1.2886</v>
          </cell>
          <cell r="AH247">
            <v>81.829400000000007</v>
          </cell>
          <cell r="AI247">
            <v>74.171800000000005</v>
          </cell>
          <cell r="AJ247">
            <v>14.1835</v>
          </cell>
          <cell r="AK247">
            <v>51.627299999999998</v>
          </cell>
          <cell r="AL247">
            <v>320.21539999999999</v>
          </cell>
          <cell r="AM247">
            <v>44.371699999999997</v>
          </cell>
          <cell r="AN247">
            <v>486.53519999999997</v>
          </cell>
          <cell r="AO247">
            <v>684.19949999999994</v>
          </cell>
        </row>
        <row r="248">
          <cell r="C248">
            <v>281.59960000000001</v>
          </cell>
          <cell r="D248">
            <v>35.262599999999999</v>
          </cell>
          <cell r="E248">
            <v>769.34230000000002</v>
          </cell>
          <cell r="F248">
            <v>11.406000000000001</v>
          </cell>
          <cell r="G248">
            <v>120.2839</v>
          </cell>
          <cell r="H248">
            <v>3.6600000000000001E-2</v>
          </cell>
          <cell r="I248">
            <v>14.2399</v>
          </cell>
          <cell r="J248">
            <v>65.180599999999998</v>
          </cell>
          <cell r="K248">
            <v>533.79999999999995</v>
          </cell>
          <cell r="L248">
            <v>31.011500000000002</v>
          </cell>
          <cell r="M248">
            <v>5.3788</v>
          </cell>
          <cell r="N248">
            <v>616.10760000000005</v>
          </cell>
          <cell r="O248">
            <v>29.162600000000001</v>
          </cell>
          <cell r="P248">
            <v>25.059699999999999</v>
          </cell>
          <cell r="Q248">
            <v>346.36610000000002</v>
          </cell>
          <cell r="R248">
            <v>3.6276000000000002</v>
          </cell>
          <cell r="S248">
            <v>858.19939999999997</v>
          </cell>
          <cell r="T248">
            <v>133.44999999999999</v>
          </cell>
          <cell r="U248">
            <v>41.488199999999999</v>
          </cell>
          <cell r="V248">
            <v>220.18510000000001</v>
          </cell>
          <cell r="W248">
            <v>248.09119999999999</v>
          </cell>
          <cell r="X248">
            <v>60.030200000000001</v>
          </cell>
          <cell r="Y248">
            <v>125.5626</v>
          </cell>
          <cell r="Z248">
            <v>2.4203000000000001</v>
          </cell>
          <cell r="AA248">
            <v>1.8187</v>
          </cell>
          <cell r="AB248">
            <v>305.28769999999997</v>
          </cell>
          <cell r="AC248">
            <v>11.2087</v>
          </cell>
          <cell r="AD248">
            <v>3.73E-2</v>
          </cell>
          <cell r="AE248">
            <v>10.2654</v>
          </cell>
          <cell r="AF248">
            <v>19.182600000000001</v>
          </cell>
          <cell r="AG248">
            <v>1.278</v>
          </cell>
          <cell r="AH248">
            <v>81.608900000000006</v>
          </cell>
          <cell r="AI248">
            <v>73.971999999999994</v>
          </cell>
          <cell r="AJ248">
            <v>14.1953</v>
          </cell>
          <cell r="AK248">
            <v>51.713700000000003</v>
          </cell>
          <cell r="AL248">
            <v>319.35250000000002</v>
          </cell>
          <cell r="AM248">
            <v>44.442599999999999</v>
          </cell>
          <cell r="AN248">
            <v>485.2242</v>
          </cell>
          <cell r="AO248">
            <v>684.08619999999996</v>
          </cell>
        </row>
        <row r="249">
          <cell r="C249">
            <v>281.23880000000003</v>
          </cell>
          <cell r="D249">
            <v>35.0764</v>
          </cell>
          <cell r="E249">
            <v>768.44759999999997</v>
          </cell>
          <cell r="F249">
            <v>11.406000000000001</v>
          </cell>
          <cell r="G249">
            <v>119.64879999999999</v>
          </cell>
          <cell r="H249">
            <v>3.6600000000000001E-2</v>
          </cell>
          <cell r="I249">
            <v>14.1647</v>
          </cell>
          <cell r="J249">
            <v>64.846000000000004</v>
          </cell>
          <cell r="K249">
            <v>533.79999999999995</v>
          </cell>
          <cell r="L249">
            <v>30.8477</v>
          </cell>
          <cell r="M249">
            <v>5.3611000000000004</v>
          </cell>
          <cell r="N249">
            <v>612.85429999999997</v>
          </cell>
          <cell r="O249">
            <v>29.008600000000001</v>
          </cell>
          <cell r="P249">
            <v>24.927399999999999</v>
          </cell>
          <cell r="Q249">
            <v>345.79590000000002</v>
          </cell>
          <cell r="R249">
            <v>3.6276000000000002</v>
          </cell>
          <cell r="S249">
            <v>855.44870000000003</v>
          </cell>
          <cell r="T249">
            <v>133.44999999999999</v>
          </cell>
          <cell r="U249">
            <v>41.498199999999997</v>
          </cell>
          <cell r="V249">
            <v>219.0224</v>
          </cell>
          <cell r="W249">
            <v>246.78110000000001</v>
          </cell>
          <cell r="X249">
            <v>59.824199999999998</v>
          </cell>
          <cell r="Y249">
            <v>125.5722</v>
          </cell>
          <cell r="Z249">
            <v>2.4075000000000002</v>
          </cell>
          <cell r="AA249">
            <v>1.8181</v>
          </cell>
          <cell r="AB249">
            <v>304.8263</v>
          </cell>
          <cell r="AC249">
            <v>11.132</v>
          </cell>
          <cell r="AD249">
            <v>3.7900000000000003E-2</v>
          </cell>
          <cell r="AE249">
            <v>10.2654</v>
          </cell>
          <cell r="AF249">
            <v>18.996500000000001</v>
          </cell>
          <cell r="AG249">
            <v>1.278</v>
          </cell>
          <cell r="AH249">
            <v>81.177899999999994</v>
          </cell>
          <cell r="AI249">
            <v>73.581299999999999</v>
          </cell>
          <cell r="AJ249">
            <v>14.117900000000001</v>
          </cell>
          <cell r="AK249">
            <v>51.5334</v>
          </cell>
          <cell r="AL249">
            <v>318.25259999999997</v>
          </cell>
          <cell r="AM249">
            <v>44.3827</v>
          </cell>
          <cell r="AN249">
            <v>482.66199999999998</v>
          </cell>
          <cell r="AO249">
            <v>682.25099999999998</v>
          </cell>
        </row>
        <row r="250">
          <cell r="C250">
            <v>283.09379999999999</v>
          </cell>
          <cell r="D250">
            <v>35.390099999999997</v>
          </cell>
          <cell r="E250">
            <v>776.80330000000004</v>
          </cell>
          <cell r="F250">
            <v>11.4071</v>
          </cell>
          <cell r="G250">
            <v>120.7187</v>
          </cell>
          <cell r="H250">
            <v>3.6499999999999998E-2</v>
          </cell>
          <cell r="I250">
            <v>14.291399999999999</v>
          </cell>
          <cell r="J250">
            <v>65.418000000000006</v>
          </cell>
          <cell r="K250">
            <v>533.85</v>
          </cell>
          <cell r="L250">
            <v>31.1236</v>
          </cell>
          <cell r="M250">
            <v>5.3982999999999999</v>
          </cell>
          <cell r="N250">
            <v>618.33450000000005</v>
          </cell>
          <cell r="O250">
            <v>29.268000000000001</v>
          </cell>
          <cell r="P250">
            <v>25.150300000000001</v>
          </cell>
          <cell r="Q250">
            <v>346.52949999999998</v>
          </cell>
          <cell r="R250">
            <v>3.6278999999999999</v>
          </cell>
          <cell r="S250">
            <v>854.16</v>
          </cell>
          <cell r="T250">
            <v>133.46250000000001</v>
          </cell>
          <cell r="U250">
            <v>41.502099999999999</v>
          </cell>
          <cell r="V250">
            <v>220.98099999999999</v>
          </cell>
          <cell r="W250">
            <v>248.9879</v>
          </cell>
          <cell r="X250">
            <v>60.359200000000001</v>
          </cell>
          <cell r="Y250">
            <v>126.1961</v>
          </cell>
          <cell r="Z250">
            <v>2.4289999999999998</v>
          </cell>
          <cell r="AA250">
            <v>1.8183</v>
          </cell>
          <cell r="AB250">
            <v>305.75619999999998</v>
          </cell>
          <cell r="AC250">
            <v>11.2248</v>
          </cell>
          <cell r="AD250">
            <v>3.8399999999999997E-2</v>
          </cell>
          <cell r="AE250">
            <v>10.266299999999999</v>
          </cell>
          <cell r="AF250">
            <v>19.253499999999999</v>
          </cell>
          <cell r="AG250">
            <v>1.2781</v>
          </cell>
          <cell r="AH250">
            <v>81.903800000000004</v>
          </cell>
          <cell r="AI250">
            <v>74.2393</v>
          </cell>
          <cell r="AJ250">
            <v>14.234999999999999</v>
          </cell>
          <cell r="AK250">
            <v>51.668799999999997</v>
          </cell>
          <cell r="AL250">
            <v>321.05619999999999</v>
          </cell>
          <cell r="AM250">
            <v>44.701500000000003</v>
          </cell>
          <cell r="AN250">
            <v>486.97800000000001</v>
          </cell>
          <cell r="AO250">
            <v>685.76649999999995</v>
          </cell>
        </row>
        <row r="251">
          <cell r="C251">
            <v>283.39420000000001</v>
          </cell>
          <cell r="D251">
            <v>35.297899999999998</v>
          </cell>
          <cell r="E251">
            <v>776.26559999999995</v>
          </cell>
          <cell r="F251">
            <v>11.416</v>
          </cell>
          <cell r="G251">
            <v>120.4042</v>
          </cell>
          <cell r="H251">
            <v>3.6499999999999998E-2</v>
          </cell>
          <cell r="I251">
            <v>14.254099999999999</v>
          </cell>
          <cell r="J251">
            <v>65.252799999999993</v>
          </cell>
          <cell r="K251">
            <v>534.04</v>
          </cell>
          <cell r="L251">
            <v>31.0425</v>
          </cell>
          <cell r="M251">
            <v>5.4028</v>
          </cell>
          <cell r="N251">
            <v>616.72370000000001</v>
          </cell>
          <cell r="O251">
            <v>29.191700000000001</v>
          </cell>
          <cell r="P251">
            <v>25.084800000000001</v>
          </cell>
          <cell r="Q251">
            <v>345.77449999999999</v>
          </cell>
          <cell r="R251">
            <v>3.6292</v>
          </cell>
          <cell r="S251">
            <v>857.20709999999997</v>
          </cell>
          <cell r="T251">
            <v>133.51</v>
          </cell>
          <cell r="U251">
            <v>41.508499999999998</v>
          </cell>
          <cell r="V251">
            <v>220.40530000000001</v>
          </cell>
          <cell r="W251">
            <v>248.33930000000001</v>
          </cell>
          <cell r="X251">
            <v>60.347799999999999</v>
          </cell>
          <cell r="Y251">
            <v>125.9456</v>
          </cell>
          <cell r="Z251">
            <v>2.4226999999999999</v>
          </cell>
          <cell r="AA251">
            <v>1.8183</v>
          </cell>
          <cell r="AB251">
            <v>305.1705</v>
          </cell>
          <cell r="AC251">
            <v>11.197900000000001</v>
          </cell>
          <cell r="AD251">
            <v>3.8800000000000001E-2</v>
          </cell>
          <cell r="AE251">
            <v>10.27</v>
          </cell>
          <cell r="AF251">
            <v>19.243600000000001</v>
          </cell>
          <cell r="AG251">
            <v>1.2786</v>
          </cell>
          <cell r="AH251">
            <v>81.6905</v>
          </cell>
          <cell r="AI251">
            <v>74.045900000000003</v>
          </cell>
          <cell r="AJ251">
            <v>14.1846</v>
          </cell>
          <cell r="AK251">
            <v>51.306100000000001</v>
          </cell>
          <cell r="AL251">
            <v>320.15649999999999</v>
          </cell>
          <cell r="AM251">
            <v>44.5809</v>
          </cell>
          <cell r="AN251">
            <v>485.70940000000002</v>
          </cell>
          <cell r="AO251">
            <v>687.96450000000004</v>
          </cell>
        </row>
        <row r="252">
          <cell r="C252">
            <v>280.09901935483873</v>
          </cell>
          <cell r="D252">
            <v>34.931622580645161</v>
          </cell>
          <cell r="E252">
            <v>767.55594516129008</v>
          </cell>
          <cell r="F252">
            <v>11.437529032258068</v>
          </cell>
          <cell r="G252">
            <v>119.15485806451615</v>
          </cell>
          <cell r="H252">
            <v>3.7087096774193549E-2</v>
          </cell>
          <cell r="I252">
            <v>14.106222580645158</v>
          </cell>
          <cell r="J252">
            <v>64.560448387096784</v>
          </cell>
          <cell r="K252">
            <v>534.6664516129033</v>
          </cell>
          <cell r="L252">
            <v>30.720380645161285</v>
          </cell>
          <cell r="M252">
            <v>5.4305548387096794</v>
          </cell>
          <cell r="N252">
            <v>610.32437741935485</v>
          </cell>
          <cell r="O252">
            <v>28.888832258064525</v>
          </cell>
          <cell r="P252">
            <v>24.824490322580644</v>
          </cell>
          <cell r="Q252">
            <v>347.47600322580632</v>
          </cell>
          <cell r="R252">
            <v>3.6359903225806454</v>
          </cell>
          <cell r="S252">
            <v>850.46795483870972</v>
          </cell>
          <cell r="T252">
            <v>133.66661290322583</v>
          </cell>
          <cell r="U252">
            <v>41.487787096774177</v>
          </cell>
          <cell r="V252">
            <v>218.11831290322579</v>
          </cell>
          <cell r="W252">
            <v>245.76241935483864</v>
          </cell>
          <cell r="X252">
            <v>59.683380645161307</v>
          </cell>
          <cell r="Y252">
            <v>125.9020258064516</v>
          </cell>
          <cell r="Z252">
            <v>2.3975645161290329</v>
          </cell>
          <cell r="AA252">
            <v>1.8218903225806446</v>
          </cell>
          <cell r="AB252">
            <v>303.22973225806459</v>
          </cell>
          <cell r="AC252">
            <v>11.149822580645166</v>
          </cell>
          <cell r="AD252">
            <v>3.8145161290322582E-2</v>
          </cell>
          <cell r="AE252">
            <v>10.282051612903226</v>
          </cell>
          <cell r="AF252">
            <v>19.173180645161292</v>
          </cell>
          <cell r="AG252">
            <v>1.3030645161290322</v>
          </cell>
          <cell r="AH252">
            <v>80.842816129032272</v>
          </cell>
          <cell r="AI252">
            <v>73.277596774193569</v>
          </cell>
          <cell r="AJ252">
            <v>14.121529032258062</v>
          </cell>
          <cell r="AK252">
            <v>51.711783870967764</v>
          </cell>
          <cell r="AL252">
            <v>317.44377741935472</v>
          </cell>
          <cell r="AM252">
            <v>43.925009677419332</v>
          </cell>
          <cell r="AN252">
            <v>480.6695064516129</v>
          </cell>
          <cell r="AO252">
            <v>681.14526129032265</v>
          </cell>
        </row>
        <row r="253">
          <cell r="C253">
            <v>282.5564</v>
          </cell>
          <cell r="D253">
            <v>35.534399999999998</v>
          </cell>
          <cell r="E253">
            <v>777.98559999999998</v>
          </cell>
          <cell r="F253">
            <v>11.413399999999999</v>
          </cell>
          <cell r="G253">
            <v>121.211</v>
          </cell>
          <cell r="H253">
            <v>3.6499999999999998E-2</v>
          </cell>
          <cell r="I253">
            <v>14.349600000000001</v>
          </cell>
          <cell r="J253">
            <v>65.663600000000002</v>
          </cell>
          <cell r="K253">
            <v>533.91999999999996</v>
          </cell>
          <cell r="L253">
            <v>31.250499999999999</v>
          </cell>
          <cell r="M253">
            <v>5.4238999999999997</v>
          </cell>
          <cell r="N253">
            <v>620.85609999999997</v>
          </cell>
          <cell r="O253">
            <v>29.3873</v>
          </cell>
          <cell r="P253">
            <v>25.2529</v>
          </cell>
          <cell r="Q253">
            <v>345.72859999999997</v>
          </cell>
          <cell r="R253">
            <v>3.6284000000000001</v>
          </cell>
          <cell r="S253">
            <v>857.01440000000002</v>
          </cell>
          <cell r="T253">
            <v>133.47999999999999</v>
          </cell>
          <cell r="U253">
            <v>41.503399999999999</v>
          </cell>
          <cell r="V253">
            <v>221.88220000000001</v>
          </cell>
          <cell r="W253">
            <v>250.0033</v>
          </cell>
          <cell r="X253">
            <v>60.609099999999998</v>
          </cell>
          <cell r="Y253">
            <v>126.3081</v>
          </cell>
          <cell r="Z253">
            <v>2.4388999999999998</v>
          </cell>
          <cell r="AA253">
            <v>1.8153999999999999</v>
          </cell>
          <cell r="AB253">
            <v>306.77199999999999</v>
          </cell>
          <cell r="AC253">
            <v>11.264099999999999</v>
          </cell>
          <cell r="AD253">
            <v>3.9E-2</v>
          </cell>
          <cell r="AE253">
            <v>10.2677</v>
          </cell>
          <cell r="AF253">
            <v>19.269500000000001</v>
          </cell>
          <cell r="AG253">
            <v>1.2783</v>
          </cell>
          <cell r="AH253">
            <v>82.237799999999993</v>
          </cell>
          <cell r="AI253">
            <v>74.542100000000005</v>
          </cell>
          <cell r="AJ253">
            <v>14.2464</v>
          </cell>
          <cell r="AK253">
            <v>51.2836</v>
          </cell>
          <cell r="AL253">
            <v>322.42919999999998</v>
          </cell>
          <cell r="AM253">
            <v>45.003599999999999</v>
          </cell>
          <cell r="AN253">
            <v>488.96390000000002</v>
          </cell>
          <cell r="AO253">
            <v>687.80989999999997</v>
          </cell>
        </row>
        <row r="254">
          <cell r="C254">
            <v>282.5564</v>
          </cell>
          <cell r="D254">
            <v>35.534399999999998</v>
          </cell>
          <cell r="E254">
            <v>777.98559999999998</v>
          </cell>
          <cell r="F254">
            <v>11.413399999999999</v>
          </cell>
          <cell r="G254">
            <v>121.211</v>
          </cell>
          <cell r="H254">
            <v>3.6499999999999998E-2</v>
          </cell>
          <cell r="I254">
            <v>14.349600000000001</v>
          </cell>
          <cell r="J254">
            <v>65.663600000000002</v>
          </cell>
          <cell r="K254">
            <v>533.91999999999996</v>
          </cell>
          <cell r="L254">
            <v>31.250499999999999</v>
          </cell>
          <cell r="M254">
            <v>5.4238999999999997</v>
          </cell>
          <cell r="N254">
            <v>620.85609999999997</v>
          </cell>
          <cell r="O254">
            <v>29.3873</v>
          </cell>
          <cell r="P254">
            <v>25.2529</v>
          </cell>
          <cell r="Q254">
            <v>345.72859999999997</v>
          </cell>
          <cell r="R254">
            <v>3.6284000000000001</v>
          </cell>
          <cell r="S254">
            <v>857.01440000000002</v>
          </cell>
          <cell r="T254">
            <v>133.47999999999999</v>
          </cell>
          <cell r="U254">
            <v>41.503399999999999</v>
          </cell>
          <cell r="V254">
            <v>221.88220000000001</v>
          </cell>
          <cell r="W254">
            <v>250.0033</v>
          </cell>
          <cell r="X254">
            <v>60.609099999999998</v>
          </cell>
          <cell r="Y254">
            <v>126.3081</v>
          </cell>
          <cell r="Z254">
            <v>2.4388999999999998</v>
          </cell>
          <cell r="AA254">
            <v>1.8153999999999999</v>
          </cell>
          <cell r="AB254">
            <v>306.77199999999999</v>
          </cell>
          <cell r="AC254">
            <v>11.264099999999999</v>
          </cell>
          <cell r="AD254">
            <v>3.9E-2</v>
          </cell>
          <cell r="AE254">
            <v>10.2677</v>
          </cell>
          <cell r="AF254">
            <v>19.269500000000001</v>
          </cell>
          <cell r="AG254">
            <v>1.2783</v>
          </cell>
          <cell r="AH254">
            <v>82.237799999999993</v>
          </cell>
          <cell r="AI254">
            <v>74.542100000000005</v>
          </cell>
          <cell r="AJ254">
            <v>14.2464</v>
          </cell>
          <cell r="AK254">
            <v>51.2836</v>
          </cell>
          <cell r="AL254">
            <v>322.42919999999998</v>
          </cell>
          <cell r="AM254">
            <v>45.003599999999999</v>
          </cell>
          <cell r="AN254">
            <v>488.96390000000002</v>
          </cell>
          <cell r="AO254">
            <v>687.80989999999997</v>
          </cell>
        </row>
        <row r="255">
          <cell r="C255">
            <v>282.5564</v>
          </cell>
          <cell r="D255">
            <v>35.534399999999998</v>
          </cell>
          <cell r="E255">
            <v>777.98559999999998</v>
          </cell>
          <cell r="F255">
            <v>11.413399999999999</v>
          </cell>
          <cell r="G255">
            <v>121.211</v>
          </cell>
          <cell r="H255">
            <v>3.6499999999999998E-2</v>
          </cell>
          <cell r="I255">
            <v>14.349600000000001</v>
          </cell>
          <cell r="J255">
            <v>65.663600000000002</v>
          </cell>
          <cell r="K255">
            <v>533.91999999999996</v>
          </cell>
          <cell r="L255">
            <v>31.250499999999999</v>
          </cell>
          <cell r="M255">
            <v>5.4238999999999997</v>
          </cell>
          <cell r="N255">
            <v>620.85609999999997</v>
          </cell>
          <cell r="O255">
            <v>29.3873</v>
          </cell>
          <cell r="P255">
            <v>25.2529</v>
          </cell>
          <cell r="Q255">
            <v>345.72859999999997</v>
          </cell>
          <cell r="R255">
            <v>3.6284000000000001</v>
          </cell>
          <cell r="S255">
            <v>857.01440000000002</v>
          </cell>
          <cell r="T255">
            <v>133.47999999999999</v>
          </cell>
          <cell r="U255">
            <v>41.503399999999999</v>
          </cell>
          <cell r="V255">
            <v>221.88220000000001</v>
          </cell>
          <cell r="W255">
            <v>250.0033</v>
          </cell>
          <cell r="X255">
            <v>60.609099999999998</v>
          </cell>
          <cell r="Y255">
            <v>126.3081</v>
          </cell>
          <cell r="Z255">
            <v>2.4388999999999998</v>
          </cell>
          <cell r="AA255">
            <v>1.8153999999999999</v>
          </cell>
          <cell r="AB255">
            <v>306.77199999999999</v>
          </cell>
          <cell r="AC255">
            <v>11.264099999999999</v>
          </cell>
          <cell r="AD255">
            <v>3.9E-2</v>
          </cell>
          <cell r="AE255">
            <v>10.2677</v>
          </cell>
          <cell r="AF255">
            <v>19.269500000000001</v>
          </cell>
          <cell r="AG255">
            <v>1.2783</v>
          </cell>
          <cell r="AH255">
            <v>82.237799999999993</v>
          </cell>
          <cell r="AI255">
            <v>74.542100000000005</v>
          </cell>
          <cell r="AJ255">
            <v>14.2464</v>
          </cell>
          <cell r="AK255">
            <v>51.2836</v>
          </cell>
          <cell r="AL255">
            <v>322.42919999999998</v>
          </cell>
          <cell r="AM255">
            <v>45.003599999999999</v>
          </cell>
          <cell r="AN255">
            <v>488.96390000000002</v>
          </cell>
          <cell r="AO255">
            <v>687.80989999999997</v>
          </cell>
        </row>
        <row r="256">
          <cell r="C256">
            <v>281.20299999999997</v>
          </cell>
          <cell r="D256">
            <v>35.200699999999998</v>
          </cell>
          <cell r="E256">
            <v>776.86</v>
          </cell>
          <cell r="F256">
            <v>11.413399999999999</v>
          </cell>
          <cell r="G256">
            <v>120.0727</v>
          </cell>
          <cell r="H256">
            <v>3.6400000000000002E-2</v>
          </cell>
          <cell r="I256">
            <v>14.2149</v>
          </cell>
          <cell r="J256">
            <v>65.065299999999993</v>
          </cell>
          <cell r="K256">
            <v>533.91999999999996</v>
          </cell>
          <cell r="L256">
            <v>30.957000000000001</v>
          </cell>
          <cell r="M256">
            <v>5.4047000000000001</v>
          </cell>
          <cell r="N256">
            <v>615.02589999999998</v>
          </cell>
          <cell r="O256">
            <v>29.1114</v>
          </cell>
          <cell r="P256">
            <v>25.015699999999999</v>
          </cell>
          <cell r="Q256">
            <v>344.13659999999999</v>
          </cell>
          <cell r="R256">
            <v>3.6259000000000001</v>
          </cell>
          <cell r="S256">
            <v>861.16129999999998</v>
          </cell>
          <cell r="T256">
            <v>133.47999999999999</v>
          </cell>
          <cell r="U256">
            <v>41.503399999999999</v>
          </cell>
          <cell r="V256">
            <v>219.79849999999999</v>
          </cell>
          <cell r="W256">
            <v>247.65559999999999</v>
          </cell>
          <cell r="X256">
            <v>60.316600000000001</v>
          </cell>
          <cell r="Y256">
            <v>126.18129999999999</v>
          </cell>
          <cell r="Z256">
            <v>2.4159999999999999</v>
          </cell>
          <cell r="AA256">
            <v>1.8153999999999999</v>
          </cell>
          <cell r="AB256">
            <v>306.91430000000003</v>
          </cell>
          <cell r="AC256">
            <v>11.1671</v>
          </cell>
          <cell r="AD256">
            <v>3.8199999999999998E-2</v>
          </cell>
          <cell r="AE256">
            <v>10.2677</v>
          </cell>
          <cell r="AF256">
            <v>19.244</v>
          </cell>
          <cell r="AG256">
            <v>1.2703</v>
          </cell>
          <cell r="AH256">
            <v>81.465599999999995</v>
          </cell>
          <cell r="AI256">
            <v>73.842100000000002</v>
          </cell>
          <cell r="AJ256">
            <v>14.155900000000001</v>
          </cell>
          <cell r="AK256">
            <v>50.933500000000002</v>
          </cell>
          <cell r="AL256">
            <v>319.59109999999998</v>
          </cell>
          <cell r="AM256">
            <v>44.8825</v>
          </cell>
          <cell r="AN256">
            <v>484.37220000000002</v>
          </cell>
          <cell r="AO256">
            <v>687.80989999999997</v>
          </cell>
        </row>
        <row r="257">
          <cell r="C257">
            <v>279.01560000000001</v>
          </cell>
          <cell r="D257">
            <v>34.815399999999997</v>
          </cell>
          <cell r="E257">
            <v>773.06719999999996</v>
          </cell>
          <cell r="F257">
            <v>11.4168</v>
          </cell>
          <cell r="G257">
            <v>118.75830000000001</v>
          </cell>
          <cell r="H257">
            <v>3.6299999999999999E-2</v>
          </cell>
          <cell r="I257">
            <v>14.0593</v>
          </cell>
          <cell r="J257">
            <v>64.356499999999997</v>
          </cell>
          <cell r="K257">
            <v>534.08000000000004</v>
          </cell>
          <cell r="L257">
            <v>30.618099999999998</v>
          </cell>
          <cell r="M257">
            <v>5.3658999999999999</v>
          </cell>
          <cell r="N257">
            <v>608.29309999999998</v>
          </cell>
          <cell r="O257">
            <v>28.7927</v>
          </cell>
          <cell r="P257">
            <v>24.741900000000001</v>
          </cell>
          <cell r="Q257">
            <v>344.67930000000001</v>
          </cell>
          <cell r="R257">
            <v>3.6269999999999998</v>
          </cell>
          <cell r="S257">
            <v>857.2713</v>
          </cell>
          <cell r="T257">
            <v>133.52000000000001</v>
          </cell>
          <cell r="U257">
            <v>41.521599999999999</v>
          </cell>
          <cell r="V257">
            <v>217.39240000000001</v>
          </cell>
          <cell r="W257">
            <v>244.94450000000001</v>
          </cell>
          <cell r="X257">
            <v>60.161999999999999</v>
          </cell>
          <cell r="Y257">
            <v>125.46680000000001</v>
          </cell>
          <cell r="Z257">
            <v>2.3896000000000002</v>
          </cell>
          <cell r="AA257">
            <v>1.8134999999999999</v>
          </cell>
          <cell r="AB257">
            <v>305.97800000000001</v>
          </cell>
          <cell r="AC257">
            <v>11.0535</v>
          </cell>
          <cell r="AD257">
            <v>3.7400000000000003E-2</v>
          </cell>
          <cell r="AE257">
            <v>10.270799999999999</v>
          </cell>
          <cell r="AF257">
            <v>18.9986</v>
          </cell>
          <cell r="AG257">
            <v>1.2706999999999999</v>
          </cell>
          <cell r="AH257">
            <v>80.573700000000002</v>
          </cell>
          <cell r="AI257">
            <v>73.033699999999996</v>
          </cell>
          <cell r="AJ257">
            <v>14.03</v>
          </cell>
          <cell r="AK257">
            <v>50.1554</v>
          </cell>
          <cell r="AL257">
            <v>316.1968</v>
          </cell>
          <cell r="AM257">
            <v>44.731099999999998</v>
          </cell>
          <cell r="AN257">
            <v>479.06979999999999</v>
          </cell>
          <cell r="AO257">
            <v>682.45360000000005</v>
          </cell>
        </row>
        <row r="258">
          <cell r="C258">
            <v>277.95830000000001</v>
          </cell>
          <cell r="D258">
            <v>34.501600000000003</v>
          </cell>
          <cell r="E258">
            <v>772.20680000000004</v>
          </cell>
          <cell r="F258">
            <v>11.4145</v>
          </cell>
          <cell r="G258">
            <v>117.68810000000001</v>
          </cell>
          <cell r="H258">
            <v>3.6299999999999999E-2</v>
          </cell>
          <cell r="I258">
            <v>13.932600000000001</v>
          </cell>
          <cell r="J258">
            <v>63.784300000000002</v>
          </cell>
          <cell r="K258">
            <v>533.97</v>
          </cell>
          <cell r="L258">
            <v>30.342199999999998</v>
          </cell>
          <cell r="M258">
            <v>5.3535000000000004</v>
          </cell>
          <cell r="N258">
            <v>602.8116</v>
          </cell>
          <cell r="O258">
            <v>28.533200000000001</v>
          </cell>
          <cell r="P258">
            <v>24.518899999999999</v>
          </cell>
          <cell r="Q258">
            <v>342.18880000000001</v>
          </cell>
          <cell r="R258">
            <v>3.6263000000000001</v>
          </cell>
          <cell r="S258">
            <v>854.35199999999998</v>
          </cell>
          <cell r="T258">
            <v>133.49250000000001</v>
          </cell>
          <cell r="U258">
            <v>41.505000000000003</v>
          </cell>
          <cell r="V258">
            <v>215.43340000000001</v>
          </cell>
          <cell r="W258">
            <v>242.7372</v>
          </cell>
          <cell r="X258">
            <v>59.864199999999997</v>
          </cell>
          <cell r="Y258">
            <v>126.06619999999999</v>
          </cell>
          <cell r="Z258">
            <v>2.3681000000000001</v>
          </cell>
          <cell r="AA258">
            <v>1.8130999999999999</v>
          </cell>
          <cell r="AB258">
            <v>305.54300000000001</v>
          </cell>
          <cell r="AC258">
            <v>10.9726</v>
          </cell>
          <cell r="AD258">
            <v>3.7600000000000001E-2</v>
          </cell>
          <cell r="AE258">
            <v>10.268700000000001</v>
          </cell>
          <cell r="AF258">
            <v>18.864100000000001</v>
          </cell>
          <cell r="AG258">
            <v>1.2704</v>
          </cell>
          <cell r="AH258">
            <v>79.847700000000003</v>
          </cell>
          <cell r="AI258">
            <v>72.375600000000006</v>
          </cell>
          <cell r="AJ258">
            <v>13.899900000000001</v>
          </cell>
          <cell r="AK258">
            <v>49.887300000000003</v>
          </cell>
          <cell r="AL258">
            <v>314.38499999999999</v>
          </cell>
          <cell r="AM258">
            <v>44.398499999999999</v>
          </cell>
          <cell r="AN258">
            <v>474.7527</v>
          </cell>
          <cell r="AO258">
            <v>679.78440000000001</v>
          </cell>
        </row>
        <row r="259">
          <cell r="C259">
            <v>278.08199999999999</v>
          </cell>
          <cell r="D259">
            <v>34.359400000000001</v>
          </cell>
          <cell r="E259">
            <v>773.93190000000004</v>
          </cell>
          <cell r="F259">
            <v>11.413600000000001</v>
          </cell>
          <cell r="G259">
            <v>117.2028</v>
          </cell>
          <cell r="H259">
            <v>3.6299999999999999E-2</v>
          </cell>
          <cell r="I259">
            <v>13.8751</v>
          </cell>
          <cell r="J259">
            <v>63.527200000000001</v>
          </cell>
          <cell r="K259">
            <v>533.92999999999995</v>
          </cell>
          <cell r="L259">
            <v>30.217099999999999</v>
          </cell>
          <cell r="M259">
            <v>5.3243</v>
          </cell>
          <cell r="N259">
            <v>600.32579999999996</v>
          </cell>
          <cell r="O259">
            <v>28.415600000000001</v>
          </cell>
          <cell r="P259">
            <v>24.4178</v>
          </cell>
          <cell r="Q259">
            <v>343.00279999999998</v>
          </cell>
          <cell r="R259">
            <v>3.6259999999999999</v>
          </cell>
          <cell r="S259">
            <v>848.85530000000006</v>
          </cell>
          <cell r="T259">
            <v>133.48249999999999</v>
          </cell>
          <cell r="U259">
            <v>41.502800000000001</v>
          </cell>
          <cell r="V259">
            <v>214.54499999999999</v>
          </cell>
          <cell r="W259">
            <v>241.7363</v>
          </cell>
          <cell r="X259">
            <v>59.4786</v>
          </cell>
          <cell r="Y259">
            <v>125.6865</v>
          </cell>
          <cell r="Z259">
            <v>2.3582999999999998</v>
          </cell>
          <cell r="AA259">
            <v>1.8129999999999999</v>
          </cell>
          <cell r="AB259">
            <v>304.69490000000002</v>
          </cell>
          <cell r="AC259">
            <v>10.936</v>
          </cell>
          <cell r="AD259">
            <v>3.8100000000000002E-2</v>
          </cell>
          <cell r="AE259">
            <v>10.267899999999999</v>
          </cell>
          <cell r="AF259">
            <v>18.757999999999999</v>
          </cell>
          <cell r="AG259">
            <v>1.2704</v>
          </cell>
          <cell r="AH259">
            <v>79.5184</v>
          </cell>
          <cell r="AI259">
            <v>72.077100000000002</v>
          </cell>
          <cell r="AJ259">
            <v>13.860099999999999</v>
          </cell>
          <cell r="AK259">
            <v>50.020600000000002</v>
          </cell>
          <cell r="AL259">
            <v>312.79860000000002</v>
          </cell>
          <cell r="AM259">
            <v>44.0383</v>
          </cell>
          <cell r="AN259">
            <v>472.79500000000002</v>
          </cell>
          <cell r="AO259">
            <v>678.60350000000005</v>
          </cell>
        </row>
        <row r="260">
          <cell r="C260">
            <v>277.39670000000001</v>
          </cell>
          <cell r="D260">
            <v>34.738300000000002</v>
          </cell>
          <cell r="E260">
            <v>775.86419999999998</v>
          </cell>
          <cell r="F260">
            <v>11.4145</v>
          </cell>
          <cell r="G260">
            <v>118.4956</v>
          </cell>
          <cell r="H260">
            <v>3.6299999999999999E-2</v>
          </cell>
          <cell r="I260">
            <v>14.0282</v>
          </cell>
          <cell r="J260">
            <v>64.226200000000006</v>
          </cell>
          <cell r="K260">
            <v>533.97</v>
          </cell>
          <cell r="L260">
            <v>30.5504</v>
          </cell>
          <cell r="M260">
            <v>5.3559000000000001</v>
          </cell>
          <cell r="N260">
            <v>606.94740000000002</v>
          </cell>
          <cell r="O260">
            <v>28.728999999999999</v>
          </cell>
          <cell r="P260">
            <v>24.687200000000001</v>
          </cell>
          <cell r="Q260">
            <v>342.85610000000003</v>
          </cell>
          <cell r="R260">
            <v>3.6263000000000001</v>
          </cell>
          <cell r="S260">
            <v>848.91890000000001</v>
          </cell>
          <cell r="T260">
            <v>133.49250000000001</v>
          </cell>
          <cell r="U260">
            <v>41.506</v>
          </cell>
          <cell r="V260">
            <v>216.91149999999999</v>
          </cell>
          <cell r="W260">
            <v>244.40260000000001</v>
          </cell>
          <cell r="X260">
            <v>59.919800000000002</v>
          </cell>
          <cell r="Y260">
            <v>126.2406</v>
          </cell>
          <cell r="Z260">
            <v>2.3843000000000001</v>
          </cell>
          <cell r="AA260">
            <v>1.8144</v>
          </cell>
          <cell r="AB260">
            <v>304.5231</v>
          </cell>
          <cell r="AC260">
            <v>11.059900000000001</v>
          </cell>
          <cell r="AD260">
            <v>3.8100000000000002E-2</v>
          </cell>
          <cell r="AE260">
            <v>10.268700000000001</v>
          </cell>
          <cell r="AF260">
            <v>18.8855</v>
          </cell>
          <cell r="AG260">
            <v>1.2704</v>
          </cell>
          <cell r="AH260">
            <v>80.395499999999998</v>
          </cell>
          <cell r="AI260">
            <v>72.872100000000003</v>
          </cell>
          <cell r="AJ260">
            <v>13.9953</v>
          </cell>
          <cell r="AK260">
            <v>50.343299999999999</v>
          </cell>
          <cell r="AL260">
            <v>316.18599999999998</v>
          </cell>
          <cell r="AM260">
            <v>44.129399999999997</v>
          </cell>
          <cell r="AN260">
            <v>478.00990000000002</v>
          </cell>
          <cell r="AO260">
            <v>680.70219999999995</v>
          </cell>
        </row>
        <row r="261">
          <cell r="C261">
            <v>277.39670000000001</v>
          </cell>
          <cell r="D261">
            <v>34.738300000000002</v>
          </cell>
          <cell r="E261">
            <v>775.86419999999998</v>
          </cell>
          <cell r="F261">
            <v>11.4145</v>
          </cell>
          <cell r="G261">
            <v>118.4956</v>
          </cell>
          <cell r="H261">
            <v>3.6299999999999999E-2</v>
          </cell>
          <cell r="I261">
            <v>14.0282</v>
          </cell>
          <cell r="J261">
            <v>64.226200000000006</v>
          </cell>
          <cell r="K261">
            <v>533.97</v>
          </cell>
          <cell r="L261">
            <v>30.5504</v>
          </cell>
          <cell r="M261">
            <v>5.3559000000000001</v>
          </cell>
          <cell r="N261">
            <v>606.94740000000002</v>
          </cell>
          <cell r="O261">
            <v>28.728999999999999</v>
          </cell>
          <cell r="P261">
            <v>24.687200000000001</v>
          </cell>
          <cell r="Q261">
            <v>342.85610000000003</v>
          </cell>
          <cell r="R261">
            <v>3.6263000000000001</v>
          </cell>
          <cell r="S261">
            <v>848.91890000000001</v>
          </cell>
          <cell r="T261">
            <v>133.49250000000001</v>
          </cell>
          <cell r="U261">
            <v>41.506</v>
          </cell>
          <cell r="V261">
            <v>216.91149999999999</v>
          </cell>
          <cell r="W261">
            <v>244.40260000000001</v>
          </cell>
          <cell r="X261">
            <v>59.919800000000002</v>
          </cell>
          <cell r="Y261">
            <v>126.2406</v>
          </cell>
          <cell r="Z261">
            <v>2.3843000000000001</v>
          </cell>
          <cell r="AA261">
            <v>1.8144</v>
          </cell>
          <cell r="AB261">
            <v>304.5231</v>
          </cell>
          <cell r="AC261">
            <v>11.059900000000001</v>
          </cell>
          <cell r="AD261">
            <v>3.8100000000000002E-2</v>
          </cell>
          <cell r="AE261">
            <v>10.268700000000001</v>
          </cell>
          <cell r="AF261">
            <v>18.8855</v>
          </cell>
          <cell r="AG261">
            <v>1.2704</v>
          </cell>
          <cell r="AH261">
            <v>80.395499999999998</v>
          </cell>
          <cell r="AI261">
            <v>72.872100000000003</v>
          </cell>
          <cell r="AJ261">
            <v>13.9953</v>
          </cell>
          <cell r="AK261">
            <v>50.343299999999999</v>
          </cell>
          <cell r="AL261">
            <v>316.18599999999998</v>
          </cell>
          <cell r="AM261">
            <v>44.129399999999997</v>
          </cell>
          <cell r="AN261">
            <v>478.00990000000002</v>
          </cell>
          <cell r="AO261">
            <v>680.70219999999995</v>
          </cell>
        </row>
        <row r="262">
          <cell r="C262">
            <v>277.39670000000001</v>
          </cell>
          <cell r="D262">
            <v>34.738300000000002</v>
          </cell>
          <cell r="E262">
            <v>775.86419999999998</v>
          </cell>
          <cell r="F262">
            <v>11.4145</v>
          </cell>
          <cell r="G262">
            <v>118.4956</v>
          </cell>
          <cell r="H262">
            <v>3.6299999999999999E-2</v>
          </cell>
          <cell r="I262">
            <v>14.0282</v>
          </cell>
          <cell r="J262">
            <v>64.226200000000006</v>
          </cell>
          <cell r="K262">
            <v>533.97</v>
          </cell>
          <cell r="L262">
            <v>30.5504</v>
          </cell>
          <cell r="M262">
            <v>5.3559000000000001</v>
          </cell>
          <cell r="N262">
            <v>606.94740000000002</v>
          </cell>
          <cell r="O262">
            <v>28.728999999999999</v>
          </cell>
          <cell r="P262">
            <v>24.687200000000001</v>
          </cell>
          <cell r="Q262">
            <v>342.85610000000003</v>
          </cell>
          <cell r="R262">
            <v>3.6263000000000001</v>
          </cell>
          <cell r="S262">
            <v>848.91890000000001</v>
          </cell>
          <cell r="T262">
            <v>133.49250000000001</v>
          </cell>
          <cell r="U262">
            <v>41.506</v>
          </cell>
          <cell r="V262">
            <v>216.91149999999999</v>
          </cell>
          <cell r="W262">
            <v>244.40260000000001</v>
          </cell>
          <cell r="X262">
            <v>59.919800000000002</v>
          </cell>
          <cell r="Y262">
            <v>126.2406</v>
          </cell>
          <cell r="Z262">
            <v>2.3843000000000001</v>
          </cell>
          <cell r="AA262">
            <v>1.8144</v>
          </cell>
          <cell r="AB262">
            <v>304.5231</v>
          </cell>
          <cell r="AC262">
            <v>11.059900000000001</v>
          </cell>
          <cell r="AD262">
            <v>3.8100000000000002E-2</v>
          </cell>
          <cell r="AE262">
            <v>10.268700000000001</v>
          </cell>
          <cell r="AF262">
            <v>18.8855</v>
          </cell>
          <cell r="AG262">
            <v>1.2704</v>
          </cell>
          <cell r="AH262">
            <v>80.395499999999998</v>
          </cell>
          <cell r="AI262">
            <v>72.872100000000003</v>
          </cell>
          <cell r="AJ262">
            <v>13.9953</v>
          </cell>
          <cell r="AK262">
            <v>50.343299999999999</v>
          </cell>
          <cell r="AL262">
            <v>316.18599999999998</v>
          </cell>
          <cell r="AM262">
            <v>44.129399999999997</v>
          </cell>
          <cell r="AN262">
            <v>478.00990000000002</v>
          </cell>
          <cell r="AO262">
            <v>680.70219999999995</v>
          </cell>
        </row>
        <row r="263">
          <cell r="C263">
            <v>274.0419</v>
          </cell>
          <cell r="D263">
            <v>35.1188</v>
          </cell>
          <cell r="E263">
            <v>782.96420000000001</v>
          </cell>
          <cell r="F263">
            <v>11.4183</v>
          </cell>
          <cell r="G263">
            <v>119.79340000000001</v>
          </cell>
          <cell r="H263">
            <v>3.6200000000000003E-2</v>
          </cell>
          <cell r="I263">
            <v>14.181800000000001</v>
          </cell>
          <cell r="J263">
            <v>64.936599999999999</v>
          </cell>
          <cell r="K263">
            <v>534.15</v>
          </cell>
          <cell r="L263">
            <v>30.885000000000002</v>
          </cell>
          <cell r="M263">
            <v>5.3723999999999998</v>
          </cell>
          <cell r="N263">
            <v>613.59519999999998</v>
          </cell>
          <cell r="O263">
            <v>29.043600000000001</v>
          </cell>
          <cell r="P263">
            <v>24.9575</v>
          </cell>
          <cell r="Q263">
            <v>340.91390000000001</v>
          </cell>
          <cell r="R263">
            <v>3.6214</v>
          </cell>
          <cell r="S263">
            <v>851.91390000000001</v>
          </cell>
          <cell r="T263">
            <v>133.53749999999999</v>
          </cell>
          <cell r="U263">
            <v>41.509</v>
          </cell>
          <cell r="V263">
            <v>219.28720000000001</v>
          </cell>
          <cell r="W263">
            <v>247.0795</v>
          </cell>
          <cell r="X263">
            <v>60.386800000000001</v>
          </cell>
          <cell r="Y263">
            <v>127.1464</v>
          </cell>
          <cell r="Z263">
            <v>2.4104000000000001</v>
          </cell>
          <cell r="AA263">
            <v>1.8149999999999999</v>
          </cell>
          <cell r="AB263">
            <v>305.40699999999998</v>
          </cell>
          <cell r="AC263">
            <v>11.179</v>
          </cell>
          <cell r="AD263">
            <v>3.7499999999999999E-2</v>
          </cell>
          <cell r="AE263">
            <v>10.2721</v>
          </cell>
          <cell r="AF263">
            <v>19.101400000000002</v>
          </cell>
          <cell r="AG263">
            <v>1.2652000000000001</v>
          </cell>
          <cell r="AH263">
            <v>81.2761</v>
          </cell>
          <cell r="AI263">
            <v>73.670299999999997</v>
          </cell>
          <cell r="AJ263">
            <v>14.1494</v>
          </cell>
          <cell r="AK263">
            <v>50.651499999999999</v>
          </cell>
          <cell r="AL263">
            <v>319.07920000000001</v>
          </cell>
          <cell r="AM263">
            <v>44.314100000000003</v>
          </cell>
          <cell r="AN263">
            <v>483.24549999999999</v>
          </cell>
          <cell r="AO263">
            <v>684.47339999999997</v>
          </cell>
        </row>
        <row r="264">
          <cell r="C264">
            <v>274.37450000000001</v>
          </cell>
          <cell r="D264">
            <v>34.8005</v>
          </cell>
          <cell r="E264">
            <v>777.88469999999995</v>
          </cell>
          <cell r="F264">
            <v>11.419600000000001</v>
          </cell>
          <cell r="G264">
            <v>118.7077</v>
          </cell>
          <cell r="H264">
            <v>3.61E-2</v>
          </cell>
          <cell r="I264">
            <v>14.0533</v>
          </cell>
          <cell r="J264">
            <v>64.350700000000003</v>
          </cell>
          <cell r="K264">
            <v>534.21</v>
          </cell>
          <cell r="L264">
            <v>30.6051</v>
          </cell>
          <cell r="M264">
            <v>5.3319999999999999</v>
          </cell>
          <cell r="N264">
            <v>608.03420000000006</v>
          </cell>
          <cell r="O264">
            <v>28.7804</v>
          </cell>
          <cell r="P264">
            <v>24.731400000000001</v>
          </cell>
          <cell r="Q264">
            <v>342.4384</v>
          </cell>
          <cell r="R264">
            <v>3.6217999999999999</v>
          </cell>
          <cell r="S264">
            <v>856.10580000000004</v>
          </cell>
          <cell r="T264">
            <v>133.55250000000001</v>
          </cell>
          <cell r="U264">
            <v>41.514899999999997</v>
          </cell>
          <cell r="V264">
            <v>217.2998</v>
          </cell>
          <cell r="W264">
            <v>244.84020000000001</v>
          </cell>
          <cell r="X264">
            <v>60.257399999999997</v>
          </cell>
          <cell r="Y264">
            <v>126.5502</v>
          </cell>
          <cell r="Z264">
            <v>2.3885999999999998</v>
          </cell>
          <cell r="AA264">
            <v>1.8146</v>
          </cell>
          <cell r="AB264">
            <v>304.3897</v>
          </cell>
          <cell r="AC264">
            <v>11.0618</v>
          </cell>
          <cell r="AD264">
            <v>3.73E-2</v>
          </cell>
          <cell r="AE264">
            <v>10.273300000000001</v>
          </cell>
          <cell r="AF264">
            <v>19.019200000000001</v>
          </cell>
          <cell r="AG264">
            <v>1.2653000000000001</v>
          </cell>
          <cell r="AH264">
            <v>80.539500000000004</v>
          </cell>
          <cell r="AI264">
            <v>73.002600000000001</v>
          </cell>
          <cell r="AJ264">
            <v>14.042999999999999</v>
          </cell>
          <cell r="AK264">
            <v>50.420699999999997</v>
          </cell>
          <cell r="AL264">
            <v>316.16649999999998</v>
          </cell>
          <cell r="AM264">
            <v>43.812100000000001</v>
          </cell>
          <cell r="AN264">
            <v>478.86579999999998</v>
          </cell>
          <cell r="AO264">
            <v>680.77549999999997</v>
          </cell>
        </row>
        <row r="265">
          <cell r="C265">
            <v>275.25439999999998</v>
          </cell>
          <cell r="D265">
            <v>35.142200000000003</v>
          </cell>
          <cell r="E265">
            <v>782.97749999999996</v>
          </cell>
          <cell r="F265">
            <v>11.419600000000001</v>
          </cell>
          <cell r="G265">
            <v>119.87309999999999</v>
          </cell>
          <cell r="H265">
            <v>3.61E-2</v>
          </cell>
          <cell r="I265">
            <v>14.1913</v>
          </cell>
          <cell r="J265">
            <v>64.966700000000003</v>
          </cell>
          <cell r="K265">
            <v>534.21</v>
          </cell>
          <cell r="L265">
            <v>30.9056</v>
          </cell>
          <cell r="M265">
            <v>5.3634000000000004</v>
          </cell>
          <cell r="N265">
            <v>614.00329999999997</v>
          </cell>
          <cell r="O265">
            <v>29.062999999999999</v>
          </cell>
          <cell r="P265">
            <v>24.9741</v>
          </cell>
          <cell r="Q265">
            <v>341.7192</v>
          </cell>
          <cell r="R265">
            <v>3.6217999999999999</v>
          </cell>
          <cell r="S265">
            <v>852.00959999999998</v>
          </cell>
          <cell r="T265">
            <v>133.55250000000001</v>
          </cell>
          <cell r="U265">
            <v>41.5017</v>
          </cell>
          <cell r="V265">
            <v>219.4331</v>
          </cell>
          <cell r="W265">
            <v>247.24379999999999</v>
          </cell>
          <cell r="X265">
            <v>60.544199999999996</v>
          </cell>
          <cell r="Y265">
            <v>125.91249999999999</v>
          </cell>
          <cell r="Z265">
            <v>2.4119999999999999</v>
          </cell>
          <cell r="AA265">
            <v>1.8140000000000001</v>
          </cell>
          <cell r="AB265">
            <v>307.57339999999999</v>
          </cell>
          <cell r="AC265">
            <v>11.154199999999999</v>
          </cell>
          <cell r="AD265">
            <v>3.6600000000000001E-2</v>
          </cell>
          <cell r="AE265">
            <v>10.273300000000001</v>
          </cell>
          <cell r="AF265">
            <v>18.889299999999999</v>
          </cell>
          <cell r="AG265">
            <v>1.2653000000000001</v>
          </cell>
          <cell r="AH265">
            <v>81.330100000000002</v>
          </cell>
          <cell r="AI265">
            <v>73.719300000000004</v>
          </cell>
          <cell r="AJ265">
            <v>14.1431</v>
          </cell>
          <cell r="AK265">
            <v>50.493099999999998</v>
          </cell>
          <cell r="AL265">
            <v>321.73450000000003</v>
          </cell>
          <cell r="AM265">
            <v>44.712600000000002</v>
          </cell>
          <cell r="AN265">
            <v>483.56689999999998</v>
          </cell>
          <cell r="AO265">
            <v>685.36260000000004</v>
          </cell>
        </row>
        <row r="266">
          <cell r="C266">
            <v>274.88740000000001</v>
          </cell>
          <cell r="D266">
            <v>35.173200000000001</v>
          </cell>
          <cell r="E266">
            <v>784.55870000000004</v>
          </cell>
          <cell r="F266">
            <v>11.419600000000001</v>
          </cell>
          <cell r="G266">
            <v>119.979</v>
          </cell>
          <cell r="H266">
            <v>3.6200000000000003E-2</v>
          </cell>
          <cell r="I266">
            <v>14.203799999999999</v>
          </cell>
          <cell r="J266">
            <v>65.020700000000005</v>
          </cell>
          <cell r="K266">
            <v>534.21</v>
          </cell>
          <cell r="L266">
            <v>30.9329</v>
          </cell>
          <cell r="M266">
            <v>5.3516000000000004</v>
          </cell>
          <cell r="N266">
            <v>614.54589999999996</v>
          </cell>
          <cell r="O266">
            <v>29.0886</v>
          </cell>
          <cell r="P266">
            <v>24.996200000000002</v>
          </cell>
          <cell r="Q266">
            <v>341.85210000000001</v>
          </cell>
          <cell r="R266">
            <v>3.6217999999999999</v>
          </cell>
          <cell r="S266">
            <v>858.85850000000005</v>
          </cell>
          <cell r="T266">
            <v>133.55250000000001</v>
          </cell>
          <cell r="U266">
            <v>41.512700000000002</v>
          </cell>
          <cell r="V266">
            <v>219.62700000000001</v>
          </cell>
          <cell r="W266">
            <v>247.4623</v>
          </cell>
          <cell r="X266">
            <v>60.506799999999998</v>
          </cell>
          <cell r="Y266">
            <v>125.7226</v>
          </cell>
          <cell r="Z266">
            <v>2.4142000000000001</v>
          </cell>
          <cell r="AA266">
            <v>1.8127</v>
          </cell>
          <cell r="AB266">
            <v>307.02499999999998</v>
          </cell>
          <cell r="AC266">
            <v>11.1579</v>
          </cell>
          <cell r="AD266">
            <v>3.6200000000000003E-2</v>
          </cell>
          <cell r="AE266">
            <v>10.273300000000001</v>
          </cell>
          <cell r="AF266">
            <v>18.908200000000001</v>
          </cell>
          <cell r="AG266">
            <v>1.2653000000000001</v>
          </cell>
          <cell r="AH266">
            <v>81.402000000000001</v>
          </cell>
          <cell r="AI266">
            <v>73.784400000000005</v>
          </cell>
          <cell r="AJ266">
            <v>14.1838</v>
          </cell>
          <cell r="AK266">
            <v>50.5045</v>
          </cell>
          <cell r="AL266">
            <v>321.80470000000003</v>
          </cell>
          <cell r="AM266">
            <v>44.864100000000001</v>
          </cell>
          <cell r="AN266">
            <v>483.99430000000001</v>
          </cell>
          <cell r="AO266">
            <v>685.55079999999998</v>
          </cell>
        </row>
        <row r="267">
          <cell r="C267">
            <v>275.99650000000003</v>
          </cell>
          <cell r="D267">
            <v>35.790500000000002</v>
          </cell>
          <cell r="E267">
            <v>788.35950000000003</v>
          </cell>
          <cell r="F267">
            <v>11.419600000000001</v>
          </cell>
          <cell r="G267">
            <v>122.08459999999999</v>
          </cell>
          <cell r="H267">
            <v>3.6200000000000003E-2</v>
          </cell>
          <cell r="I267">
            <v>14.453099999999999</v>
          </cell>
          <cell r="J267">
            <v>66.16</v>
          </cell>
          <cell r="K267">
            <v>534.21</v>
          </cell>
          <cell r="L267">
            <v>31.4757</v>
          </cell>
          <cell r="M267">
            <v>5.4203000000000001</v>
          </cell>
          <cell r="N267">
            <v>625.33100000000002</v>
          </cell>
          <cell r="O267">
            <v>29.5991</v>
          </cell>
          <cell r="P267">
            <v>25.434899999999999</v>
          </cell>
          <cell r="Q267">
            <v>340.04570000000001</v>
          </cell>
          <cell r="R267">
            <v>3.6217999999999999</v>
          </cell>
          <cell r="S267">
            <v>857.47990000000004</v>
          </cell>
          <cell r="T267">
            <v>133.55250000000001</v>
          </cell>
          <cell r="U267">
            <v>41.510100000000001</v>
          </cell>
          <cell r="V267">
            <v>223.48140000000001</v>
          </cell>
          <cell r="W267">
            <v>251.80520000000001</v>
          </cell>
          <cell r="X267">
            <v>61.346299999999999</v>
          </cell>
          <cell r="Y267">
            <v>126.14960000000001</v>
          </cell>
          <cell r="Z267">
            <v>2.4565000000000001</v>
          </cell>
          <cell r="AA267">
            <v>1.8140000000000001</v>
          </cell>
          <cell r="AB267">
            <v>308.20960000000002</v>
          </cell>
          <cell r="AC267">
            <v>11.3203</v>
          </cell>
          <cell r="AD267">
            <v>3.5900000000000001E-2</v>
          </cell>
          <cell r="AE267">
            <v>10.273300000000001</v>
          </cell>
          <cell r="AF267">
            <v>19.290600000000001</v>
          </cell>
          <cell r="AG267">
            <v>1.2653000000000001</v>
          </cell>
          <cell r="AH267">
            <v>82.830600000000004</v>
          </cell>
          <cell r="AI267">
            <v>75.079300000000003</v>
          </cell>
          <cell r="AJ267">
            <v>14.4184</v>
          </cell>
          <cell r="AK267">
            <v>51.348500000000001</v>
          </cell>
          <cell r="AL267">
            <v>328.67610000000002</v>
          </cell>
          <cell r="AM267">
            <v>45.461799999999997</v>
          </cell>
          <cell r="AN267">
            <v>492.48820000000001</v>
          </cell>
          <cell r="AO267">
            <v>688.99919999999997</v>
          </cell>
        </row>
        <row r="268">
          <cell r="C268">
            <v>275.99650000000003</v>
          </cell>
          <cell r="D268">
            <v>35.790500000000002</v>
          </cell>
          <cell r="E268">
            <v>788.35950000000003</v>
          </cell>
          <cell r="F268">
            <v>11.419600000000001</v>
          </cell>
          <cell r="G268">
            <v>122.08459999999999</v>
          </cell>
          <cell r="H268">
            <v>3.6200000000000003E-2</v>
          </cell>
          <cell r="I268">
            <v>14.453099999999999</v>
          </cell>
          <cell r="J268">
            <v>66.16</v>
          </cell>
          <cell r="K268">
            <v>534.21</v>
          </cell>
          <cell r="L268">
            <v>31.4757</v>
          </cell>
          <cell r="M268">
            <v>5.4203000000000001</v>
          </cell>
          <cell r="N268">
            <v>625.33100000000002</v>
          </cell>
          <cell r="O268">
            <v>29.5991</v>
          </cell>
          <cell r="P268">
            <v>25.434899999999999</v>
          </cell>
          <cell r="Q268">
            <v>340.04570000000001</v>
          </cell>
          <cell r="R268">
            <v>3.6217999999999999</v>
          </cell>
          <cell r="S268">
            <v>857.47990000000004</v>
          </cell>
          <cell r="T268">
            <v>133.55250000000001</v>
          </cell>
          <cell r="U268">
            <v>41.510100000000001</v>
          </cell>
          <cell r="V268">
            <v>223.48140000000001</v>
          </cell>
          <cell r="W268">
            <v>251.80520000000001</v>
          </cell>
          <cell r="X268">
            <v>61.346299999999999</v>
          </cell>
          <cell r="Y268">
            <v>126.14960000000001</v>
          </cell>
          <cell r="Z268">
            <v>2.4565000000000001</v>
          </cell>
          <cell r="AA268">
            <v>1.8140000000000001</v>
          </cell>
          <cell r="AB268">
            <v>308.20960000000002</v>
          </cell>
          <cell r="AC268">
            <v>11.3203</v>
          </cell>
          <cell r="AD268">
            <v>3.5900000000000001E-2</v>
          </cell>
          <cell r="AE268">
            <v>10.273300000000001</v>
          </cell>
          <cell r="AF268">
            <v>19.290600000000001</v>
          </cell>
          <cell r="AG268">
            <v>1.2653000000000001</v>
          </cell>
          <cell r="AH268">
            <v>82.830600000000004</v>
          </cell>
          <cell r="AI268">
            <v>75.079300000000003</v>
          </cell>
          <cell r="AJ268">
            <v>14.4184</v>
          </cell>
          <cell r="AK268">
            <v>51.348500000000001</v>
          </cell>
          <cell r="AL268">
            <v>328.67610000000002</v>
          </cell>
          <cell r="AM268">
            <v>45.461799999999997</v>
          </cell>
          <cell r="AN268">
            <v>492.48820000000001</v>
          </cell>
          <cell r="AO268">
            <v>688.99919999999997</v>
          </cell>
        </row>
        <row r="269">
          <cell r="C269">
            <v>275.99650000000003</v>
          </cell>
          <cell r="D269">
            <v>35.790500000000002</v>
          </cell>
          <cell r="E269">
            <v>788.35950000000003</v>
          </cell>
          <cell r="F269">
            <v>11.419600000000001</v>
          </cell>
          <cell r="G269">
            <v>122.08459999999999</v>
          </cell>
          <cell r="H269">
            <v>3.6200000000000003E-2</v>
          </cell>
          <cell r="I269">
            <v>14.453099999999999</v>
          </cell>
          <cell r="J269">
            <v>66.16</v>
          </cell>
          <cell r="K269">
            <v>534.21</v>
          </cell>
          <cell r="L269">
            <v>31.4757</v>
          </cell>
          <cell r="M269">
            <v>5.4203000000000001</v>
          </cell>
          <cell r="N269">
            <v>625.33100000000002</v>
          </cell>
          <cell r="O269">
            <v>29.5991</v>
          </cell>
          <cell r="P269">
            <v>25.434899999999999</v>
          </cell>
          <cell r="Q269">
            <v>340.04570000000001</v>
          </cell>
          <cell r="R269">
            <v>3.6217999999999999</v>
          </cell>
          <cell r="S269">
            <v>857.47990000000004</v>
          </cell>
          <cell r="T269">
            <v>133.55250000000001</v>
          </cell>
          <cell r="U269">
            <v>41.510100000000001</v>
          </cell>
          <cell r="V269">
            <v>223.48140000000001</v>
          </cell>
          <cell r="W269">
            <v>251.80520000000001</v>
          </cell>
          <cell r="X269">
            <v>61.346299999999999</v>
          </cell>
          <cell r="Y269">
            <v>126.14960000000001</v>
          </cell>
          <cell r="Z269">
            <v>2.4565000000000001</v>
          </cell>
          <cell r="AA269">
            <v>1.8140000000000001</v>
          </cell>
          <cell r="AB269">
            <v>308.20960000000002</v>
          </cell>
          <cell r="AC269">
            <v>11.3203</v>
          </cell>
          <cell r="AD269">
            <v>3.5900000000000001E-2</v>
          </cell>
          <cell r="AE269">
            <v>10.273300000000001</v>
          </cell>
          <cell r="AF269">
            <v>19.290600000000001</v>
          </cell>
          <cell r="AG269">
            <v>1.2653000000000001</v>
          </cell>
          <cell r="AH269">
            <v>82.830600000000004</v>
          </cell>
          <cell r="AI269">
            <v>75.079300000000003</v>
          </cell>
          <cell r="AJ269">
            <v>14.4184</v>
          </cell>
          <cell r="AK269">
            <v>51.348500000000001</v>
          </cell>
          <cell r="AL269">
            <v>328.67610000000002</v>
          </cell>
          <cell r="AM269">
            <v>45.461799999999997</v>
          </cell>
          <cell r="AN269">
            <v>492.48820000000001</v>
          </cell>
          <cell r="AO269">
            <v>688.99919999999997</v>
          </cell>
        </row>
        <row r="270">
          <cell r="C270">
            <v>267.93329999999997</v>
          </cell>
          <cell r="D270">
            <v>35.9833</v>
          </cell>
          <cell r="E270">
            <v>785.43889999999999</v>
          </cell>
          <cell r="F270">
            <v>11.3924</v>
          </cell>
          <cell r="G270">
            <v>122.7422</v>
          </cell>
          <cell r="H270">
            <v>3.6200000000000003E-2</v>
          </cell>
          <cell r="I270">
            <v>14.530900000000001</v>
          </cell>
          <cell r="J270">
            <v>66.530600000000007</v>
          </cell>
          <cell r="K270">
            <v>534.19000000000005</v>
          </cell>
          <cell r="L270">
            <v>31.645299999999999</v>
          </cell>
          <cell r="M270">
            <v>5.3936999999999999</v>
          </cell>
          <cell r="N270">
            <v>628.69899999999996</v>
          </cell>
          <cell r="O270">
            <v>29.758600000000001</v>
          </cell>
          <cell r="P270">
            <v>25.571899999999999</v>
          </cell>
          <cell r="Q270">
            <v>340.18599999999998</v>
          </cell>
          <cell r="R270">
            <v>3.6166999999999998</v>
          </cell>
          <cell r="S270">
            <v>858.82640000000004</v>
          </cell>
          <cell r="T270">
            <v>133.54750000000001</v>
          </cell>
          <cell r="U270">
            <v>41.518900000000002</v>
          </cell>
          <cell r="V270">
            <v>224.68510000000001</v>
          </cell>
          <cell r="W270">
            <v>253.16139999999999</v>
          </cell>
          <cell r="X270">
            <v>61.39</v>
          </cell>
          <cell r="Y270">
            <v>125.8939</v>
          </cell>
          <cell r="Z270">
            <v>2.4698000000000002</v>
          </cell>
          <cell r="AA270">
            <v>1.8145</v>
          </cell>
          <cell r="AB270">
            <v>308.2876</v>
          </cell>
          <cell r="AC270">
            <v>11.305899999999999</v>
          </cell>
          <cell r="AD270">
            <v>3.4500000000000003E-2</v>
          </cell>
          <cell r="AE270">
            <v>10.2729</v>
          </cell>
          <cell r="AF270">
            <v>19.210899999999999</v>
          </cell>
          <cell r="AG270">
            <v>1.2596000000000001</v>
          </cell>
          <cell r="AH270">
            <v>83.276700000000005</v>
          </cell>
          <cell r="AI270">
            <v>75.483699999999999</v>
          </cell>
          <cell r="AJ270">
            <v>14.4482</v>
          </cell>
          <cell r="AK270">
            <v>50.9955</v>
          </cell>
          <cell r="AL270">
            <v>332.7559</v>
          </cell>
          <cell r="AM270">
            <v>45.588900000000002</v>
          </cell>
          <cell r="AN270">
            <v>495.14069999999998</v>
          </cell>
          <cell r="AO270">
            <v>692.81209999999999</v>
          </cell>
        </row>
        <row r="271">
          <cell r="C271">
            <v>265.09019999999998</v>
          </cell>
          <cell r="D271">
            <v>35.9328</v>
          </cell>
          <cell r="E271">
            <v>784.33730000000003</v>
          </cell>
          <cell r="F271">
            <v>11.3924</v>
          </cell>
          <cell r="G271">
            <v>122.57</v>
          </cell>
          <cell r="H271">
            <v>3.6200000000000003E-2</v>
          </cell>
          <cell r="I271">
            <v>14.5105</v>
          </cell>
          <cell r="J271">
            <v>66.437299999999993</v>
          </cell>
          <cell r="K271">
            <v>534.19000000000005</v>
          </cell>
          <cell r="L271">
            <v>31.600899999999999</v>
          </cell>
          <cell r="M271">
            <v>5.3692000000000002</v>
          </cell>
          <cell r="N271">
            <v>627.81719999999996</v>
          </cell>
          <cell r="O271">
            <v>29.716799999999999</v>
          </cell>
          <cell r="P271">
            <v>25.536000000000001</v>
          </cell>
          <cell r="Q271">
            <v>340.17630000000003</v>
          </cell>
          <cell r="R271">
            <v>3.6166999999999998</v>
          </cell>
          <cell r="S271">
            <v>858.82640000000004</v>
          </cell>
          <cell r="T271">
            <v>133.54750000000001</v>
          </cell>
          <cell r="U271">
            <v>41.530799999999999</v>
          </cell>
          <cell r="V271">
            <v>224.3699</v>
          </cell>
          <cell r="W271">
            <v>252.8064</v>
          </cell>
          <cell r="X271">
            <v>61.856000000000002</v>
          </cell>
          <cell r="Y271">
            <v>126.07640000000001</v>
          </cell>
          <cell r="Z271">
            <v>2.4662999999999999</v>
          </cell>
          <cell r="AA271">
            <v>1.8150999999999999</v>
          </cell>
          <cell r="AB271">
            <v>307.74029999999999</v>
          </cell>
          <cell r="AC271">
            <v>11.2746</v>
          </cell>
          <cell r="AD271">
            <v>3.5700000000000003E-2</v>
          </cell>
          <cell r="AE271">
            <v>10.2729</v>
          </cell>
          <cell r="AF271">
            <v>19.214500000000001</v>
          </cell>
          <cell r="AG271">
            <v>1.2596000000000001</v>
          </cell>
          <cell r="AH271">
            <v>83.159899999999993</v>
          </cell>
          <cell r="AI271">
            <v>75.377799999999993</v>
          </cell>
          <cell r="AJ271">
            <v>14.402699999999999</v>
          </cell>
          <cell r="AK271">
            <v>50.864199999999997</v>
          </cell>
          <cell r="AL271">
            <v>334.35640000000001</v>
          </cell>
          <cell r="AM271">
            <v>45.571100000000001</v>
          </cell>
          <cell r="AN271">
            <v>494.44630000000001</v>
          </cell>
          <cell r="AO271">
            <v>691.51530000000002</v>
          </cell>
        </row>
        <row r="272">
          <cell r="C272">
            <v>262.47460000000001</v>
          </cell>
          <cell r="D272">
            <v>35.931199999999997</v>
          </cell>
          <cell r="E272">
            <v>781.94449999999995</v>
          </cell>
          <cell r="F272">
            <v>11.3894</v>
          </cell>
          <cell r="G272">
            <v>122.56440000000001</v>
          </cell>
          <cell r="H272">
            <v>3.6299999999999999E-2</v>
          </cell>
          <cell r="I272">
            <v>14.5099</v>
          </cell>
          <cell r="J272">
            <v>66.434200000000004</v>
          </cell>
          <cell r="K272">
            <v>534.04999999999995</v>
          </cell>
          <cell r="L272">
            <v>31.599399999999999</v>
          </cell>
          <cell r="M272">
            <v>5.3560999999999996</v>
          </cell>
          <cell r="N272">
            <v>627.78830000000005</v>
          </cell>
          <cell r="O272">
            <v>29.715499999999999</v>
          </cell>
          <cell r="P272">
            <v>25.534800000000001</v>
          </cell>
          <cell r="Q272">
            <v>339.81</v>
          </cell>
          <cell r="R272">
            <v>3.6158000000000001</v>
          </cell>
          <cell r="S272">
            <v>862.76250000000005</v>
          </cell>
          <cell r="T272">
            <v>133.51249999999999</v>
          </cell>
          <cell r="U272">
            <v>41.512500000000003</v>
          </cell>
          <cell r="V272">
            <v>224.3596</v>
          </cell>
          <cell r="W272">
            <v>252.79470000000001</v>
          </cell>
          <cell r="X272">
            <v>62.058900000000001</v>
          </cell>
          <cell r="Y272">
            <v>126.4607</v>
          </cell>
          <cell r="Z272">
            <v>2.4662000000000002</v>
          </cell>
          <cell r="AA272">
            <v>1.8133999999999999</v>
          </cell>
          <cell r="AB272">
            <v>306.75240000000002</v>
          </cell>
          <cell r="AC272">
            <v>11.298500000000001</v>
          </cell>
          <cell r="AD272">
            <v>3.5799999999999998E-2</v>
          </cell>
          <cell r="AE272">
            <v>10.270200000000001</v>
          </cell>
          <cell r="AF272">
            <v>19.1526</v>
          </cell>
          <cell r="AG272">
            <v>1.2593000000000001</v>
          </cell>
          <cell r="AH272">
            <v>83.156099999999995</v>
          </cell>
          <cell r="AI272">
            <v>75.374399999999994</v>
          </cell>
          <cell r="AJ272">
            <v>14.426</v>
          </cell>
          <cell r="AK272">
            <v>50.858800000000002</v>
          </cell>
          <cell r="AL272">
            <v>333.28179999999998</v>
          </cell>
          <cell r="AM272">
            <v>45.426600000000001</v>
          </cell>
          <cell r="AN272">
            <v>494.42349999999999</v>
          </cell>
          <cell r="AO272">
            <v>691.59990000000005</v>
          </cell>
        </row>
        <row r="273">
          <cell r="C273">
            <v>263.68990000000002</v>
          </cell>
          <cell r="D273">
            <v>35.927</v>
          </cell>
          <cell r="E273">
            <v>782.22429999999997</v>
          </cell>
          <cell r="F273">
            <v>11.386900000000001</v>
          </cell>
          <cell r="G273">
            <v>122.5501</v>
          </cell>
          <cell r="H273">
            <v>3.6200000000000003E-2</v>
          </cell>
          <cell r="I273">
            <v>14.5082</v>
          </cell>
          <cell r="J273">
            <v>66.414900000000003</v>
          </cell>
          <cell r="K273">
            <v>533.92999999999995</v>
          </cell>
          <cell r="L273">
            <v>31.595700000000001</v>
          </cell>
          <cell r="M273">
            <v>5.3410000000000002</v>
          </cell>
          <cell r="N273">
            <v>627.71510000000001</v>
          </cell>
          <cell r="O273">
            <v>29.712</v>
          </cell>
          <cell r="P273">
            <v>25.5319</v>
          </cell>
          <cell r="Q273">
            <v>340.37849999999997</v>
          </cell>
          <cell r="R273">
            <v>3.6150000000000002</v>
          </cell>
          <cell r="S273">
            <v>863.96439999999996</v>
          </cell>
          <cell r="T273">
            <v>133.48249999999999</v>
          </cell>
          <cell r="U273">
            <v>41.489899999999999</v>
          </cell>
          <cell r="V273">
            <v>224.33340000000001</v>
          </cell>
          <cell r="W273">
            <v>252.76519999999999</v>
          </cell>
          <cell r="X273">
            <v>62.3294</v>
          </cell>
          <cell r="Y273">
            <v>127.5947</v>
          </cell>
          <cell r="Z273">
            <v>2.4659</v>
          </cell>
          <cell r="AA273">
            <v>1.8142</v>
          </cell>
          <cell r="AB273">
            <v>307.38409999999999</v>
          </cell>
          <cell r="AC273">
            <v>11.2951</v>
          </cell>
          <cell r="AD273">
            <v>3.5200000000000002E-2</v>
          </cell>
          <cell r="AE273">
            <v>10.267899999999999</v>
          </cell>
          <cell r="AF273">
            <v>19.141400000000001</v>
          </cell>
          <cell r="AG273">
            <v>1.2589999999999999</v>
          </cell>
          <cell r="AH273">
            <v>83.1464</v>
          </cell>
          <cell r="AI273">
            <v>75.365600000000001</v>
          </cell>
          <cell r="AJ273">
            <v>14.4361</v>
          </cell>
          <cell r="AK273">
            <v>50.557400000000001</v>
          </cell>
          <cell r="AL273">
            <v>335.50439999999998</v>
          </cell>
          <cell r="AM273">
            <v>45.711100000000002</v>
          </cell>
          <cell r="AN273">
            <v>494.36579999999998</v>
          </cell>
          <cell r="AO273">
            <v>691.19839999999999</v>
          </cell>
        </row>
        <row r="274">
          <cell r="C274">
            <v>258.49579999999997</v>
          </cell>
          <cell r="D274">
            <v>35.692700000000002</v>
          </cell>
          <cell r="E274">
            <v>779.46680000000003</v>
          </cell>
          <cell r="F274">
            <v>11.385199999999999</v>
          </cell>
          <cell r="G274">
            <v>121.7509</v>
          </cell>
          <cell r="H274">
            <v>3.6200000000000003E-2</v>
          </cell>
          <cell r="I274">
            <v>14.413600000000001</v>
          </cell>
          <cell r="J274">
            <v>66.019000000000005</v>
          </cell>
          <cell r="K274">
            <v>533.85</v>
          </cell>
          <cell r="L274">
            <v>31.389700000000001</v>
          </cell>
          <cell r="M274">
            <v>5.3211000000000004</v>
          </cell>
          <cell r="N274">
            <v>623.62170000000003</v>
          </cell>
          <cell r="O274">
            <v>29.5182</v>
          </cell>
          <cell r="P274">
            <v>25.365400000000001</v>
          </cell>
          <cell r="Q274">
            <v>341.42649999999998</v>
          </cell>
          <cell r="R274">
            <v>3.6143999999999998</v>
          </cell>
          <cell r="S274">
            <v>863.83500000000004</v>
          </cell>
          <cell r="T274">
            <v>133.46250000000001</v>
          </cell>
          <cell r="U274">
            <v>41.505000000000003</v>
          </cell>
          <cell r="V274">
            <v>222.87049999999999</v>
          </cell>
          <cell r="W274">
            <v>251.11689999999999</v>
          </cell>
          <cell r="X274">
            <v>61.942500000000003</v>
          </cell>
          <cell r="Y274">
            <v>128.42660000000001</v>
          </cell>
          <cell r="Z274">
            <v>2.4498000000000002</v>
          </cell>
          <cell r="AA274">
            <v>1.8158000000000001</v>
          </cell>
          <cell r="AB274">
            <v>306.54230000000001</v>
          </cell>
          <cell r="AC274">
            <v>11.229200000000001</v>
          </cell>
          <cell r="AD274">
            <v>3.49E-2</v>
          </cell>
          <cell r="AE274">
            <v>10.266299999999999</v>
          </cell>
          <cell r="AF274">
            <v>18.843</v>
          </cell>
          <cell r="AG274">
            <v>1.2587999999999999</v>
          </cell>
          <cell r="AH274">
            <v>82.604200000000006</v>
          </cell>
          <cell r="AI274">
            <v>74.874099999999999</v>
          </cell>
          <cell r="AJ274">
            <v>14.3286</v>
          </cell>
          <cell r="AK274">
            <v>49.296100000000003</v>
          </cell>
          <cell r="AL274">
            <v>339.56169999999997</v>
          </cell>
          <cell r="AM274">
            <v>45.823999999999998</v>
          </cell>
          <cell r="AN274">
            <v>491.142</v>
          </cell>
          <cell r="AO274">
            <v>689.94799999999998</v>
          </cell>
        </row>
        <row r="275">
          <cell r="C275">
            <v>258.49579999999997</v>
          </cell>
          <cell r="D275">
            <v>35.692700000000002</v>
          </cell>
          <cell r="E275">
            <v>779.46680000000003</v>
          </cell>
          <cell r="F275">
            <v>11.385199999999999</v>
          </cell>
          <cell r="G275">
            <v>121.7509</v>
          </cell>
          <cell r="H275">
            <v>3.6200000000000003E-2</v>
          </cell>
          <cell r="I275">
            <v>14.413600000000001</v>
          </cell>
          <cell r="J275">
            <v>66.019000000000005</v>
          </cell>
          <cell r="K275">
            <v>533.85</v>
          </cell>
          <cell r="L275">
            <v>31.389700000000001</v>
          </cell>
          <cell r="M275">
            <v>5.3211000000000004</v>
          </cell>
          <cell r="N275">
            <v>623.62170000000003</v>
          </cell>
          <cell r="O275">
            <v>29.5182</v>
          </cell>
          <cell r="P275">
            <v>25.365400000000001</v>
          </cell>
          <cell r="Q275">
            <v>341.42649999999998</v>
          </cell>
          <cell r="R275">
            <v>3.6143999999999998</v>
          </cell>
          <cell r="S275">
            <v>863.83500000000004</v>
          </cell>
          <cell r="T275">
            <v>133.46250000000001</v>
          </cell>
          <cell r="U275">
            <v>41.505000000000003</v>
          </cell>
          <cell r="V275">
            <v>222.87049999999999</v>
          </cell>
          <cell r="W275">
            <v>251.11689999999999</v>
          </cell>
          <cell r="X275">
            <v>61.942500000000003</v>
          </cell>
          <cell r="Y275">
            <v>128.42660000000001</v>
          </cell>
          <cell r="Z275">
            <v>2.4498000000000002</v>
          </cell>
          <cell r="AA275">
            <v>1.8158000000000001</v>
          </cell>
          <cell r="AB275">
            <v>306.54230000000001</v>
          </cell>
          <cell r="AC275">
            <v>11.229200000000001</v>
          </cell>
          <cell r="AD275">
            <v>3.49E-2</v>
          </cell>
          <cell r="AE275">
            <v>10.266299999999999</v>
          </cell>
          <cell r="AF275">
            <v>18.843</v>
          </cell>
          <cell r="AG275">
            <v>1.2587999999999999</v>
          </cell>
          <cell r="AH275">
            <v>82.604200000000006</v>
          </cell>
          <cell r="AI275">
            <v>74.874099999999999</v>
          </cell>
          <cell r="AJ275">
            <v>14.3286</v>
          </cell>
          <cell r="AK275">
            <v>49.296100000000003</v>
          </cell>
          <cell r="AL275">
            <v>339.56169999999997</v>
          </cell>
          <cell r="AM275">
            <v>45.823999999999998</v>
          </cell>
          <cell r="AN275">
            <v>491.142</v>
          </cell>
          <cell r="AO275">
            <v>689.94799999999998</v>
          </cell>
        </row>
        <row r="276">
          <cell r="C276">
            <v>258.49579999999997</v>
          </cell>
          <cell r="D276">
            <v>35.692700000000002</v>
          </cell>
          <cell r="E276">
            <v>779.46680000000003</v>
          </cell>
          <cell r="F276">
            <v>11.385199999999999</v>
          </cell>
          <cell r="G276">
            <v>121.7509</v>
          </cell>
          <cell r="H276">
            <v>3.6200000000000003E-2</v>
          </cell>
          <cell r="I276">
            <v>14.413600000000001</v>
          </cell>
          <cell r="J276">
            <v>66.019000000000005</v>
          </cell>
          <cell r="K276">
            <v>533.85</v>
          </cell>
          <cell r="L276">
            <v>31.389700000000001</v>
          </cell>
          <cell r="M276">
            <v>5.3211000000000004</v>
          </cell>
          <cell r="N276">
            <v>623.62170000000003</v>
          </cell>
          <cell r="O276">
            <v>29.5182</v>
          </cell>
          <cell r="P276">
            <v>25.365400000000001</v>
          </cell>
          <cell r="Q276">
            <v>341.42649999999998</v>
          </cell>
          <cell r="R276">
            <v>3.6143999999999998</v>
          </cell>
          <cell r="S276">
            <v>863.83500000000004</v>
          </cell>
          <cell r="T276">
            <v>133.46250000000001</v>
          </cell>
          <cell r="U276">
            <v>41.505000000000003</v>
          </cell>
          <cell r="V276">
            <v>222.87049999999999</v>
          </cell>
          <cell r="W276">
            <v>251.11689999999999</v>
          </cell>
          <cell r="X276">
            <v>61.942500000000003</v>
          </cell>
          <cell r="Y276">
            <v>128.42660000000001</v>
          </cell>
          <cell r="Z276">
            <v>2.4498000000000002</v>
          </cell>
          <cell r="AA276">
            <v>1.8158000000000001</v>
          </cell>
          <cell r="AB276">
            <v>306.54230000000001</v>
          </cell>
          <cell r="AC276">
            <v>11.229200000000001</v>
          </cell>
          <cell r="AD276">
            <v>3.49E-2</v>
          </cell>
          <cell r="AE276">
            <v>10.266299999999999</v>
          </cell>
          <cell r="AF276">
            <v>18.843</v>
          </cell>
          <cell r="AG276">
            <v>1.2587999999999999</v>
          </cell>
          <cell r="AH276">
            <v>82.604200000000006</v>
          </cell>
          <cell r="AI276">
            <v>74.874099999999999</v>
          </cell>
          <cell r="AJ276">
            <v>14.3286</v>
          </cell>
          <cell r="AK276">
            <v>49.296100000000003</v>
          </cell>
          <cell r="AL276">
            <v>339.56169999999997</v>
          </cell>
          <cell r="AM276">
            <v>45.823999999999998</v>
          </cell>
          <cell r="AN276">
            <v>491.142</v>
          </cell>
          <cell r="AO276">
            <v>689.94799999999998</v>
          </cell>
        </row>
        <row r="277">
          <cell r="C277">
            <v>262.5806</v>
          </cell>
          <cell r="D277">
            <v>35.542999999999999</v>
          </cell>
          <cell r="E277">
            <v>780.53409999999997</v>
          </cell>
          <cell r="F277">
            <v>11.382</v>
          </cell>
          <cell r="G277">
            <v>121.24039999999999</v>
          </cell>
          <cell r="H277">
            <v>3.61E-2</v>
          </cell>
          <cell r="I277">
            <v>14.3531</v>
          </cell>
          <cell r="J277">
            <v>65.756399999999999</v>
          </cell>
          <cell r="K277">
            <v>533.70000000000005</v>
          </cell>
          <cell r="L277">
            <v>31.258099999999999</v>
          </cell>
          <cell r="M277">
            <v>5.2747999999999999</v>
          </cell>
          <cell r="N277">
            <v>621.00689999999997</v>
          </cell>
          <cell r="O277">
            <v>29.394500000000001</v>
          </cell>
          <cell r="P277">
            <v>25.259</v>
          </cell>
          <cell r="Q277">
            <v>340.30239999999998</v>
          </cell>
          <cell r="R277">
            <v>3.6133999999999999</v>
          </cell>
          <cell r="S277">
            <v>863.59220000000005</v>
          </cell>
          <cell r="T277">
            <v>133.42500000000001</v>
          </cell>
          <cell r="U277">
            <v>41.493400000000001</v>
          </cell>
          <cell r="V277">
            <v>221.93600000000001</v>
          </cell>
          <cell r="W277">
            <v>250.06399999999999</v>
          </cell>
          <cell r="X277">
            <v>61.296199999999999</v>
          </cell>
          <cell r="Y277">
            <v>127.2659</v>
          </cell>
          <cell r="Z277">
            <v>2.4394999999999998</v>
          </cell>
          <cell r="AA277">
            <v>1.8141</v>
          </cell>
          <cell r="AB277">
            <v>303.32589999999999</v>
          </cell>
          <cell r="AC277">
            <v>11.1548</v>
          </cell>
          <cell r="AD277">
            <v>3.4200000000000001E-2</v>
          </cell>
          <cell r="AE277">
            <v>10.263500000000001</v>
          </cell>
          <cell r="AF277">
            <v>18.7424</v>
          </cell>
          <cell r="AG277">
            <v>1.2527999999999999</v>
          </cell>
          <cell r="AH277">
            <v>82.257800000000003</v>
          </cell>
          <cell r="AI277">
            <v>74.560199999999995</v>
          </cell>
          <cell r="AJ277">
            <v>14.286</v>
          </cell>
          <cell r="AK277">
            <v>49.310099999999998</v>
          </cell>
          <cell r="AL277">
            <v>334.94229999999999</v>
          </cell>
          <cell r="AM277">
            <v>45.508800000000001</v>
          </cell>
          <cell r="AN277">
            <v>489.08269999999999</v>
          </cell>
          <cell r="AO277">
            <v>688.26239999999996</v>
          </cell>
        </row>
        <row r="278">
          <cell r="C278">
            <v>263.09629999999999</v>
          </cell>
          <cell r="D278">
            <v>35.5822</v>
          </cell>
          <cell r="E278">
            <v>780.27440000000001</v>
          </cell>
          <cell r="F278">
            <v>11.3796</v>
          </cell>
          <cell r="G278">
            <v>121.3742</v>
          </cell>
          <cell r="H278">
            <v>3.61E-2</v>
          </cell>
          <cell r="I278">
            <v>14.369</v>
          </cell>
          <cell r="J278">
            <v>65.825400000000002</v>
          </cell>
          <cell r="K278">
            <v>533.59</v>
          </cell>
          <cell r="L278">
            <v>31.2926</v>
          </cell>
          <cell r="M278">
            <v>5.2550999999999997</v>
          </cell>
          <cell r="N278">
            <v>621.69190000000003</v>
          </cell>
          <cell r="O278">
            <v>29.4269</v>
          </cell>
          <cell r="P278">
            <v>25.286899999999999</v>
          </cell>
          <cell r="Q278">
            <v>340.44099999999997</v>
          </cell>
          <cell r="R278">
            <v>3.6126999999999998</v>
          </cell>
          <cell r="S278">
            <v>860.62900000000002</v>
          </cell>
          <cell r="T278">
            <v>133.39750000000001</v>
          </cell>
          <cell r="U278">
            <v>41.4816</v>
          </cell>
          <cell r="V278">
            <v>222.18090000000001</v>
          </cell>
          <cell r="W278">
            <v>250.3398</v>
          </cell>
          <cell r="X278">
            <v>60.860399999999998</v>
          </cell>
          <cell r="Y278">
            <v>126.328</v>
          </cell>
          <cell r="Z278">
            <v>2.4422000000000001</v>
          </cell>
          <cell r="AA278">
            <v>1.8130999999999999</v>
          </cell>
          <cell r="AB278">
            <v>301.64010000000002</v>
          </cell>
          <cell r="AC278">
            <v>11.162000000000001</v>
          </cell>
          <cell r="AD278">
            <v>3.44E-2</v>
          </cell>
          <cell r="AE278">
            <v>10.2613</v>
          </cell>
          <cell r="AF278">
            <v>18.843900000000001</v>
          </cell>
          <cell r="AG278">
            <v>1.2525999999999999</v>
          </cell>
          <cell r="AH278">
            <v>82.348500000000001</v>
          </cell>
          <cell r="AI278">
            <v>74.642399999999995</v>
          </cell>
          <cell r="AJ278">
            <v>14.3332</v>
          </cell>
          <cell r="AK278">
            <v>49.789700000000003</v>
          </cell>
          <cell r="AL278">
            <v>335.35770000000002</v>
          </cell>
          <cell r="AM278">
            <v>45.533499999999997</v>
          </cell>
          <cell r="AN278">
            <v>489.62220000000002</v>
          </cell>
          <cell r="AO278">
            <v>688.95659999999998</v>
          </cell>
        </row>
        <row r="279">
          <cell r="C279">
            <v>264.72300000000001</v>
          </cell>
          <cell r="D279">
            <v>35.734900000000003</v>
          </cell>
          <cell r="E279">
            <v>786.12789999999995</v>
          </cell>
          <cell r="F279">
            <v>11.3751</v>
          </cell>
          <cell r="G279">
            <v>121.895</v>
          </cell>
          <cell r="H279">
            <v>3.5999999999999997E-2</v>
          </cell>
          <cell r="I279">
            <v>14.4306</v>
          </cell>
          <cell r="J279">
            <v>66.125600000000006</v>
          </cell>
          <cell r="K279">
            <v>533.38</v>
          </cell>
          <cell r="L279">
            <v>31.4268</v>
          </cell>
          <cell r="M279">
            <v>5.2743000000000002</v>
          </cell>
          <cell r="N279">
            <v>624.35940000000005</v>
          </cell>
          <cell r="O279">
            <v>29.553100000000001</v>
          </cell>
          <cell r="P279">
            <v>25.395399999999999</v>
          </cell>
          <cell r="Q279">
            <v>339.70499999999998</v>
          </cell>
          <cell r="R279">
            <v>3.6112000000000002</v>
          </cell>
          <cell r="S279">
            <v>860.2903</v>
          </cell>
          <cell r="T279">
            <v>133.345</v>
          </cell>
          <cell r="U279">
            <v>41.455599999999997</v>
          </cell>
          <cell r="V279">
            <v>223.13419999999999</v>
          </cell>
          <cell r="W279">
            <v>251.41399999999999</v>
          </cell>
          <cell r="X279">
            <v>61.076000000000001</v>
          </cell>
          <cell r="Y279">
            <v>126.5599</v>
          </cell>
          <cell r="Z279">
            <v>2.4527000000000001</v>
          </cell>
          <cell r="AA279">
            <v>1.8142</v>
          </cell>
          <cell r="AB279">
            <v>301.91140000000001</v>
          </cell>
          <cell r="AC279">
            <v>11.2235</v>
          </cell>
          <cell r="AD279">
            <v>3.4500000000000003E-2</v>
          </cell>
          <cell r="AE279">
            <v>10.257300000000001</v>
          </cell>
          <cell r="AF279">
            <v>19.038399999999999</v>
          </cell>
          <cell r="AG279">
            <v>1.2521</v>
          </cell>
          <cell r="AH279">
            <v>82.701899999999995</v>
          </cell>
          <cell r="AI279">
            <v>74.962699999999998</v>
          </cell>
          <cell r="AJ279">
            <v>14.4603</v>
          </cell>
          <cell r="AK279">
            <v>49.568899999999999</v>
          </cell>
          <cell r="AL279">
            <v>332.35759999999999</v>
          </cell>
          <cell r="AM279">
            <v>45.27</v>
          </cell>
          <cell r="AN279">
            <v>491.72300000000001</v>
          </cell>
          <cell r="AO279">
            <v>689.91920000000005</v>
          </cell>
        </row>
        <row r="280">
          <cell r="C280">
            <v>258.97379999999998</v>
          </cell>
          <cell r="D280">
            <v>35.6646</v>
          </cell>
          <cell r="E280">
            <v>785.96310000000005</v>
          </cell>
          <cell r="F280">
            <v>11.37</v>
          </cell>
          <cell r="G280">
            <v>121.6551</v>
          </cell>
          <cell r="H280">
            <v>3.5999999999999997E-2</v>
          </cell>
          <cell r="I280">
            <v>14.402200000000001</v>
          </cell>
          <cell r="J280">
            <v>65.993700000000004</v>
          </cell>
          <cell r="K280">
            <v>533.14</v>
          </cell>
          <cell r="L280">
            <v>31.364999999999998</v>
          </cell>
          <cell r="M280">
            <v>5.2363999999999997</v>
          </cell>
          <cell r="N280">
            <v>623.13080000000002</v>
          </cell>
          <cell r="O280">
            <v>29.495000000000001</v>
          </cell>
          <cell r="P280">
            <v>25.345400000000001</v>
          </cell>
          <cell r="Q280">
            <v>338.96629999999999</v>
          </cell>
          <cell r="R280">
            <v>3.6095999999999999</v>
          </cell>
          <cell r="S280">
            <v>859.90319999999997</v>
          </cell>
          <cell r="T280">
            <v>133.285</v>
          </cell>
          <cell r="U280">
            <v>41.436900000000001</v>
          </cell>
          <cell r="V280">
            <v>222.6951</v>
          </cell>
          <cell r="W280">
            <v>250.91919999999999</v>
          </cell>
          <cell r="X280">
            <v>60.6995</v>
          </cell>
          <cell r="Y280">
            <v>127.1651</v>
          </cell>
          <cell r="Z280">
            <v>2.4479000000000002</v>
          </cell>
          <cell r="AA280">
            <v>1.8133999999999999</v>
          </cell>
          <cell r="AB280">
            <v>301.89179999999999</v>
          </cell>
          <cell r="AC280">
            <v>11.2437</v>
          </cell>
          <cell r="AD280">
            <v>3.44E-2</v>
          </cell>
          <cell r="AE280">
            <v>10.252700000000001</v>
          </cell>
          <cell r="AF280">
            <v>19.0548</v>
          </cell>
          <cell r="AG280">
            <v>1.2515000000000001</v>
          </cell>
          <cell r="AH280">
            <v>82.539100000000005</v>
          </cell>
          <cell r="AI280">
            <v>74.815200000000004</v>
          </cell>
          <cell r="AJ280">
            <v>14.4693</v>
          </cell>
          <cell r="AK280">
            <v>49.695700000000002</v>
          </cell>
          <cell r="AL280">
            <v>331.34519999999998</v>
          </cell>
          <cell r="AM280">
            <v>44.715800000000002</v>
          </cell>
          <cell r="AN280">
            <v>490.75540000000001</v>
          </cell>
          <cell r="AO280">
            <v>687.96789999999999</v>
          </cell>
        </row>
        <row r="281">
          <cell r="C281">
            <v>264.26859999999999</v>
          </cell>
          <cell r="D281">
            <v>35.375900000000001</v>
          </cell>
          <cell r="E281">
            <v>782.60889999999995</v>
          </cell>
          <cell r="F281">
            <v>11.369400000000001</v>
          </cell>
          <cell r="G281">
            <v>120.6703</v>
          </cell>
          <cell r="H281">
            <v>3.5999999999999997E-2</v>
          </cell>
          <cell r="I281">
            <v>14.285600000000001</v>
          </cell>
          <cell r="J281">
            <v>65.456800000000001</v>
          </cell>
          <cell r="K281">
            <v>533.11</v>
          </cell>
          <cell r="L281">
            <v>31.1111</v>
          </cell>
          <cell r="M281">
            <v>5.2687999999999997</v>
          </cell>
          <cell r="N281">
            <v>618.08659999999998</v>
          </cell>
          <cell r="O281">
            <v>29.2562</v>
          </cell>
          <cell r="P281">
            <v>25.1402</v>
          </cell>
          <cell r="Q281">
            <v>337.62150000000003</v>
          </cell>
          <cell r="R281">
            <v>3.6093999999999999</v>
          </cell>
          <cell r="S281">
            <v>861.24390000000005</v>
          </cell>
          <cell r="T281">
            <v>133.2775</v>
          </cell>
          <cell r="U281">
            <v>41.448099999999997</v>
          </cell>
          <cell r="V281">
            <v>220.89240000000001</v>
          </cell>
          <cell r="W281">
            <v>248.88810000000001</v>
          </cell>
          <cell r="X281">
            <v>60.022500000000001</v>
          </cell>
          <cell r="Y281">
            <v>126.1161</v>
          </cell>
          <cell r="Z281">
            <v>2.4281000000000001</v>
          </cell>
          <cell r="AA281">
            <v>1.8139000000000001</v>
          </cell>
          <cell r="AB281">
            <v>301.91820000000001</v>
          </cell>
          <cell r="AC281">
            <v>11.1591</v>
          </cell>
          <cell r="AD281">
            <v>3.49E-2</v>
          </cell>
          <cell r="AE281">
            <v>10.2521</v>
          </cell>
          <cell r="AF281">
            <v>18.915199999999999</v>
          </cell>
          <cell r="AG281">
            <v>1.2464999999999999</v>
          </cell>
          <cell r="AH281">
            <v>81.870999999999995</v>
          </cell>
          <cell r="AI281">
            <v>74.209599999999995</v>
          </cell>
          <cell r="AJ281">
            <v>14.3543</v>
          </cell>
          <cell r="AK281">
            <v>50.018300000000004</v>
          </cell>
          <cell r="AL281">
            <v>329.77629999999999</v>
          </cell>
          <cell r="AM281">
            <v>44.650799999999997</v>
          </cell>
          <cell r="AN281">
            <v>486.78269999999998</v>
          </cell>
          <cell r="AO281">
            <v>687.18340000000001</v>
          </cell>
        </row>
        <row r="282">
          <cell r="C282">
            <v>264.26859999999999</v>
          </cell>
          <cell r="D282">
            <v>35.375900000000001</v>
          </cell>
          <cell r="E282">
            <v>782.60889999999995</v>
          </cell>
          <cell r="F282">
            <v>11.369400000000001</v>
          </cell>
          <cell r="G282">
            <v>120.6703</v>
          </cell>
          <cell r="H282">
            <v>3.5999999999999997E-2</v>
          </cell>
          <cell r="I282">
            <v>14.285600000000001</v>
          </cell>
          <cell r="J282">
            <v>65.456800000000001</v>
          </cell>
          <cell r="K282">
            <v>533.11</v>
          </cell>
          <cell r="L282">
            <v>31.1111</v>
          </cell>
          <cell r="M282">
            <v>5.2687999999999997</v>
          </cell>
          <cell r="N282">
            <v>618.08659999999998</v>
          </cell>
          <cell r="O282">
            <v>29.2562</v>
          </cell>
          <cell r="P282">
            <v>25.1402</v>
          </cell>
          <cell r="Q282">
            <v>337.62150000000003</v>
          </cell>
          <cell r="R282">
            <v>3.6093999999999999</v>
          </cell>
          <cell r="S282">
            <v>861.24390000000005</v>
          </cell>
          <cell r="T282">
            <v>133.2775</v>
          </cell>
          <cell r="U282">
            <v>41.448099999999997</v>
          </cell>
          <cell r="V282">
            <v>220.89240000000001</v>
          </cell>
          <cell r="W282">
            <v>248.88810000000001</v>
          </cell>
          <cell r="X282">
            <v>60.022500000000001</v>
          </cell>
          <cell r="Y282">
            <v>126.1161</v>
          </cell>
          <cell r="Z282">
            <v>2.4281000000000001</v>
          </cell>
          <cell r="AA282">
            <v>1.8139000000000001</v>
          </cell>
          <cell r="AB282">
            <v>301.91820000000001</v>
          </cell>
          <cell r="AC282">
            <v>11.1591</v>
          </cell>
          <cell r="AD282">
            <v>3.49E-2</v>
          </cell>
          <cell r="AE282">
            <v>10.2521</v>
          </cell>
          <cell r="AF282">
            <v>18.915199999999999</v>
          </cell>
          <cell r="AG282">
            <v>1.2464999999999999</v>
          </cell>
          <cell r="AH282">
            <v>81.870999999999995</v>
          </cell>
          <cell r="AI282">
            <v>74.209599999999995</v>
          </cell>
          <cell r="AJ282">
            <v>14.3543</v>
          </cell>
          <cell r="AK282">
            <v>50.018300000000004</v>
          </cell>
          <cell r="AL282">
            <v>329.77629999999999</v>
          </cell>
          <cell r="AM282">
            <v>44.650799999999997</v>
          </cell>
          <cell r="AN282">
            <v>486.78269999999998</v>
          </cell>
          <cell r="AO282">
            <v>687.22209999999995</v>
          </cell>
        </row>
        <row r="283">
          <cell r="C283">
            <v>271.17507333333339</v>
          </cell>
          <cell r="D283">
            <v>35.381009999999996</v>
          </cell>
          <cell r="E283">
            <v>780.71805333333316</v>
          </cell>
          <cell r="F283">
            <v>11.401336666666667</v>
          </cell>
          <cell r="G283">
            <v>120.68777999999999</v>
          </cell>
          <cell r="H283">
            <v>3.6220000000000009E-2</v>
          </cell>
          <cell r="I283">
            <v>14.287706666666663</v>
          </cell>
          <cell r="J283">
            <v>65.421536666666668</v>
          </cell>
          <cell r="K283">
            <v>533.89733333333345</v>
          </cell>
          <cell r="L283">
            <v>31.115596666666658</v>
          </cell>
          <cell r="M283">
            <v>5.3489866666666659</v>
          </cell>
          <cell r="N283">
            <v>618.17617999999993</v>
          </cell>
          <cell r="O283">
            <v>29.260470000000005</v>
          </cell>
          <cell r="P283">
            <v>25.143880000000006</v>
          </cell>
          <cell r="Q283">
            <v>341.54367666666656</v>
          </cell>
          <cell r="R283">
            <v>3.6198199999999994</v>
          </cell>
          <cell r="S283">
            <v>857.78515000000004</v>
          </cell>
          <cell r="T283">
            <v>133.47433333333336</v>
          </cell>
          <cell r="U283">
            <v>41.498680000000007</v>
          </cell>
          <cell r="V283">
            <v>220.9244066666667</v>
          </cell>
          <cell r="W283">
            <v>248.92414333333335</v>
          </cell>
          <cell r="X283">
            <v>60.819370000000021</v>
          </cell>
          <cell r="Y283">
            <v>126.5228</v>
          </cell>
          <cell r="Z283">
            <v>2.4284133333333333</v>
          </cell>
          <cell r="AA283">
            <v>1.8143300000000002</v>
          </cell>
          <cell r="AB283">
            <v>305.61454333333336</v>
          </cell>
          <cell r="AC283">
            <v>11.185963333333335</v>
          </cell>
          <cell r="AD283">
            <v>3.637E-2</v>
          </cell>
          <cell r="AE283">
            <v>10.267266666666666</v>
          </cell>
          <cell r="AF283">
            <v>19.029263333333336</v>
          </cell>
          <cell r="AG283">
            <v>1.2633599999999998</v>
          </cell>
          <cell r="AH283">
            <v>81.882860000000008</v>
          </cell>
          <cell r="AI283">
            <v>74.220303333333348</v>
          </cell>
          <cell r="AJ283">
            <v>14.246723333333332</v>
          </cell>
          <cell r="AK283">
            <v>50.385266666666666</v>
          </cell>
          <cell r="AL283">
            <v>326.3923099999999</v>
          </cell>
          <cell r="AM283">
            <v>44.987903333333321</v>
          </cell>
          <cell r="AN283">
            <v>486.85330666666664</v>
          </cell>
          <cell r="AO283">
            <v>686.7942966666667</v>
          </cell>
        </row>
        <row r="284">
          <cell r="C284">
            <v>264.26859999999999</v>
          </cell>
          <cell r="D284">
            <v>35.375900000000001</v>
          </cell>
          <cell r="E284">
            <v>782.60889999999995</v>
          </cell>
          <cell r="F284">
            <v>11.369400000000001</v>
          </cell>
          <cell r="G284">
            <v>120.6703</v>
          </cell>
          <cell r="H284">
            <v>3.5999999999999997E-2</v>
          </cell>
          <cell r="I284">
            <v>14.285600000000001</v>
          </cell>
          <cell r="J284">
            <v>65.456800000000001</v>
          </cell>
          <cell r="K284">
            <v>533.11</v>
          </cell>
          <cell r="L284">
            <v>31.1111</v>
          </cell>
          <cell r="M284">
            <v>5.2687999999999997</v>
          </cell>
          <cell r="N284">
            <v>618.08659999999998</v>
          </cell>
          <cell r="O284">
            <v>29.2562</v>
          </cell>
          <cell r="P284">
            <v>25.1402</v>
          </cell>
          <cell r="Q284">
            <v>337.62150000000003</v>
          </cell>
          <cell r="R284">
            <v>3.6093999999999999</v>
          </cell>
          <cell r="S284">
            <v>861.24390000000005</v>
          </cell>
          <cell r="T284">
            <v>133.2775</v>
          </cell>
          <cell r="U284">
            <v>41.448099999999997</v>
          </cell>
          <cell r="V284">
            <v>220.89240000000001</v>
          </cell>
          <cell r="W284">
            <v>248.88810000000001</v>
          </cell>
          <cell r="X284">
            <v>60.022500000000001</v>
          </cell>
          <cell r="Y284">
            <v>126.1161</v>
          </cell>
          <cell r="Z284">
            <v>2.4281000000000001</v>
          </cell>
          <cell r="AA284">
            <v>1.8139000000000001</v>
          </cell>
          <cell r="AB284">
            <v>301.91820000000001</v>
          </cell>
          <cell r="AC284">
            <v>11.1591</v>
          </cell>
          <cell r="AD284">
            <v>3.49E-2</v>
          </cell>
          <cell r="AE284">
            <v>10.2521</v>
          </cell>
          <cell r="AF284">
            <v>18.915199999999999</v>
          </cell>
          <cell r="AG284">
            <v>1.2464999999999999</v>
          </cell>
          <cell r="AH284">
            <v>81.870999999999995</v>
          </cell>
          <cell r="AI284">
            <v>74.209599999999995</v>
          </cell>
          <cell r="AJ284">
            <v>14.3543</v>
          </cell>
          <cell r="AK284">
            <v>50.018300000000004</v>
          </cell>
          <cell r="AL284">
            <v>329.77629999999999</v>
          </cell>
          <cell r="AM284">
            <v>44.650799999999997</v>
          </cell>
          <cell r="AN284">
            <v>486.78269999999998</v>
          </cell>
          <cell r="AO284">
            <v>687.18340000000001</v>
          </cell>
        </row>
        <row r="285">
          <cell r="C285">
            <v>262.48649999999998</v>
          </cell>
          <cell r="D285">
            <v>35.358600000000003</v>
          </cell>
          <cell r="E285">
            <v>788.05470000000003</v>
          </cell>
          <cell r="F285">
            <v>11.3713</v>
          </cell>
          <cell r="G285">
            <v>120.6114</v>
          </cell>
          <cell r="H285">
            <v>3.5900000000000001E-2</v>
          </cell>
          <cell r="I285">
            <v>14.278700000000001</v>
          </cell>
          <cell r="J285">
            <v>65.429299999999998</v>
          </cell>
          <cell r="K285">
            <v>533.20000000000005</v>
          </cell>
          <cell r="L285">
            <v>31.0959</v>
          </cell>
          <cell r="M285">
            <v>5.3186</v>
          </cell>
          <cell r="N285">
            <v>617.78470000000004</v>
          </cell>
          <cell r="O285">
            <v>29.241900000000001</v>
          </cell>
          <cell r="P285">
            <v>25.128</v>
          </cell>
          <cell r="Q285">
            <v>337.71429999999998</v>
          </cell>
          <cell r="R285">
            <v>3.6088</v>
          </cell>
          <cell r="S285">
            <v>858.61509999999998</v>
          </cell>
          <cell r="T285">
            <v>133.30000000000001</v>
          </cell>
          <cell r="U285">
            <v>41.454500000000003</v>
          </cell>
          <cell r="V285">
            <v>220.78450000000001</v>
          </cell>
          <cell r="W285">
            <v>248.76650000000001</v>
          </cell>
          <cell r="X285">
            <v>60.174999999999997</v>
          </cell>
          <cell r="Y285">
            <v>126.26049999999999</v>
          </cell>
          <cell r="Z285">
            <v>2.4268999999999998</v>
          </cell>
          <cell r="AA285">
            <v>1.8118000000000001</v>
          </cell>
          <cell r="AB285">
            <v>301.71460000000002</v>
          </cell>
          <cell r="AC285">
            <v>11.159800000000001</v>
          </cell>
          <cell r="AD285">
            <v>3.44E-2</v>
          </cell>
          <cell r="AE285">
            <v>10.2538</v>
          </cell>
          <cell r="AF285">
            <v>18.911799999999999</v>
          </cell>
          <cell r="AG285">
            <v>1.2466999999999999</v>
          </cell>
          <cell r="AH285">
            <v>81.831000000000003</v>
          </cell>
          <cell r="AI285">
            <v>74.173299999999998</v>
          </cell>
          <cell r="AJ285">
            <v>14.390599999999999</v>
          </cell>
          <cell r="AK285">
            <v>49.988700000000001</v>
          </cell>
          <cell r="AL285">
            <v>328.7688</v>
          </cell>
          <cell r="AM285">
            <v>44.555399999999999</v>
          </cell>
          <cell r="AN285">
            <v>486.54500000000002</v>
          </cell>
          <cell r="AO285">
            <v>685.6952</v>
          </cell>
        </row>
        <row r="286">
          <cell r="C286">
            <v>263.10680000000002</v>
          </cell>
          <cell r="D286">
            <v>35.6066</v>
          </cell>
          <cell r="E286">
            <v>789.23559999999998</v>
          </cell>
          <cell r="F286">
            <v>11.3713</v>
          </cell>
          <cell r="G286">
            <v>121.4573</v>
          </cell>
          <cell r="H286">
            <v>3.5900000000000001E-2</v>
          </cell>
          <cell r="I286">
            <v>14.3788</v>
          </cell>
          <cell r="J286">
            <v>65.897000000000006</v>
          </cell>
          <cell r="K286">
            <v>533.20000000000005</v>
          </cell>
          <cell r="L286">
            <v>31.314</v>
          </cell>
          <cell r="M286">
            <v>5.2945000000000002</v>
          </cell>
          <cell r="N286">
            <v>622.11770000000001</v>
          </cell>
          <cell r="O286">
            <v>29.446999999999999</v>
          </cell>
          <cell r="P286">
            <v>25.304200000000002</v>
          </cell>
          <cell r="Q286">
            <v>339.54090000000002</v>
          </cell>
          <cell r="R286">
            <v>3.6088</v>
          </cell>
          <cell r="S286">
            <v>855.8587</v>
          </cell>
          <cell r="T286">
            <v>133.30000000000001</v>
          </cell>
          <cell r="U286">
            <v>41.453200000000002</v>
          </cell>
          <cell r="V286">
            <v>222.333</v>
          </cell>
          <cell r="W286">
            <v>250.51130000000001</v>
          </cell>
          <cell r="X286">
            <v>60.570799999999998</v>
          </cell>
          <cell r="Y286">
            <v>126.6138</v>
          </cell>
          <cell r="Z286">
            <v>2.4439000000000002</v>
          </cell>
          <cell r="AA286">
            <v>1.8105</v>
          </cell>
          <cell r="AB286">
            <v>300.1087</v>
          </cell>
          <cell r="AC286">
            <v>11.2712</v>
          </cell>
          <cell r="AD286">
            <v>3.4000000000000002E-2</v>
          </cell>
          <cell r="AE286">
            <v>10.2538</v>
          </cell>
          <cell r="AF286">
            <v>18.992100000000001</v>
          </cell>
          <cell r="AG286">
            <v>1.2466999999999999</v>
          </cell>
          <cell r="AH286">
            <v>82.404899999999998</v>
          </cell>
          <cell r="AI286">
            <v>74.6935</v>
          </cell>
          <cell r="AJ286">
            <v>14.578200000000001</v>
          </cell>
          <cell r="AK286">
            <v>50.105600000000003</v>
          </cell>
          <cell r="AL286">
            <v>330.9853</v>
          </cell>
          <cell r="AM286">
            <v>44.247900000000001</v>
          </cell>
          <cell r="AN286">
            <v>489.95749999999998</v>
          </cell>
          <cell r="AO286">
            <v>685.85919999999999</v>
          </cell>
        </row>
        <row r="287">
          <cell r="C287">
            <v>265.8854</v>
          </cell>
          <cell r="D287">
            <v>35.675400000000003</v>
          </cell>
          <cell r="E287">
            <v>786.07550000000003</v>
          </cell>
          <cell r="F287">
            <v>11.368499999999999</v>
          </cell>
          <cell r="G287">
            <v>121.69199999999999</v>
          </cell>
          <cell r="H287">
            <v>3.5900000000000001E-2</v>
          </cell>
          <cell r="I287">
            <v>14.406599999999999</v>
          </cell>
          <cell r="J287">
            <v>66.024299999999997</v>
          </cell>
          <cell r="K287">
            <v>533.07000000000005</v>
          </cell>
          <cell r="L287">
            <v>31.374500000000001</v>
          </cell>
          <cell r="M287">
            <v>5.2808000000000002</v>
          </cell>
          <cell r="N287">
            <v>623.31970000000001</v>
          </cell>
          <cell r="O287">
            <v>29.503900000000002</v>
          </cell>
          <cell r="P287">
            <v>25.353100000000001</v>
          </cell>
          <cell r="Q287">
            <v>340.17340000000002</v>
          </cell>
          <cell r="R287">
            <v>3.6078999999999999</v>
          </cell>
          <cell r="S287">
            <v>858.4058</v>
          </cell>
          <cell r="T287">
            <v>133.26750000000001</v>
          </cell>
          <cell r="U287">
            <v>41.444400000000002</v>
          </cell>
          <cell r="V287">
            <v>222.76259999999999</v>
          </cell>
          <cell r="W287">
            <v>250.99529999999999</v>
          </cell>
          <cell r="X287">
            <v>60.729199999999999</v>
          </cell>
          <cell r="Y287">
            <v>127.15089999999999</v>
          </cell>
          <cell r="Z287">
            <v>2.4485999999999999</v>
          </cell>
          <cell r="AA287">
            <v>1.8082</v>
          </cell>
          <cell r="AB287">
            <v>299.49619999999999</v>
          </cell>
          <cell r="AC287">
            <v>11.2865</v>
          </cell>
          <cell r="AD287">
            <v>3.3799999999999997E-2</v>
          </cell>
          <cell r="AE287">
            <v>10.251300000000001</v>
          </cell>
          <cell r="AF287">
            <v>19.081299999999999</v>
          </cell>
          <cell r="AG287">
            <v>1.2464</v>
          </cell>
          <cell r="AH287">
            <v>82.5642</v>
          </cell>
          <cell r="AI287">
            <v>74.837900000000005</v>
          </cell>
          <cell r="AJ287">
            <v>14.596299999999999</v>
          </cell>
          <cell r="AK287">
            <v>50.405000000000001</v>
          </cell>
          <cell r="AL287">
            <v>330.7088</v>
          </cell>
          <cell r="AM287">
            <v>44.011499999999998</v>
          </cell>
          <cell r="AN287">
            <v>490.9042</v>
          </cell>
          <cell r="AO287">
            <v>685.91700000000003</v>
          </cell>
        </row>
        <row r="288">
          <cell r="C288">
            <v>265.26749999999998</v>
          </cell>
          <cell r="D288">
            <v>35.2898</v>
          </cell>
          <cell r="E288">
            <v>784.23569999999995</v>
          </cell>
          <cell r="F288">
            <v>11.3591</v>
          </cell>
          <cell r="G288">
            <v>120.3768</v>
          </cell>
          <cell r="H288">
            <v>3.5799999999999998E-2</v>
          </cell>
          <cell r="I288">
            <v>14.2509</v>
          </cell>
          <cell r="J288">
            <v>65.315200000000004</v>
          </cell>
          <cell r="K288">
            <v>532.63</v>
          </cell>
          <cell r="L288">
            <v>31.035399999999999</v>
          </cell>
          <cell r="M288">
            <v>5.2428999999999997</v>
          </cell>
          <cell r="N288">
            <v>616.58330000000001</v>
          </cell>
          <cell r="O288">
            <v>29.185099999999998</v>
          </cell>
          <cell r="P288">
            <v>25.0791</v>
          </cell>
          <cell r="Q288">
            <v>339.9837</v>
          </cell>
          <cell r="R288">
            <v>3.6049000000000002</v>
          </cell>
          <cell r="S288">
            <v>857.69730000000004</v>
          </cell>
          <cell r="T288">
            <v>133.1575</v>
          </cell>
          <cell r="U288">
            <v>41.410200000000003</v>
          </cell>
          <cell r="V288">
            <v>220.35509999999999</v>
          </cell>
          <cell r="W288">
            <v>248.28270000000001</v>
          </cell>
          <cell r="X288">
            <v>60.244199999999999</v>
          </cell>
          <cell r="Y288">
            <v>127.12009999999999</v>
          </cell>
          <cell r="Z288">
            <v>2.4222000000000001</v>
          </cell>
          <cell r="AA288">
            <v>1.8055000000000001</v>
          </cell>
          <cell r="AB288">
            <v>299.512</v>
          </cell>
          <cell r="AC288">
            <v>11.158099999999999</v>
          </cell>
          <cell r="AD288">
            <v>3.3300000000000003E-2</v>
          </cell>
          <cell r="AE288">
            <v>10.242900000000001</v>
          </cell>
          <cell r="AF288">
            <v>18.871400000000001</v>
          </cell>
          <cell r="AG288">
            <v>1.2454000000000001</v>
          </cell>
          <cell r="AH288">
            <v>81.671899999999994</v>
          </cell>
          <cell r="AI288">
            <v>74.0291</v>
          </cell>
          <cell r="AJ288">
            <v>14.418900000000001</v>
          </cell>
          <cell r="AK288">
            <v>50.114899999999999</v>
          </cell>
          <cell r="AL288">
            <v>326.87049999999999</v>
          </cell>
          <cell r="AM288">
            <v>44.165399999999998</v>
          </cell>
          <cell r="AN288">
            <v>485.59879999999998</v>
          </cell>
          <cell r="AO288">
            <v>684.71469999999999</v>
          </cell>
        </row>
        <row r="289">
          <cell r="C289">
            <v>269.88589999999999</v>
          </cell>
          <cell r="D289">
            <v>35.486499999999999</v>
          </cell>
          <cell r="E289">
            <v>787.08010000000002</v>
          </cell>
          <cell r="F289">
            <v>11.3515</v>
          </cell>
          <cell r="G289">
            <v>121.0475</v>
          </cell>
          <cell r="H289">
            <v>3.5799999999999998E-2</v>
          </cell>
          <cell r="I289">
            <v>14.330299999999999</v>
          </cell>
          <cell r="J289">
            <v>65.677300000000002</v>
          </cell>
          <cell r="K289">
            <v>532.27</v>
          </cell>
          <cell r="L289">
            <v>31.208300000000001</v>
          </cell>
          <cell r="M289">
            <v>5.1958000000000002</v>
          </cell>
          <cell r="N289">
            <v>620.01880000000006</v>
          </cell>
          <cell r="O289">
            <v>29.3477</v>
          </cell>
          <cell r="P289">
            <v>25.218800000000002</v>
          </cell>
          <cell r="Q289">
            <v>339.52480000000003</v>
          </cell>
          <cell r="R289">
            <v>3.6025</v>
          </cell>
          <cell r="S289">
            <v>855.73950000000002</v>
          </cell>
          <cell r="T289">
            <v>133.0675</v>
          </cell>
          <cell r="U289">
            <v>41.383099999999999</v>
          </cell>
          <cell r="V289">
            <v>221.5829</v>
          </cell>
          <cell r="W289">
            <v>249.6661</v>
          </cell>
          <cell r="X289">
            <v>60.508600000000001</v>
          </cell>
          <cell r="Y289">
            <v>128.31880000000001</v>
          </cell>
          <cell r="Z289">
            <v>2.4357000000000002</v>
          </cell>
          <cell r="AA289">
            <v>1.8030999999999999</v>
          </cell>
          <cell r="AB289">
            <v>297.65589999999997</v>
          </cell>
          <cell r="AC289">
            <v>11.212</v>
          </cell>
          <cell r="AD289">
            <v>3.2800000000000003E-2</v>
          </cell>
          <cell r="AE289">
            <v>10.236000000000001</v>
          </cell>
          <cell r="AF289">
            <v>19.0017</v>
          </cell>
          <cell r="AG289">
            <v>1.2445999999999999</v>
          </cell>
          <cell r="AH289">
            <v>82.126900000000006</v>
          </cell>
          <cell r="AI289">
            <v>74.441500000000005</v>
          </cell>
          <cell r="AJ289">
            <v>14.4992</v>
          </cell>
          <cell r="AK289">
            <v>50.164299999999997</v>
          </cell>
          <cell r="AL289">
            <v>328.29399999999998</v>
          </cell>
          <cell r="AM289">
            <v>44.266599999999997</v>
          </cell>
          <cell r="AN289">
            <v>488.30450000000002</v>
          </cell>
          <cell r="AO289">
            <v>685.31179999999995</v>
          </cell>
        </row>
        <row r="290">
          <cell r="C290">
            <v>269.88589999999999</v>
          </cell>
          <cell r="D290">
            <v>35.486499999999999</v>
          </cell>
          <cell r="E290">
            <v>787.08010000000002</v>
          </cell>
          <cell r="F290">
            <v>11.3515</v>
          </cell>
          <cell r="G290">
            <v>121.0475</v>
          </cell>
          <cell r="H290">
            <v>3.5799999999999998E-2</v>
          </cell>
          <cell r="I290">
            <v>14.330299999999999</v>
          </cell>
          <cell r="J290">
            <v>65.677300000000002</v>
          </cell>
          <cell r="K290">
            <v>532.27</v>
          </cell>
          <cell r="L290">
            <v>31.208300000000001</v>
          </cell>
          <cell r="M290">
            <v>5.1958000000000002</v>
          </cell>
          <cell r="N290">
            <v>620.01880000000006</v>
          </cell>
          <cell r="O290">
            <v>29.3477</v>
          </cell>
          <cell r="P290">
            <v>25.218800000000002</v>
          </cell>
          <cell r="Q290">
            <v>339.52480000000003</v>
          </cell>
          <cell r="R290">
            <v>3.6025</v>
          </cell>
          <cell r="S290">
            <v>855.73950000000002</v>
          </cell>
          <cell r="T290">
            <v>133.0675</v>
          </cell>
          <cell r="U290">
            <v>41.383099999999999</v>
          </cell>
          <cell r="V290">
            <v>221.5829</v>
          </cell>
          <cell r="W290">
            <v>249.6661</v>
          </cell>
          <cell r="X290">
            <v>60.508600000000001</v>
          </cell>
          <cell r="Y290">
            <v>128.31880000000001</v>
          </cell>
          <cell r="Z290">
            <v>2.4357000000000002</v>
          </cell>
          <cell r="AA290">
            <v>1.8030999999999999</v>
          </cell>
          <cell r="AB290">
            <v>297.65589999999997</v>
          </cell>
          <cell r="AC290">
            <v>11.212</v>
          </cell>
          <cell r="AD290">
            <v>3.2800000000000003E-2</v>
          </cell>
          <cell r="AE290">
            <v>10.236000000000001</v>
          </cell>
          <cell r="AF290">
            <v>19.0017</v>
          </cell>
          <cell r="AG290">
            <v>1.2445999999999999</v>
          </cell>
          <cell r="AH290">
            <v>82.126900000000006</v>
          </cell>
          <cell r="AI290">
            <v>74.441500000000005</v>
          </cell>
          <cell r="AJ290">
            <v>14.4992</v>
          </cell>
          <cell r="AK290">
            <v>50.164299999999997</v>
          </cell>
          <cell r="AL290">
            <v>328.29399999999998</v>
          </cell>
          <cell r="AM290">
            <v>44.266599999999997</v>
          </cell>
          <cell r="AN290">
            <v>488.30450000000002</v>
          </cell>
          <cell r="AO290">
            <v>685.31179999999995</v>
          </cell>
        </row>
        <row r="291">
          <cell r="C291">
            <v>269.88589999999999</v>
          </cell>
          <cell r="D291">
            <v>35.486499999999999</v>
          </cell>
          <cell r="E291">
            <v>787.08010000000002</v>
          </cell>
          <cell r="F291">
            <v>11.3515</v>
          </cell>
          <cell r="G291">
            <v>121.0475</v>
          </cell>
          <cell r="H291">
            <v>3.5799999999999998E-2</v>
          </cell>
          <cell r="I291">
            <v>14.330299999999999</v>
          </cell>
          <cell r="J291">
            <v>65.677300000000002</v>
          </cell>
          <cell r="K291">
            <v>532.27</v>
          </cell>
          <cell r="L291">
            <v>31.208300000000001</v>
          </cell>
          <cell r="M291">
            <v>5.1958000000000002</v>
          </cell>
          <cell r="N291">
            <v>620.01880000000006</v>
          </cell>
          <cell r="O291">
            <v>29.3477</v>
          </cell>
          <cell r="P291">
            <v>25.218800000000002</v>
          </cell>
          <cell r="Q291">
            <v>339.52480000000003</v>
          </cell>
          <cell r="R291">
            <v>3.6025</v>
          </cell>
          <cell r="S291">
            <v>855.73950000000002</v>
          </cell>
          <cell r="T291">
            <v>133.0675</v>
          </cell>
          <cell r="U291">
            <v>41.383099999999999</v>
          </cell>
          <cell r="V291">
            <v>221.5829</v>
          </cell>
          <cell r="W291">
            <v>249.6661</v>
          </cell>
          <cell r="X291">
            <v>60.508600000000001</v>
          </cell>
          <cell r="Y291">
            <v>128.31880000000001</v>
          </cell>
          <cell r="Z291">
            <v>2.4357000000000002</v>
          </cell>
          <cell r="AA291">
            <v>1.8030999999999999</v>
          </cell>
          <cell r="AB291">
            <v>297.65589999999997</v>
          </cell>
          <cell r="AC291">
            <v>11.212</v>
          </cell>
          <cell r="AD291">
            <v>3.2800000000000003E-2</v>
          </cell>
          <cell r="AE291">
            <v>10.236000000000001</v>
          </cell>
          <cell r="AF291">
            <v>19.0017</v>
          </cell>
          <cell r="AG291">
            <v>1.2445999999999999</v>
          </cell>
          <cell r="AH291">
            <v>82.126900000000006</v>
          </cell>
          <cell r="AI291">
            <v>74.441500000000005</v>
          </cell>
          <cell r="AJ291">
            <v>14.4992</v>
          </cell>
          <cell r="AK291">
            <v>50.164299999999997</v>
          </cell>
          <cell r="AL291">
            <v>328.29399999999998</v>
          </cell>
          <cell r="AM291">
            <v>44.266599999999997</v>
          </cell>
          <cell r="AN291">
            <v>488.30450000000002</v>
          </cell>
          <cell r="AO291">
            <v>685.31179999999995</v>
          </cell>
        </row>
        <row r="292">
          <cell r="C292">
            <v>269.91390000000001</v>
          </cell>
          <cell r="D292">
            <v>35.641199999999998</v>
          </cell>
          <cell r="E292">
            <v>784.56820000000005</v>
          </cell>
          <cell r="F292">
            <v>11.3515</v>
          </cell>
          <cell r="G292">
            <v>121.5753</v>
          </cell>
          <cell r="H292">
            <v>3.5799999999999998E-2</v>
          </cell>
          <cell r="I292">
            <v>14.392799999999999</v>
          </cell>
          <cell r="J292">
            <v>65.969899999999996</v>
          </cell>
          <cell r="K292">
            <v>532.27</v>
          </cell>
          <cell r="L292">
            <v>31.3444</v>
          </cell>
          <cell r="M292">
            <v>5.2173999999999996</v>
          </cell>
          <cell r="N292">
            <v>622.72220000000004</v>
          </cell>
          <cell r="O292">
            <v>29.4757</v>
          </cell>
          <cell r="P292">
            <v>25.328800000000001</v>
          </cell>
          <cell r="Q292">
            <v>340.57889999999998</v>
          </cell>
          <cell r="R292">
            <v>3.5989</v>
          </cell>
          <cell r="S292">
            <v>857.11760000000004</v>
          </cell>
          <cell r="T292">
            <v>133.0675</v>
          </cell>
          <cell r="U292">
            <v>41.3812</v>
          </cell>
          <cell r="V292">
            <v>222.54910000000001</v>
          </cell>
          <cell r="W292">
            <v>250.75470000000001</v>
          </cell>
          <cell r="X292">
            <v>60.847799999999999</v>
          </cell>
          <cell r="Y292">
            <v>127.3853</v>
          </cell>
          <cell r="Z292">
            <v>2.4462999999999999</v>
          </cell>
          <cell r="AA292">
            <v>1.8030999999999999</v>
          </cell>
          <cell r="AB292">
            <v>296.63920000000002</v>
          </cell>
          <cell r="AC292">
            <v>11.2181</v>
          </cell>
          <cell r="AD292">
            <v>3.27E-2</v>
          </cell>
          <cell r="AE292">
            <v>10.236000000000001</v>
          </cell>
          <cell r="AF292">
            <v>18.932700000000001</v>
          </cell>
          <cell r="AG292">
            <v>1.2402</v>
          </cell>
          <cell r="AH292">
            <v>82.484999999999999</v>
          </cell>
          <cell r="AI292">
            <v>74.766099999999994</v>
          </cell>
          <cell r="AJ292">
            <v>14.5314</v>
          </cell>
          <cell r="AK292">
            <v>50.354100000000003</v>
          </cell>
          <cell r="AL292">
            <v>332.22710000000001</v>
          </cell>
          <cell r="AM292">
            <v>44.4435</v>
          </cell>
          <cell r="AN292">
            <v>490.43360000000001</v>
          </cell>
          <cell r="AO292">
            <v>685.31179999999995</v>
          </cell>
        </row>
        <row r="293">
          <cell r="C293">
            <v>268.06659999999999</v>
          </cell>
          <cell r="D293">
            <v>35.5473</v>
          </cell>
          <cell r="E293">
            <v>781.75030000000004</v>
          </cell>
          <cell r="F293">
            <v>11.3474</v>
          </cell>
          <cell r="G293">
            <v>121.25490000000001</v>
          </cell>
          <cell r="H293">
            <v>3.5700000000000003E-2</v>
          </cell>
          <cell r="I293">
            <v>14.354799999999999</v>
          </cell>
          <cell r="J293">
            <v>65.787199999999999</v>
          </cell>
          <cell r="K293">
            <v>532.08000000000004</v>
          </cell>
          <cell r="L293">
            <v>31.261800000000001</v>
          </cell>
          <cell r="M293">
            <v>5.1986999999999997</v>
          </cell>
          <cell r="N293">
            <v>621.08109999999999</v>
          </cell>
          <cell r="O293">
            <v>29.398</v>
          </cell>
          <cell r="P293">
            <v>25.262</v>
          </cell>
          <cell r="Q293">
            <v>341.22160000000002</v>
          </cell>
          <cell r="R293">
            <v>3.5975999999999999</v>
          </cell>
          <cell r="S293">
            <v>858.19349999999997</v>
          </cell>
          <cell r="T293">
            <v>133.02000000000001</v>
          </cell>
          <cell r="U293">
            <v>41.373800000000003</v>
          </cell>
          <cell r="V293">
            <v>221.96260000000001</v>
          </cell>
          <cell r="W293">
            <v>250.09389999999999</v>
          </cell>
          <cell r="X293">
            <v>60.9636</v>
          </cell>
          <cell r="Y293">
            <v>127.77979999999999</v>
          </cell>
          <cell r="Z293">
            <v>2.4398</v>
          </cell>
          <cell r="AA293">
            <v>1.8033999999999999</v>
          </cell>
          <cell r="AB293">
            <v>294.87650000000002</v>
          </cell>
          <cell r="AC293">
            <v>11.1934</v>
          </cell>
          <cell r="AD293">
            <v>3.2500000000000001E-2</v>
          </cell>
          <cell r="AE293">
            <v>10.2323</v>
          </cell>
          <cell r="AF293">
            <v>19.048999999999999</v>
          </cell>
          <cell r="AG293">
            <v>1.2397</v>
          </cell>
          <cell r="AH293">
            <v>82.267600000000002</v>
          </cell>
          <cell r="AI293">
            <v>74.569100000000006</v>
          </cell>
          <cell r="AJ293">
            <v>14.539199999999999</v>
          </cell>
          <cell r="AK293">
            <v>50.538899999999998</v>
          </cell>
          <cell r="AL293">
            <v>330.1884</v>
          </cell>
          <cell r="AM293">
            <v>44.222099999999998</v>
          </cell>
          <cell r="AN293">
            <v>489.14109999999999</v>
          </cell>
          <cell r="AO293">
            <v>685.74170000000004</v>
          </cell>
        </row>
        <row r="294">
          <cell r="C294">
            <v>267.09829999999999</v>
          </cell>
          <cell r="D294">
            <v>35.3063</v>
          </cell>
          <cell r="E294">
            <v>772.86839999999995</v>
          </cell>
          <cell r="F294">
            <v>11.3408</v>
          </cell>
          <cell r="G294">
            <v>120.4329</v>
          </cell>
          <cell r="H294">
            <v>3.5700000000000003E-2</v>
          </cell>
          <cell r="I294">
            <v>14.2575</v>
          </cell>
          <cell r="J294">
            <v>65.339500000000001</v>
          </cell>
          <cell r="K294">
            <v>531.77</v>
          </cell>
          <cell r="L294">
            <v>31.049900000000001</v>
          </cell>
          <cell r="M294">
            <v>5.1909999999999998</v>
          </cell>
          <cell r="N294">
            <v>616.87059999999997</v>
          </cell>
          <cell r="O294">
            <v>29.198699999999999</v>
          </cell>
          <cell r="P294">
            <v>25.090800000000002</v>
          </cell>
          <cell r="Q294">
            <v>339.59530000000001</v>
          </cell>
          <cell r="R294">
            <v>3.5954999999999999</v>
          </cell>
          <cell r="S294">
            <v>857.69349999999997</v>
          </cell>
          <cell r="T294">
            <v>132.9425</v>
          </cell>
          <cell r="U294">
            <v>41.347799999999999</v>
          </cell>
          <cell r="V294">
            <v>220.45779999999999</v>
          </cell>
          <cell r="W294">
            <v>248.39840000000001</v>
          </cell>
          <cell r="X294">
            <v>60.758499999999998</v>
          </cell>
          <cell r="Y294">
            <v>128.0104</v>
          </cell>
          <cell r="Z294">
            <v>2.4232999999999998</v>
          </cell>
          <cell r="AA294">
            <v>1.8026</v>
          </cell>
          <cell r="AB294">
            <v>293.60309999999998</v>
          </cell>
          <cell r="AC294">
            <v>11.140700000000001</v>
          </cell>
          <cell r="AD294">
            <v>3.2599999999999997E-2</v>
          </cell>
          <cell r="AE294">
            <v>10.2263</v>
          </cell>
          <cell r="AF294">
            <v>18.981200000000001</v>
          </cell>
          <cell r="AG294">
            <v>1.2390000000000001</v>
          </cell>
          <cell r="AH294">
            <v>81.709900000000005</v>
          </cell>
          <cell r="AI294">
            <v>74.063599999999994</v>
          </cell>
          <cell r="AJ294">
            <v>14.456899999999999</v>
          </cell>
          <cell r="AK294">
            <v>50.3399</v>
          </cell>
          <cell r="AL294">
            <v>327.68450000000001</v>
          </cell>
          <cell r="AM294">
            <v>44.314999999999998</v>
          </cell>
          <cell r="AN294">
            <v>485.82510000000002</v>
          </cell>
          <cell r="AO294">
            <v>682.27340000000004</v>
          </cell>
        </row>
        <row r="295">
          <cell r="C295">
            <v>265.53809999999999</v>
          </cell>
          <cell r="D295">
            <v>34.991999999999997</v>
          </cell>
          <cell r="E295">
            <v>770.154</v>
          </cell>
          <cell r="F295">
            <v>11.307499999999999</v>
          </cell>
          <cell r="G295">
            <v>119.3608</v>
          </cell>
          <cell r="H295">
            <v>3.5700000000000003E-2</v>
          </cell>
          <cell r="I295">
            <v>14.130599999999999</v>
          </cell>
          <cell r="J295">
            <v>64.745599999999996</v>
          </cell>
          <cell r="K295">
            <v>531.34</v>
          </cell>
          <cell r="L295">
            <v>30.773499999999999</v>
          </cell>
          <cell r="M295">
            <v>5.2698</v>
          </cell>
          <cell r="N295">
            <v>611.37929999999994</v>
          </cell>
          <cell r="O295">
            <v>28.938800000000001</v>
          </cell>
          <cell r="P295">
            <v>24.8674</v>
          </cell>
          <cell r="Q295">
            <v>339.18029999999999</v>
          </cell>
          <cell r="R295">
            <v>3.5926</v>
          </cell>
          <cell r="S295">
            <v>852.8732</v>
          </cell>
          <cell r="T295">
            <v>132.83500000000001</v>
          </cell>
          <cell r="U295">
            <v>41.314100000000003</v>
          </cell>
          <cell r="V295">
            <v>218.49529999999999</v>
          </cell>
          <cell r="W295">
            <v>246.18719999999999</v>
          </cell>
          <cell r="X295">
            <v>60.398899999999998</v>
          </cell>
          <cell r="Y295">
            <v>129.11619999999999</v>
          </cell>
          <cell r="Z295">
            <v>2.4016999999999999</v>
          </cell>
          <cell r="AA295">
            <v>1.7992999999999999</v>
          </cell>
          <cell r="AB295">
            <v>291.87139999999999</v>
          </cell>
          <cell r="AC295">
            <v>11.053000000000001</v>
          </cell>
          <cell r="AD295">
            <v>3.2899999999999999E-2</v>
          </cell>
          <cell r="AE295">
            <v>10.2181</v>
          </cell>
          <cell r="AF295">
            <v>18.888300000000001</v>
          </cell>
          <cell r="AG295">
            <v>1.238</v>
          </cell>
          <cell r="AH295">
            <v>80.982500000000002</v>
          </cell>
          <cell r="AI295">
            <v>73.404200000000003</v>
          </cell>
          <cell r="AJ295">
            <v>14.348699999999999</v>
          </cell>
          <cell r="AK295">
            <v>50.347700000000003</v>
          </cell>
          <cell r="AL295">
            <v>324.19900000000001</v>
          </cell>
          <cell r="AM295">
            <v>43.952599999999997</v>
          </cell>
          <cell r="AN295">
            <v>481.50029999999998</v>
          </cell>
          <cell r="AO295">
            <v>679.78189999999995</v>
          </cell>
        </row>
        <row r="296">
          <cell r="C296">
            <v>265.3682</v>
          </cell>
          <cell r="D296">
            <v>34.886699999999998</v>
          </cell>
          <cell r="E296">
            <v>768.32770000000005</v>
          </cell>
          <cell r="F296">
            <v>11.3009</v>
          </cell>
          <cell r="G296">
            <v>119.0016</v>
          </cell>
          <cell r="H296">
            <v>3.5700000000000003E-2</v>
          </cell>
          <cell r="I296">
            <v>14.088100000000001</v>
          </cell>
          <cell r="J296">
            <v>64.549899999999994</v>
          </cell>
          <cell r="K296">
            <v>531.03</v>
          </cell>
          <cell r="L296">
            <v>30.680900000000001</v>
          </cell>
          <cell r="M296">
            <v>5.2892000000000001</v>
          </cell>
          <cell r="N296">
            <v>609.53920000000005</v>
          </cell>
          <cell r="O296">
            <v>28.851700000000001</v>
          </cell>
          <cell r="P296">
            <v>24.7926</v>
          </cell>
          <cell r="Q296">
            <v>340.1241</v>
          </cell>
          <cell r="R296">
            <v>3.5905</v>
          </cell>
          <cell r="S296">
            <v>852.37559999999996</v>
          </cell>
          <cell r="T296">
            <v>132.75749999999999</v>
          </cell>
          <cell r="U296">
            <v>41.291899999999998</v>
          </cell>
          <cell r="V296">
            <v>217.83770000000001</v>
          </cell>
          <cell r="W296">
            <v>245.4462</v>
          </cell>
          <cell r="X296">
            <v>60.341999999999999</v>
          </cell>
          <cell r="Y296">
            <v>128.25299999999999</v>
          </cell>
          <cell r="Z296">
            <v>2.3944999999999999</v>
          </cell>
          <cell r="AA296">
            <v>1.8001</v>
          </cell>
          <cell r="AB296">
            <v>292.35759999999999</v>
          </cell>
          <cell r="AC296">
            <v>11.054</v>
          </cell>
          <cell r="AD296">
            <v>3.3300000000000003E-2</v>
          </cell>
          <cell r="AE296">
            <v>10.2121</v>
          </cell>
          <cell r="AF296">
            <v>18.7791</v>
          </cell>
          <cell r="AG296">
            <v>1.2373000000000001</v>
          </cell>
          <cell r="AH296">
            <v>80.738799999999998</v>
          </cell>
          <cell r="AI296">
            <v>73.183300000000003</v>
          </cell>
          <cell r="AJ296">
            <v>14.318300000000001</v>
          </cell>
          <cell r="AK296">
            <v>50.420200000000001</v>
          </cell>
          <cell r="AL296">
            <v>323.81189999999998</v>
          </cell>
          <cell r="AM296">
            <v>43.780299999999997</v>
          </cell>
          <cell r="AN296">
            <v>480.05110000000002</v>
          </cell>
          <cell r="AO296">
            <v>678.37249999999995</v>
          </cell>
        </row>
        <row r="297">
          <cell r="C297">
            <v>265.3682</v>
          </cell>
          <cell r="D297">
            <v>34.886699999999998</v>
          </cell>
          <cell r="E297">
            <v>768.32770000000005</v>
          </cell>
          <cell r="F297">
            <v>11.3009</v>
          </cell>
          <cell r="G297">
            <v>119.0016</v>
          </cell>
          <cell r="H297">
            <v>3.5700000000000003E-2</v>
          </cell>
          <cell r="I297">
            <v>14.088100000000001</v>
          </cell>
          <cell r="J297">
            <v>64.549899999999994</v>
          </cell>
          <cell r="K297">
            <v>531.03</v>
          </cell>
          <cell r="L297">
            <v>30.680900000000001</v>
          </cell>
          <cell r="M297">
            <v>5.2892000000000001</v>
          </cell>
          <cell r="N297">
            <v>609.53920000000005</v>
          </cell>
          <cell r="O297">
            <v>28.851700000000001</v>
          </cell>
          <cell r="P297">
            <v>24.7926</v>
          </cell>
          <cell r="Q297">
            <v>340.1241</v>
          </cell>
          <cell r="R297">
            <v>3.5905</v>
          </cell>
          <cell r="S297">
            <v>852.37559999999996</v>
          </cell>
          <cell r="T297">
            <v>132.75749999999999</v>
          </cell>
          <cell r="U297">
            <v>41.291899999999998</v>
          </cell>
          <cell r="V297">
            <v>217.83770000000001</v>
          </cell>
          <cell r="W297">
            <v>245.4462</v>
          </cell>
          <cell r="X297">
            <v>60.341999999999999</v>
          </cell>
          <cell r="Y297">
            <v>128.25299999999999</v>
          </cell>
          <cell r="Z297">
            <v>2.3944999999999999</v>
          </cell>
          <cell r="AA297">
            <v>1.8001</v>
          </cell>
          <cell r="AB297">
            <v>292.35759999999999</v>
          </cell>
          <cell r="AC297">
            <v>11.054</v>
          </cell>
          <cell r="AD297">
            <v>3.3300000000000003E-2</v>
          </cell>
          <cell r="AE297">
            <v>10.2121</v>
          </cell>
          <cell r="AF297">
            <v>18.7791</v>
          </cell>
          <cell r="AG297">
            <v>1.2373000000000001</v>
          </cell>
          <cell r="AH297">
            <v>80.738799999999998</v>
          </cell>
          <cell r="AI297">
            <v>73.183300000000003</v>
          </cell>
          <cell r="AJ297">
            <v>14.318300000000001</v>
          </cell>
          <cell r="AK297">
            <v>50.420200000000001</v>
          </cell>
          <cell r="AL297">
            <v>323.81189999999998</v>
          </cell>
          <cell r="AM297">
            <v>43.780299999999997</v>
          </cell>
          <cell r="AN297">
            <v>480.05110000000002</v>
          </cell>
          <cell r="AO297">
            <v>678.37249999999995</v>
          </cell>
        </row>
        <row r="298">
          <cell r="C298">
            <v>265.3682</v>
          </cell>
          <cell r="D298">
            <v>34.886699999999998</v>
          </cell>
          <cell r="E298">
            <v>768.32770000000005</v>
          </cell>
          <cell r="F298">
            <v>11.3009</v>
          </cell>
          <cell r="G298">
            <v>119.0016</v>
          </cell>
          <cell r="H298">
            <v>3.5700000000000003E-2</v>
          </cell>
          <cell r="I298">
            <v>14.088100000000001</v>
          </cell>
          <cell r="J298">
            <v>64.549899999999994</v>
          </cell>
          <cell r="K298">
            <v>531.03</v>
          </cell>
          <cell r="L298">
            <v>30.680900000000001</v>
          </cell>
          <cell r="M298">
            <v>5.2892000000000001</v>
          </cell>
          <cell r="N298">
            <v>609.53920000000005</v>
          </cell>
          <cell r="O298">
            <v>28.851700000000001</v>
          </cell>
          <cell r="P298">
            <v>24.7926</v>
          </cell>
          <cell r="Q298">
            <v>340.1241</v>
          </cell>
          <cell r="R298">
            <v>3.5905</v>
          </cell>
          <cell r="S298">
            <v>852.37559999999996</v>
          </cell>
          <cell r="T298">
            <v>132.75749999999999</v>
          </cell>
          <cell r="U298">
            <v>41.291899999999998</v>
          </cell>
          <cell r="V298">
            <v>217.83770000000001</v>
          </cell>
          <cell r="W298">
            <v>245.4462</v>
          </cell>
          <cell r="X298">
            <v>60.341999999999999</v>
          </cell>
          <cell r="Y298">
            <v>128.25299999999999</v>
          </cell>
          <cell r="Z298">
            <v>2.3944999999999999</v>
          </cell>
          <cell r="AA298">
            <v>1.8001</v>
          </cell>
          <cell r="AB298">
            <v>292.35759999999999</v>
          </cell>
          <cell r="AC298">
            <v>11.054</v>
          </cell>
          <cell r="AD298">
            <v>3.3300000000000003E-2</v>
          </cell>
          <cell r="AE298">
            <v>10.2121</v>
          </cell>
          <cell r="AF298">
            <v>18.7791</v>
          </cell>
          <cell r="AG298">
            <v>1.2373000000000001</v>
          </cell>
          <cell r="AH298">
            <v>80.738799999999998</v>
          </cell>
          <cell r="AI298">
            <v>73.183300000000003</v>
          </cell>
          <cell r="AJ298">
            <v>14.318300000000001</v>
          </cell>
          <cell r="AK298">
            <v>50.420200000000001</v>
          </cell>
          <cell r="AL298">
            <v>323.81189999999998</v>
          </cell>
          <cell r="AM298">
            <v>43.780299999999997</v>
          </cell>
          <cell r="AN298">
            <v>480.05110000000002</v>
          </cell>
          <cell r="AO298">
            <v>678.37249999999995</v>
          </cell>
        </row>
        <row r="299">
          <cell r="C299">
            <v>272.97680000000003</v>
          </cell>
          <cell r="D299">
            <v>35.117199999999997</v>
          </cell>
          <cell r="E299">
            <v>770.3229</v>
          </cell>
          <cell r="F299">
            <v>11.3043</v>
          </cell>
          <cell r="G299">
            <v>119.788</v>
          </cell>
          <cell r="H299">
            <v>3.56E-2</v>
          </cell>
          <cell r="I299">
            <v>14.1812</v>
          </cell>
          <cell r="J299">
            <v>64.969499999999996</v>
          </cell>
          <cell r="K299">
            <v>531.19000000000005</v>
          </cell>
          <cell r="L299">
            <v>30.883600000000001</v>
          </cell>
          <cell r="M299">
            <v>5.2910000000000004</v>
          </cell>
          <cell r="N299">
            <v>613.56730000000005</v>
          </cell>
          <cell r="O299">
            <v>29.042300000000001</v>
          </cell>
          <cell r="P299">
            <v>24.956399999999999</v>
          </cell>
          <cell r="Q299">
            <v>340.17849999999999</v>
          </cell>
          <cell r="R299">
            <v>3.5891000000000002</v>
          </cell>
          <cell r="S299">
            <v>848.54629999999997</v>
          </cell>
          <cell r="T299">
            <v>132.79750000000001</v>
          </cell>
          <cell r="U299">
            <v>41.310099999999998</v>
          </cell>
          <cell r="V299">
            <v>219.2773</v>
          </cell>
          <cell r="W299">
            <v>247.06829999999999</v>
          </cell>
          <cell r="X299">
            <v>60.603700000000003</v>
          </cell>
          <cell r="Y299">
            <v>129.4187</v>
          </cell>
          <cell r="Z299">
            <v>2.4102999999999999</v>
          </cell>
          <cell r="AA299">
            <v>1.8</v>
          </cell>
          <cell r="AB299">
            <v>293.39620000000002</v>
          </cell>
          <cell r="AC299">
            <v>11.114000000000001</v>
          </cell>
          <cell r="AD299">
            <v>3.3099999999999997E-2</v>
          </cell>
          <cell r="AE299">
            <v>10.215199999999999</v>
          </cell>
          <cell r="AF299">
            <v>18.9299</v>
          </cell>
          <cell r="AG299">
            <v>1.2333000000000001</v>
          </cell>
          <cell r="AH299">
            <v>81.272400000000005</v>
          </cell>
          <cell r="AI299">
            <v>73.667000000000002</v>
          </cell>
          <cell r="AJ299">
            <v>14.441800000000001</v>
          </cell>
          <cell r="AK299">
            <v>50.847999999999999</v>
          </cell>
          <cell r="AL299">
            <v>327.03269999999998</v>
          </cell>
          <cell r="AM299">
            <v>44.009399999999999</v>
          </cell>
          <cell r="AN299">
            <v>483.2235</v>
          </cell>
          <cell r="AO299">
            <v>680.83130000000006</v>
          </cell>
        </row>
        <row r="300">
          <cell r="C300">
            <v>272.44260000000003</v>
          </cell>
          <cell r="D300">
            <v>34.927700000000002</v>
          </cell>
          <cell r="E300">
            <v>767.51189999999997</v>
          </cell>
          <cell r="F300">
            <v>11.299200000000001</v>
          </cell>
          <cell r="G300">
            <v>119.1416</v>
          </cell>
          <cell r="H300">
            <v>3.5499999999999997E-2</v>
          </cell>
          <cell r="I300">
            <v>14.1046</v>
          </cell>
          <cell r="J300">
            <v>64.6267</v>
          </cell>
          <cell r="K300">
            <v>530.95000000000005</v>
          </cell>
          <cell r="L300">
            <v>30.716999999999999</v>
          </cell>
          <cell r="M300">
            <v>5.2337999999999996</v>
          </cell>
          <cell r="N300">
            <v>610.25639999999999</v>
          </cell>
          <cell r="O300">
            <v>28.8856</v>
          </cell>
          <cell r="P300">
            <v>24.8217</v>
          </cell>
          <cell r="Q300">
            <v>340.62079999999997</v>
          </cell>
          <cell r="R300">
            <v>3.5874999999999999</v>
          </cell>
          <cell r="S300">
            <v>850.88139999999999</v>
          </cell>
          <cell r="T300">
            <v>132.73750000000001</v>
          </cell>
          <cell r="U300">
            <v>41.291400000000003</v>
          </cell>
          <cell r="V300">
            <v>218.09399999999999</v>
          </cell>
          <cell r="W300">
            <v>245.73500000000001</v>
          </cell>
          <cell r="X300">
            <v>60.299300000000002</v>
          </cell>
          <cell r="Y300">
            <v>130.05439999999999</v>
          </cell>
          <cell r="Z300">
            <v>2.3973</v>
          </cell>
          <cell r="AA300">
            <v>1.8004</v>
          </cell>
          <cell r="AB300">
            <v>291.74209999999999</v>
          </cell>
          <cell r="AC300">
            <v>11.041499999999999</v>
          </cell>
          <cell r="AD300">
            <v>3.2599999999999997E-2</v>
          </cell>
          <cell r="AE300">
            <v>10.210599999999999</v>
          </cell>
          <cell r="AF300">
            <v>18.917400000000001</v>
          </cell>
          <cell r="AG300">
            <v>1.2327999999999999</v>
          </cell>
          <cell r="AH300">
            <v>80.833799999999997</v>
          </cell>
          <cell r="AI300">
            <v>73.269400000000005</v>
          </cell>
          <cell r="AJ300">
            <v>14.3682</v>
          </cell>
          <cell r="AK300">
            <v>50.6631</v>
          </cell>
          <cell r="AL300">
            <v>324.54309999999998</v>
          </cell>
          <cell r="AM300">
            <v>43.672499999999999</v>
          </cell>
          <cell r="AN300">
            <v>480.61590000000001</v>
          </cell>
          <cell r="AO300">
            <v>677.90750000000003</v>
          </cell>
        </row>
        <row r="301">
          <cell r="C301">
            <v>271.58120000000002</v>
          </cell>
          <cell r="D301">
            <v>34.791600000000003</v>
          </cell>
          <cell r="E301">
            <v>767.09410000000003</v>
          </cell>
          <cell r="F301">
            <v>11.2926</v>
          </cell>
          <cell r="G301">
            <v>118.67740000000001</v>
          </cell>
          <cell r="H301">
            <v>3.5400000000000001E-2</v>
          </cell>
          <cell r="I301">
            <v>14.0497</v>
          </cell>
          <cell r="J301">
            <v>64.377499999999998</v>
          </cell>
          <cell r="K301">
            <v>530.64</v>
          </cell>
          <cell r="L301">
            <v>30.597300000000001</v>
          </cell>
          <cell r="M301">
            <v>5.1778000000000004</v>
          </cell>
          <cell r="N301">
            <v>607.87869999999998</v>
          </cell>
          <cell r="O301">
            <v>28.773099999999999</v>
          </cell>
          <cell r="P301">
            <v>24.725000000000001</v>
          </cell>
          <cell r="Q301">
            <v>339.02940000000001</v>
          </cell>
          <cell r="R301">
            <v>3.5853999999999999</v>
          </cell>
          <cell r="S301">
            <v>849.024</v>
          </cell>
          <cell r="T301">
            <v>132.66</v>
          </cell>
          <cell r="U301">
            <v>41.277299999999997</v>
          </cell>
          <cell r="V301">
            <v>217.24430000000001</v>
          </cell>
          <cell r="W301">
            <v>244.77760000000001</v>
          </cell>
          <cell r="X301">
            <v>60.223100000000002</v>
          </cell>
          <cell r="Y301">
            <v>129.46010000000001</v>
          </cell>
          <cell r="Z301">
            <v>2.3879999999999999</v>
          </cell>
          <cell r="AA301">
            <v>1.7963</v>
          </cell>
          <cell r="AB301">
            <v>291.98790000000002</v>
          </cell>
          <cell r="AC301">
            <v>11.000500000000001</v>
          </cell>
          <cell r="AD301">
            <v>3.2500000000000001E-2</v>
          </cell>
          <cell r="AE301">
            <v>10.204599999999999</v>
          </cell>
          <cell r="AF301">
            <v>18.829599999999999</v>
          </cell>
          <cell r="AG301">
            <v>1.2321</v>
          </cell>
          <cell r="AH301">
            <v>80.518900000000002</v>
          </cell>
          <cell r="AI301">
            <v>72.983999999999995</v>
          </cell>
          <cell r="AJ301">
            <v>14.303699999999999</v>
          </cell>
          <cell r="AK301">
            <v>50.6526</v>
          </cell>
          <cell r="AL301">
            <v>322.60340000000002</v>
          </cell>
          <cell r="AM301">
            <v>43.621299999999998</v>
          </cell>
          <cell r="AN301">
            <v>478.74340000000001</v>
          </cell>
          <cell r="AO301">
            <v>677.43039999999996</v>
          </cell>
        </row>
        <row r="302">
          <cell r="C302">
            <v>269.71719999999999</v>
          </cell>
          <cell r="D302">
            <v>34.792000000000002</v>
          </cell>
          <cell r="E302">
            <v>766.11950000000002</v>
          </cell>
          <cell r="F302">
            <v>11.287699999999999</v>
          </cell>
          <cell r="G302">
            <v>118.6785</v>
          </cell>
          <cell r="H302">
            <v>3.5400000000000001E-2</v>
          </cell>
          <cell r="I302">
            <v>14.049799999999999</v>
          </cell>
          <cell r="J302">
            <v>64.378100000000003</v>
          </cell>
          <cell r="K302">
            <v>530.41</v>
          </cell>
          <cell r="L302">
            <v>30.5976</v>
          </cell>
          <cell r="M302">
            <v>5.1627999999999998</v>
          </cell>
          <cell r="N302">
            <v>607.88459999999998</v>
          </cell>
          <cell r="O302">
            <v>28.773299999999999</v>
          </cell>
          <cell r="P302">
            <v>24.725300000000001</v>
          </cell>
          <cell r="Q302">
            <v>336.88560000000001</v>
          </cell>
          <cell r="R302">
            <v>3.5838999999999999</v>
          </cell>
          <cell r="S302">
            <v>848.65599999999995</v>
          </cell>
          <cell r="T302">
            <v>132.60249999999999</v>
          </cell>
          <cell r="U302">
            <v>41.262</v>
          </cell>
          <cell r="V302">
            <v>217.24639999999999</v>
          </cell>
          <cell r="W302">
            <v>244.78</v>
          </cell>
          <cell r="X302">
            <v>60.1631</v>
          </cell>
          <cell r="Y302">
            <v>129.5384</v>
          </cell>
          <cell r="Z302">
            <v>2.3879999999999999</v>
          </cell>
          <cell r="AA302">
            <v>1.7949999999999999</v>
          </cell>
          <cell r="AB302">
            <v>292.56180000000001</v>
          </cell>
          <cell r="AC302">
            <v>10.990500000000001</v>
          </cell>
          <cell r="AD302">
            <v>3.2099999999999997E-2</v>
          </cell>
          <cell r="AE302">
            <v>10.200200000000001</v>
          </cell>
          <cell r="AF302">
            <v>18.815799999999999</v>
          </cell>
          <cell r="AG302">
            <v>1.2315</v>
          </cell>
          <cell r="AH302">
            <v>80.519599999999997</v>
          </cell>
          <cell r="AI302">
            <v>72.984700000000004</v>
          </cell>
          <cell r="AJ302">
            <v>14.288</v>
          </cell>
          <cell r="AK302">
            <v>50.4285</v>
          </cell>
          <cell r="AL302">
            <v>323.91609999999997</v>
          </cell>
          <cell r="AM302">
            <v>43.8294</v>
          </cell>
          <cell r="AN302">
            <v>478.74810000000002</v>
          </cell>
          <cell r="AO302">
            <v>677.08399999999995</v>
          </cell>
        </row>
        <row r="303">
          <cell r="C303">
            <v>268.42189999999999</v>
          </cell>
          <cell r="D303">
            <v>34.708799999999997</v>
          </cell>
          <cell r="E303">
            <v>764.28729999999996</v>
          </cell>
          <cell r="F303">
            <v>11.282</v>
          </cell>
          <cell r="G303">
            <v>118.3947</v>
          </cell>
          <cell r="H303">
            <v>3.5400000000000001E-2</v>
          </cell>
          <cell r="I303">
            <v>14.0162</v>
          </cell>
          <cell r="J303">
            <v>64.223299999999995</v>
          </cell>
          <cell r="K303">
            <v>530.14</v>
          </cell>
          <cell r="L303">
            <v>30.5244</v>
          </cell>
          <cell r="M303">
            <v>5.1548999999999996</v>
          </cell>
          <cell r="N303">
            <v>606.43089999999995</v>
          </cell>
          <cell r="O303">
            <v>28.704499999999999</v>
          </cell>
          <cell r="P303">
            <v>24.6661</v>
          </cell>
          <cell r="Q303">
            <v>336.24549999999999</v>
          </cell>
          <cell r="R303">
            <v>3.5819999999999999</v>
          </cell>
          <cell r="S303">
            <v>846.86900000000003</v>
          </cell>
          <cell r="T303">
            <v>132.535</v>
          </cell>
          <cell r="U303">
            <v>41.242899999999999</v>
          </cell>
          <cell r="V303">
            <v>216.7268</v>
          </cell>
          <cell r="W303">
            <v>244.19460000000001</v>
          </cell>
          <cell r="X303">
            <v>59.932600000000001</v>
          </cell>
          <cell r="Y303">
            <v>128.8451</v>
          </cell>
          <cell r="Z303">
            <v>2.3822999999999999</v>
          </cell>
          <cell r="AA303">
            <v>1.794</v>
          </cell>
          <cell r="AB303">
            <v>290.91989999999998</v>
          </cell>
          <cell r="AC303">
            <v>10.930899999999999</v>
          </cell>
          <cell r="AD303">
            <v>3.2199999999999999E-2</v>
          </cell>
          <cell r="AE303">
            <v>10.195</v>
          </cell>
          <cell r="AF303">
            <v>18.784800000000001</v>
          </cell>
          <cell r="AG303">
            <v>1.2309000000000001</v>
          </cell>
          <cell r="AH303">
            <v>80.327100000000002</v>
          </cell>
          <cell r="AI303">
            <v>72.810100000000006</v>
          </cell>
          <cell r="AJ303">
            <v>14.2598</v>
          </cell>
          <cell r="AK303">
            <v>50.4253</v>
          </cell>
          <cell r="AL303">
            <v>323.20710000000003</v>
          </cell>
          <cell r="AM303">
            <v>43.776600000000002</v>
          </cell>
          <cell r="AN303">
            <v>477.60309999999998</v>
          </cell>
          <cell r="AO303">
            <v>676.23260000000005</v>
          </cell>
        </row>
        <row r="304">
          <cell r="C304">
            <v>268.42189999999999</v>
          </cell>
          <cell r="D304">
            <v>34.708799999999997</v>
          </cell>
          <cell r="E304">
            <v>764.28729999999996</v>
          </cell>
          <cell r="F304">
            <v>11.282</v>
          </cell>
          <cell r="G304">
            <v>118.3947</v>
          </cell>
          <cell r="H304">
            <v>3.5400000000000001E-2</v>
          </cell>
          <cell r="I304">
            <v>14.0162</v>
          </cell>
          <cell r="J304">
            <v>64.223299999999995</v>
          </cell>
          <cell r="K304">
            <v>530.14</v>
          </cell>
          <cell r="L304">
            <v>30.5244</v>
          </cell>
          <cell r="M304">
            <v>5.1548999999999996</v>
          </cell>
          <cell r="N304">
            <v>606.43089999999995</v>
          </cell>
          <cell r="O304">
            <v>28.704499999999999</v>
          </cell>
          <cell r="P304">
            <v>24.6661</v>
          </cell>
          <cell r="Q304">
            <v>336.24549999999999</v>
          </cell>
          <cell r="R304">
            <v>3.5819999999999999</v>
          </cell>
          <cell r="S304">
            <v>846.86900000000003</v>
          </cell>
          <cell r="T304">
            <v>132.535</v>
          </cell>
          <cell r="U304">
            <v>41.242899999999999</v>
          </cell>
          <cell r="V304">
            <v>216.7268</v>
          </cell>
          <cell r="W304">
            <v>244.19460000000001</v>
          </cell>
          <cell r="X304">
            <v>59.932600000000001</v>
          </cell>
          <cell r="Y304">
            <v>128.8451</v>
          </cell>
          <cell r="Z304">
            <v>2.3822999999999999</v>
          </cell>
          <cell r="AA304">
            <v>1.794</v>
          </cell>
          <cell r="AB304">
            <v>290.91989999999998</v>
          </cell>
          <cell r="AC304">
            <v>10.930899999999999</v>
          </cell>
          <cell r="AD304">
            <v>3.2199999999999999E-2</v>
          </cell>
          <cell r="AE304">
            <v>10.195</v>
          </cell>
          <cell r="AF304">
            <v>18.784800000000001</v>
          </cell>
          <cell r="AG304">
            <v>1.2309000000000001</v>
          </cell>
          <cell r="AH304">
            <v>80.327100000000002</v>
          </cell>
          <cell r="AI304">
            <v>72.810100000000006</v>
          </cell>
          <cell r="AJ304">
            <v>14.2598</v>
          </cell>
          <cell r="AK304">
            <v>50.4253</v>
          </cell>
          <cell r="AL304">
            <v>323.20710000000003</v>
          </cell>
          <cell r="AM304">
            <v>43.776600000000002</v>
          </cell>
          <cell r="AN304">
            <v>477.60309999999998</v>
          </cell>
          <cell r="AO304">
            <v>676.23260000000005</v>
          </cell>
        </row>
        <row r="305">
          <cell r="C305">
            <v>268.42189999999999</v>
          </cell>
          <cell r="D305">
            <v>34.708799999999997</v>
          </cell>
          <cell r="E305">
            <v>764.28729999999996</v>
          </cell>
          <cell r="F305">
            <v>11.282</v>
          </cell>
          <cell r="G305">
            <v>118.3947</v>
          </cell>
          <cell r="H305">
            <v>3.5400000000000001E-2</v>
          </cell>
          <cell r="I305">
            <v>14.0162</v>
          </cell>
          <cell r="J305">
            <v>64.223299999999995</v>
          </cell>
          <cell r="K305">
            <v>530.14</v>
          </cell>
          <cell r="L305">
            <v>30.5244</v>
          </cell>
          <cell r="M305">
            <v>5.1548999999999996</v>
          </cell>
          <cell r="N305">
            <v>606.43089999999995</v>
          </cell>
          <cell r="O305">
            <v>28.704499999999999</v>
          </cell>
          <cell r="P305">
            <v>24.6661</v>
          </cell>
          <cell r="Q305">
            <v>336.24549999999999</v>
          </cell>
          <cell r="R305">
            <v>3.5819999999999999</v>
          </cell>
          <cell r="S305">
            <v>846.86900000000003</v>
          </cell>
          <cell r="T305">
            <v>132.535</v>
          </cell>
          <cell r="U305">
            <v>41.242899999999999</v>
          </cell>
          <cell r="V305">
            <v>216.7268</v>
          </cell>
          <cell r="W305">
            <v>244.19460000000001</v>
          </cell>
          <cell r="X305">
            <v>59.932600000000001</v>
          </cell>
          <cell r="Y305">
            <v>128.8451</v>
          </cell>
          <cell r="Z305">
            <v>2.3822999999999999</v>
          </cell>
          <cell r="AA305">
            <v>1.794</v>
          </cell>
          <cell r="AB305">
            <v>290.91989999999998</v>
          </cell>
          <cell r="AC305">
            <v>10.930899999999999</v>
          </cell>
          <cell r="AD305">
            <v>3.2199999999999999E-2</v>
          </cell>
          <cell r="AE305">
            <v>10.195</v>
          </cell>
          <cell r="AF305">
            <v>18.784800000000001</v>
          </cell>
          <cell r="AG305">
            <v>1.2309000000000001</v>
          </cell>
          <cell r="AH305">
            <v>80.327100000000002</v>
          </cell>
          <cell r="AI305">
            <v>72.810100000000006</v>
          </cell>
          <cell r="AJ305">
            <v>14.2598</v>
          </cell>
          <cell r="AK305">
            <v>50.4253</v>
          </cell>
          <cell r="AL305">
            <v>323.20710000000003</v>
          </cell>
          <cell r="AM305">
            <v>43.776600000000002</v>
          </cell>
          <cell r="AN305">
            <v>477.60309999999998</v>
          </cell>
          <cell r="AO305">
            <v>676.23260000000005</v>
          </cell>
        </row>
        <row r="306">
          <cell r="C306">
            <v>268.9228</v>
          </cell>
          <cell r="D306">
            <v>34.537100000000002</v>
          </cell>
          <cell r="E306">
            <v>757.95920000000001</v>
          </cell>
          <cell r="F306">
            <v>11.2499</v>
          </cell>
          <cell r="G306">
            <v>117.809</v>
          </cell>
          <cell r="H306">
            <v>3.5299999999999998E-2</v>
          </cell>
          <cell r="I306">
            <v>13.946899999999999</v>
          </cell>
          <cell r="J306">
            <v>63.908200000000001</v>
          </cell>
          <cell r="K306">
            <v>529.87</v>
          </cell>
          <cell r="L306">
            <v>30.3734</v>
          </cell>
          <cell r="M306">
            <v>5.1387999999999998</v>
          </cell>
          <cell r="N306">
            <v>603.43079999999998</v>
          </cell>
          <cell r="O306">
            <v>28.5625</v>
          </cell>
          <cell r="P306">
            <v>24.5441</v>
          </cell>
          <cell r="Q306">
            <v>336.19159999999999</v>
          </cell>
          <cell r="R306">
            <v>3.5802</v>
          </cell>
          <cell r="S306">
            <v>846.43769999999995</v>
          </cell>
          <cell r="T306">
            <v>132.4675</v>
          </cell>
          <cell r="U306">
            <v>41.2273</v>
          </cell>
          <cell r="V306">
            <v>215.65469999999999</v>
          </cell>
          <cell r="W306">
            <v>242.98660000000001</v>
          </cell>
          <cell r="X306">
            <v>59.553899999999999</v>
          </cell>
          <cell r="Y306">
            <v>128.59280000000001</v>
          </cell>
          <cell r="Z306">
            <v>2.3704999999999998</v>
          </cell>
          <cell r="AA306">
            <v>1.7937000000000001</v>
          </cell>
          <cell r="AB306">
            <v>289.95749999999998</v>
          </cell>
          <cell r="AC306">
            <v>10.863899999999999</v>
          </cell>
          <cell r="AD306">
            <v>3.2399999999999998E-2</v>
          </cell>
          <cell r="AE306">
            <v>10.1898</v>
          </cell>
          <cell r="AF306">
            <v>18.696300000000001</v>
          </cell>
          <cell r="AG306">
            <v>1.226</v>
          </cell>
          <cell r="AH306">
            <v>79.929699999999997</v>
          </cell>
          <cell r="AI306">
            <v>72.4499</v>
          </cell>
          <cell r="AJ306">
            <v>14.2424</v>
          </cell>
          <cell r="AK306">
            <v>49.988999999999997</v>
          </cell>
          <cell r="AL306">
            <v>322.10950000000003</v>
          </cell>
          <cell r="AM306">
            <v>43.528199999999998</v>
          </cell>
          <cell r="AN306">
            <v>475.24040000000002</v>
          </cell>
          <cell r="AO306">
            <v>674.47299999999996</v>
          </cell>
        </row>
        <row r="307">
          <cell r="C307">
            <v>269.4282</v>
          </cell>
          <cell r="D307">
            <v>34.206499999999998</v>
          </cell>
          <cell r="E307">
            <v>752.14300000000003</v>
          </cell>
          <cell r="F307">
            <v>11.244999999999999</v>
          </cell>
          <cell r="G307">
            <v>116.68129999999999</v>
          </cell>
          <cell r="H307">
            <v>3.5200000000000002E-2</v>
          </cell>
          <cell r="I307">
            <v>13.8134</v>
          </cell>
          <cell r="J307">
            <v>63.2973</v>
          </cell>
          <cell r="K307">
            <v>529.64</v>
          </cell>
          <cell r="L307">
            <v>30.082599999999999</v>
          </cell>
          <cell r="M307">
            <v>5.0736999999999997</v>
          </cell>
          <cell r="N307">
            <v>597.65440000000001</v>
          </cell>
          <cell r="O307">
            <v>28.289100000000001</v>
          </cell>
          <cell r="P307">
            <v>24.309200000000001</v>
          </cell>
          <cell r="Q307">
            <v>336.01589999999999</v>
          </cell>
          <cell r="R307">
            <v>3.5785999999999998</v>
          </cell>
          <cell r="S307">
            <v>843.37580000000003</v>
          </cell>
          <cell r="T307">
            <v>132.41</v>
          </cell>
          <cell r="U307">
            <v>41.208100000000002</v>
          </cell>
          <cell r="V307">
            <v>213.59030000000001</v>
          </cell>
          <cell r="W307">
            <v>240.66050000000001</v>
          </cell>
          <cell r="X307">
            <v>59.213900000000002</v>
          </cell>
          <cell r="Y307">
            <v>128.28870000000001</v>
          </cell>
          <cell r="Z307">
            <v>2.3477999999999999</v>
          </cell>
          <cell r="AA307">
            <v>1.7929999999999999</v>
          </cell>
          <cell r="AB307">
            <v>290.0487</v>
          </cell>
          <cell r="AC307">
            <v>10.7845</v>
          </cell>
          <cell r="AD307">
            <v>3.2899999999999999E-2</v>
          </cell>
          <cell r="AE307">
            <v>10.1854</v>
          </cell>
          <cell r="AF307">
            <v>18.719100000000001</v>
          </cell>
          <cell r="AG307">
            <v>1.2255</v>
          </cell>
          <cell r="AH307">
            <v>79.164599999999993</v>
          </cell>
          <cell r="AI307">
            <v>71.756399999999999</v>
          </cell>
          <cell r="AJ307">
            <v>14.127700000000001</v>
          </cell>
          <cell r="AK307">
            <v>49.502099999999999</v>
          </cell>
          <cell r="AL307">
            <v>318.22800000000001</v>
          </cell>
          <cell r="AM307">
            <v>43.1708</v>
          </cell>
          <cell r="AN307">
            <v>470.69110000000001</v>
          </cell>
          <cell r="AO307">
            <v>670.64350000000002</v>
          </cell>
        </row>
        <row r="308">
          <cell r="C308">
            <v>269.06479999999999</v>
          </cell>
          <cell r="D308">
            <v>34.316699999999997</v>
          </cell>
          <cell r="E308">
            <v>754.68859999999995</v>
          </cell>
          <cell r="F308">
            <v>11.2433</v>
          </cell>
          <cell r="G308">
            <v>117.0575</v>
          </cell>
          <cell r="H308">
            <v>3.5200000000000002E-2</v>
          </cell>
          <cell r="I308">
            <v>13.857900000000001</v>
          </cell>
          <cell r="J308">
            <v>63.502200000000002</v>
          </cell>
          <cell r="K308">
            <v>529.55999999999995</v>
          </cell>
          <cell r="L308">
            <v>30.179600000000001</v>
          </cell>
          <cell r="M308">
            <v>5.0585000000000004</v>
          </cell>
          <cell r="N308">
            <v>599.58130000000006</v>
          </cell>
          <cell r="O308">
            <v>28.380299999999998</v>
          </cell>
          <cell r="P308">
            <v>24.387499999999999</v>
          </cell>
          <cell r="Q308">
            <v>336.49869999999999</v>
          </cell>
          <cell r="R308">
            <v>3.5781000000000001</v>
          </cell>
          <cell r="S308">
            <v>839.23929999999996</v>
          </cell>
          <cell r="T308">
            <v>132.38999999999999</v>
          </cell>
          <cell r="U308">
            <v>41.205399999999997</v>
          </cell>
          <cell r="V308">
            <v>214.27889999999999</v>
          </cell>
          <cell r="W308">
            <v>241.43639999999999</v>
          </cell>
          <cell r="X308">
            <v>59.434699999999999</v>
          </cell>
          <cell r="Y308">
            <v>128.6146</v>
          </cell>
          <cell r="Z308">
            <v>2.3553999999999999</v>
          </cell>
          <cell r="AA308">
            <v>1.7908999999999999</v>
          </cell>
          <cell r="AB308">
            <v>289.46769999999998</v>
          </cell>
          <cell r="AC308">
            <v>10.823499999999999</v>
          </cell>
          <cell r="AD308">
            <v>3.3099999999999997E-2</v>
          </cell>
          <cell r="AE308">
            <v>10.1838</v>
          </cell>
          <cell r="AF308">
            <v>18.722100000000001</v>
          </cell>
          <cell r="AG308">
            <v>1.2253000000000001</v>
          </cell>
          <cell r="AH308">
            <v>79.419799999999995</v>
          </cell>
          <cell r="AI308">
            <v>71.987700000000004</v>
          </cell>
          <cell r="AJ308">
            <v>14.180400000000001</v>
          </cell>
          <cell r="AK308">
            <v>49.736499999999999</v>
          </cell>
          <cell r="AL308">
            <v>319.10300000000001</v>
          </cell>
          <cell r="AM308">
            <v>43.131999999999998</v>
          </cell>
          <cell r="AN308">
            <v>472.20870000000002</v>
          </cell>
          <cell r="AO308">
            <v>671.87609999999995</v>
          </cell>
        </row>
        <row r="309">
          <cell r="C309">
            <v>267.99599999999998</v>
          </cell>
          <cell r="D309">
            <v>34.205800000000004</v>
          </cell>
          <cell r="E309">
            <v>754.29719999999998</v>
          </cell>
          <cell r="F309">
            <v>11.2423</v>
          </cell>
          <cell r="G309">
            <v>116.6789</v>
          </cell>
          <cell r="H309">
            <v>3.49E-2</v>
          </cell>
          <cell r="I309">
            <v>13.8131</v>
          </cell>
          <cell r="J309">
            <v>63.295999999999999</v>
          </cell>
          <cell r="K309">
            <v>529.51</v>
          </cell>
          <cell r="L309">
            <v>30.082000000000001</v>
          </cell>
          <cell r="M309">
            <v>5.0475000000000003</v>
          </cell>
          <cell r="N309">
            <v>597.64210000000003</v>
          </cell>
          <cell r="O309">
            <v>28.288499999999999</v>
          </cell>
          <cell r="P309">
            <v>24.308700000000002</v>
          </cell>
          <cell r="Q309">
            <v>336.39330000000001</v>
          </cell>
          <cell r="R309">
            <v>3.5777999999999999</v>
          </cell>
          <cell r="S309">
            <v>839.16010000000006</v>
          </cell>
          <cell r="T309">
            <v>132.3775</v>
          </cell>
          <cell r="U309">
            <v>41.203200000000002</v>
          </cell>
          <cell r="V309">
            <v>213.58590000000001</v>
          </cell>
          <cell r="W309">
            <v>240.65559999999999</v>
          </cell>
          <cell r="X309">
            <v>59.212699999999998</v>
          </cell>
          <cell r="Y309">
            <v>127.6874</v>
          </cell>
          <cell r="Z309">
            <v>2.3477000000000001</v>
          </cell>
          <cell r="AA309">
            <v>1.7895000000000001</v>
          </cell>
          <cell r="AB309">
            <v>289.91770000000002</v>
          </cell>
          <cell r="AC309">
            <v>10.805099999999999</v>
          </cell>
          <cell r="AD309">
            <v>3.2800000000000003E-2</v>
          </cell>
          <cell r="AE309">
            <v>10.1829</v>
          </cell>
          <cell r="AF309">
            <v>18.636399999999998</v>
          </cell>
          <cell r="AG309">
            <v>1.2252000000000001</v>
          </cell>
          <cell r="AH309">
            <v>79.162899999999993</v>
          </cell>
          <cell r="AI309">
            <v>71.754900000000006</v>
          </cell>
          <cell r="AJ309">
            <v>14.121</v>
          </cell>
          <cell r="AK309">
            <v>49.817</v>
          </cell>
          <cell r="AL309">
            <v>318.47989999999999</v>
          </cell>
          <cell r="AM309">
            <v>42.961100000000002</v>
          </cell>
          <cell r="AN309">
            <v>470.6814</v>
          </cell>
          <cell r="AO309">
            <v>671.03110000000004</v>
          </cell>
        </row>
        <row r="310">
          <cell r="C310">
            <v>265.53949999999998</v>
          </cell>
          <cell r="D310">
            <v>34.285899999999998</v>
          </cell>
          <cell r="E310">
            <v>756.79179999999997</v>
          </cell>
          <cell r="F310">
            <v>11.2408</v>
          </cell>
          <cell r="G310">
            <v>116.9522</v>
          </cell>
          <cell r="H310">
            <v>3.5000000000000003E-2</v>
          </cell>
          <cell r="I310">
            <v>13.845499999999999</v>
          </cell>
          <cell r="J310">
            <v>63.442500000000003</v>
          </cell>
          <cell r="K310">
            <v>529.44000000000005</v>
          </cell>
          <cell r="L310">
            <v>30.1525</v>
          </cell>
          <cell r="M310">
            <v>5.0641999999999996</v>
          </cell>
          <cell r="N310">
            <v>599.0421</v>
          </cell>
          <cell r="O310">
            <v>28.354800000000001</v>
          </cell>
          <cell r="P310">
            <v>24.365600000000001</v>
          </cell>
          <cell r="Q310">
            <v>336.3399</v>
          </cell>
          <cell r="R310">
            <v>3.5773000000000001</v>
          </cell>
          <cell r="S310">
            <v>840.38099999999997</v>
          </cell>
          <cell r="T310">
            <v>132.36000000000001</v>
          </cell>
          <cell r="U310">
            <v>41.193899999999999</v>
          </cell>
          <cell r="V310">
            <v>214.08619999999999</v>
          </cell>
          <cell r="W310">
            <v>241.2193</v>
          </cell>
          <cell r="X310">
            <v>59.325200000000002</v>
          </cell>
          <cell r="Y310">
            <v>129.27359999999999</v>
          </cell>
          <cell r="Z310">
            <v>2.3532000000000002</v>
          </cell>
          <cell r="AA310">
            <v>1.7867999999999999</v>
          </cell>
          <cell r="AB310">
            <v>289.49130000000002</v>
          </cell>
          <cell r="AC310">
            <v>10.804600000000001</v>
          </cell>
          <cell r="AD310">
            <v>3.2899999999999999E-2</v>
          </cell>
          <cell r="AE310">
            <v>10.1815</v>
          </cell>
          <cell r="AF310">
            <v>18.649100000000001</v>
          </cell>
          <cell r="AG310">
            <v>1.2250000000000001</v>
          </cell>
          <cell r="AH310">
            <v>79.348399999999998</v>
          </cell>
          <cell r="AI310">
            <v>71.923000000000002</v>
          </cell>
          <cell r="AJ310">
            <v>14.014099999999999</v>
          </cell>
          <cell r="AK310">
            <v>50.022199999999998</v>
          </cell>
          <cell r="AL310">
            <v>319.94029999999998</v>
          </cell>
          <cell r="AM310">
            <v>43.183900000000001</v>
          </cell>
          <cell r="AN310">
            <v>471.78399999999999</v>
          </cell>
          <cell r="AO310">
            <v>671.99839999999995</v>
          </cell>
        </row>
        <row r="311">
          <cell r="C311">
            <v>265.53949999999998</v>
          </cell>
          <cell r="D311">
            <v>34.285899999999998</v>
          </cell>
          <cell r="E311">
            <v>756.79179999999997</v>
          </cell>
          <cell r="F311">
            <v>11.2408</v>
          </cell>
          <cell r="G311">
            <v>116.9522</v>
          </cell>
          <cell r="H311">
            <v>3.5000000000000003E-2</v>
          </cell>
          <cell r="I311">
            <v>13.845499999999999</v>
          </cell>
          <cell r="J311">
            <v>63.442500000000003</v>
          </cell>
          <cell r="K311">
            <v>529.44000000000005</v>
          </cell>
          <cell r="L311">
            <v>30.1525</v>
          </cell>
          <cell r="M311">
            <v>5.0641999999999996</v>
          </cell>
          <cell r="N311">
            <v>599.0421</v>
          </cell>
          <cell r="O311">
            <v>28.354800000000001</v>
          </cell>
          <cell r="P311">
            <v>24.365600000000001</v>
          </cell>
          <cell r="Q311">
            <v>336.3399</v>
          </cell>
          <cell r="R311">
            <v>3.5773000000000001</v>
          </cell>
          <cell r="S311">
            <v>840.38099999999997</v>
          </cell>
          <cell r="T311">
            <v>132.36000000000001</v>
          </cell>
          <cell r="U311">
            <v>41.193899999999999</v>
          </cell>
          <cell r="V311">
            <v>214.08619999999999</v>
          </cell>
          <cell r="W311">
            <v>241.2193</v>
          </cell>
          <cell r="X311">
            <v>59.325200000000002</v>
          </cell>
          <cell r="Y311">
            <v>129.27359999999999</v>
          </cell>
          <cell r="Z311">
            <v>2.3532000000000002</v>
          </cell>
          <cell r="AA311">
            <v>1.7867999999999999</v>
          </cell>
          <cell r="AB311">
            <v>289.49130000000002</v>
          </cell>
          <cell r="AC311">
            <v>10.804600000000001</v>
          </cell>
          <cell r="AD311">
            <v>3.2899999999999999E-2</v>
          </cell>
          <cell r="AE311">
            <v>10.1815</v>
          </cell>
          <cell r="AF311">
            <v>18.649100000000001</v>
          </cell>
          <cell r="AG311">
            <v>1.2250000000000001</v>
          </cell>
          <cell r="AH311">
            <v>79.348399999999998</v>
          </cell>
          <cell r="AI311">
            <v>71.923000000000002</v>
          </cell>
          <cell r="AJ311">
            <v>14.014099999999999</v>
          </cell>
          <cell r="AK311">
            <v>50.022199999999998</v>
          </cell>
          <cell r="AL311">
            <v>319.94029999999998</v>
          </cell>
          <cell r="AM311">
            <v>43.183900000000001</v>
          </cell>
          <cell r="AN311">
            <v>471.78399999999999</v>
          </cell>
          <cell r="AO311">
            <v>671.99839999999995</v>
          </cell>
        </row>
        <row r="312">
          <cell r="C312">
            <v>265.53949999999998</v>
          </cell>
          <cell r="D312">
            <v>34.285899999999998</v>
          </cell>
          <cell r="E312">
            <v>756.79179999999997</v>
          </cell>
          <cell r="F312">
            <v>11.2408</v>
          </cell>
          <cell r="G312">
            <v>116.9522</v>
          </cell>
          <cell r="H312">
            <v>3.5000000000000003E-2</v>
          </cell>
          <cell r="I312">
            <v>13.845499999999999</v>
          </cell>
          <cell r="J312">
            <v>63.442500000000003</v>
          </cell>
          <cell r="K312">
            <v>529.44000000000005</v>
          </cell>
          <cell r="L312">
            <v>30.1525</v>
          </cell>
          <cell r="M312">
            <v>5.0641999999999996</v>
          </cell>
          <cell r="N312">
            <v>599.0421</v>
          </cell>
          <cell r="O312">
            <v>28.354800000000001</v>
          </cell>
          <cell r="P312">
            <v>24.365600000000001</v>
          </cell>
          <cell r="Q312">
            <v>336.3399</v>
          </cell>
          <cell r="R312">
            <v>3.5773000000000001</v>
          </cell>
          <cell r="S312">
            <v>840.38099999999997</v>
          </cell>
          <cell r="T312">
            <v>132.36000000000001</v>
          </cell>
          <cell r="U312">
            <v>41.193899999999999</v>
          </cell>
          <cell r="V312">
            <v>214.08619999999999</v>
          </cell>
          <cell r="W312">
            <v>241.2193</v>
          </cell>
          <cell r="X312">
            <v>59.325200000000002</v>
          </cell>
          <cell r="Y312">
            <v>129.27359999999999</v>
          </cell>
          <cell r="Z312">
            <v>2.3532000000000002</v>
          </cell>
          <cell r="AA312">
            <v>1.7867999999999999</v>
          </cell>
          <cell r="AB312">
            <v>289.49130000000002</v>
          </cell>
          <cell r="AC312">
            <v>10.804600000000001</v>
          </cell>
          <cell r="AD312">
            <v>3.2899999999999999E-2</v>
          </cell>
          <cell r="AE312">
            <v>10.1815</v>
          </cell>
          <cell r="AF312">
            <v>18.649100000000001</v>
          </cell>
          <cell r="AG312">
            <v>1.2250000000000001</v>
          </cell>
          <cell r="AH312">
            <v>79.348399999999998</v>
          </cell>
          <cell r="AI312">
            <v>71.923000000000002</v>
          </cell>
          <cell r="AJ312">
            <v>14.014099999999999</v>
          </cell>
          <cell r="AK312">
            <v>50.022199999999998</v>
          </cell>
          <cell r="AL312">
            <v>319.94029999999998</v>
          </cell>
          <cell r="AM312">
            <v>43.183900000000001</v>
          </cell>
          <cell r="AN312">
            <v>471.78399999999999</v>
          </cell>
          <cell r="AO312">
            <v>671.99839999999995</v>
          </cell>
        </row>
        <row r="313">
          <cell r="C313">
            <v>267.34750000000003</v>
          </cell>
          <cell r="D313">
            <v>34.647599999999997</v>
          </cell>
          <cell r="E313">
            <v>767.73059999999998</v>
          </cell>
          <cell r="F313">
            <v>11.236000000000001</v>
          </cell>
          <cell r="G313">
            <v>118.1859</v>
          </cell>
          <cell r="H313">
            <v>3.49E-2</v>
          </cell>
          <cell r="I313">
            <v>13.9915</v>
          </cell>
          <cell r="J313">
            <v>64.081599999999995</v>
          </cell>
          <cell r="K313">
            <v>529.44000000000005</v>
          </cell>
          <cell r="L313">
            <v>30.470600000000001</v>
          </cell>
          <cell r="M313">
            <v>5.0784000000000002</v>
          </cell>
          <cell r="N313">
            <v>605.36120000000005</v>
          </cell>
          <cell r="O313">
            <v>28.6539</v>
          </cell>
          <cell r="P313">
            <v>24.622599999999998</v>
          </cell>
          <cell r="Q313">
            <v>335.7706</v>
          </cell>
          <cell r="R313">
            <v>3.5749</v>
          </cell>
          <cell r="S313">
            <v>840.38099999999997</v>
          </cell>
          <cell r="T313">
            <v>132.36000000000001</v>
          </cell>
          <cell r="U313">
            <v>41.186799999999998</v>
          </cell>
          <cell r="V313">
            <v>216.34460000000001</v>
          </cell>
          <cell r="W313">
            <v>243.76390000000001</v>
          </cell>
          <cell r="X313">
            <v>59.834400000000002</v>
          </cell>
          <cell r="Y313">
            <v>129.27350000000001</v>
          </cell>
          <cell r="Z313">
            <v>2.3780999999999999</v>
          </cell>
          <cell r="AA313">
            <v>1.7838000000000001</v>
          </cell>
          <cell r="AB313">
            <v>288.9984</v>
          </cell>
          <cell r="AC313">
            <v>10.927899999999999</v>
          </cell>
          <cell r="AD313">
            <v>3.3000000000000002E-2</v>
          </cell>
          <cell r="AE313">
            <v>10.1815</v>
          </cell>
          <cell r="AF313">
            <v>18.770099999999999</v>
          </cell>
          <cell r="AG313">
            <v>1.2250000000000001</v>
          </cell>
          <cell r="AH313">
            <v>80.185400000000001</v>
          </cell>
          <cell r="AI313">
            <v>72.681700000000006</v>
          </cell>
          <cell r="AJ313">
            <v>14.2117</v>
          </cell>
          <cell r="AK313">
            <v>50.322000000000003</v>
          </cell>
          <cell r="AL313">
            <v>323.49079999999998</v>
          </cell>
          <cell r="AM313">
            <v>43.365499999999997</v>
          </cell>
          <cell r="AN313">
            <v>476.76069999999999</v>
          </cell>
          <cell r="AO313">
            <v>674.57820000000004</v>
          </cell>
        </row>
        <row r="314">
          <cell r="C314">
            <v>269.32029999999997</v>
          </cell>
          <cell r="D314">
            <v>34.869900000000001</v>
          </cell>
          <cell r="E314">
            <v>769.93089999999995</v>
          </cell>
          <cell r="F314">
            <v>11.234500000000001</v>
          </cell>
          <cell r="G314">
            <v>118.94450000000001</v>
          </cell>
          <cell r="H314">
            <v>3.49E-2</v>
          </cell>
          <cell r="I314">
            <v>14.081300000000001</v>
          </cell>
          <cell r="J314">
            <v>64.487700000000004</v>
          </cell>
          <cell r="K314">
            <v>529.37</v>
          </cell>
          <cell r="L314">
            <v>30.6661</v>
          </cell>
          <cell r="M314">
            <v>5.0979999999999999</v>
          </cell>
          <cell r="N314">
            <v>609.24699999999996</v>
          </cell>
          <cell r="O314">
            <v>28.837800000000001</v>
          </cell>
          <cell r="P314">
            <v>24.7807</v>
          </cell>
          <cell r="Q314">
            <v>335.98559999999998</v>
          </cell>
          <cell r="R314">
            <v>3.5743999999999998</v>
          </cell>
          <cell r="S314">
            <v>841.60569999999996</v>
          </cell>
          <cell r="T314">
            <v>132.3425</v>
          </cell>
          <cell r="U314">
            <v>41.174999999999997</v>
          </cell>
          <cell r="V314">
            <v>217.73330000000001</v>
          </cell>
          <cell r="W314">
            <v>245.32859999999999</v>
          </cell>
          <cell r="X314">
            <v>60.169400000000003</v>
          </cell>
          <cell r="Y314">
            <v>128.9564</v>
          </cell>
          <cell r="Z314">
            <v>2.3933</v>
          </cell>
          <cell r="AA314">
            <v>1.7824</v>
          </cell>
          <cell r="AB314">
            <v>290.51889999999997</v>
          </cell>
          <cell r="AC314">
            <v>10.969799999999999</v>
          </cell>
          <cell r="AD314">
            <v>3.3099999999999997E-2</v>
          </cell>
          <cell r="AE314">
            <v>10.180199999999999</v>
          </cell>
          <cell r="AF314">
            <v>18.7181</v>
          </cell>
          <cell r="AG314">
            <v>1.2248000000000001</v>
          </cell>
          <cell r="AH314">
            <v>80.700100000000006</v>
          </cell>
          <cell r="AI314">
            <v>73.148200000000003</v>
          </cell>
          <cell r="AJ314">
            <v>14.2727</v>
          </cell>
          <cell r="AK314">
            <v>50.069000000000003</v>
          </cell>
          <cell r="AL314">
            <v>326.34219999999999</v>
          </cell>
          <cell r="AM314">
            <v>43.4542</v>
          </cell>
          <cell r="AN314">
            <v>479.82100000000003</v>
          </cell>
          <cell r="AO314">
            <v>676.5752</v>
          </cell>
        </row>
        <row r="315">
          <cell r="C315">
            <v>267.67985806451611</v>
          </cell>
          <cell r="D315">
            <v>34.945448387096768</v>
          </cell>
          <cell r="E315">
            <v>770.86483548387082</v>
          </cell>
          <cell r="F315">
            <v>11.301522580645162</v>
          </cell>
          <cell r="G315">
            <v>119.20200967741937</v>
          </cell>
          <cell r="H315">
            <v>3.549677419354838E-2</v>
          </cell>
          <cell r="I315">
            <v>14.111806451612903</v>
          </cell>
          <cell r="J315">
            <v>64.663503225806451</v>
          </cell>
          <cell r="K315">
            <v>531.02870967741933</v>
          </cell>
          <cell r="L315">
            <v>30.732535483870976</v>
          </cell>
          <cell r="M315">
            <v>5.1856483870967738</v>
          </cell>
          <cell r="N315">
            <v>610.5658709677416</v>
          </cell>
          <cell r="O315">
            <v>28.900251612903229</v>
          </cell>
          <cell r="P315">
            <v>24.834325806451616</v>
          </cell>
          <cell r="Q315">
            <v>338.25428387096775</v>
          </cell>
          <cell r="R315">
            <v>3.590038709677418</v>
          </cell>
          <cell r="S315">
            <v>850.03552258064519</v>
          </cell>
          <cell r="T315">
            <v>132.75717741935483</v>
          </cell>
          <cell r="U315">
            <v>41.300299999999986</v>
          </cell>
          <cell r="V315">
            <v>218.2046096774194</v>
          </cell>
          <cell r="W315">
            <v>245.85965161290312</v>
          </cell>
          <cell r="X315">
            <v>60.12077096774194</v>
          </cell>
          <cell r="Y315">
            <v>128.37127741935481</v>
          </cell>
          <cell r="Z315">
            <v>2.3985258064516133</v>
          </cell>
          <cell r="AA315">
            <v>1.7979129032258063</v>
          </cell>
          <cell r="AB315">
            <v>293.53583548387098</v>
          </cell>
          <cell r="AC315">
            <v>11.031148387096776</v>
          </cell>
          <cell r="AD315">
            <v>3.2977419354838715E-2</v>
          </cell>
          <cell r="AE315">
            <v>10.212083870967742</v>
          </cell>
          <cell r="AF315">
            <v>18.839416129032262</v>
          </cell>
          <cell r="AG315">
            <v>1.2349516129032261</v>
          </cell>
          <cell r="AH315">
            <v>80.874799999999979</v>
          </cell>
          <cell r="AI315">
            <v>73.306580645161276</v>
          </cell>
          <cell r="AJ315">
            <v>14.324074193548382</v>
          </cell>
          <cell r="AK315">
            <v>50.236674193548396</v>
          </cell>
          <cell r="AL315">
            <v>324.93604193548379</v>
          </cell>
          <cell r="AM315">
            <v>43.817122580645162</v>
          </cell>
          <cell r="AN315">
            <v>480.85969677419354</v>
          </cell>
          <cell r="AO315">
            <v>679.05337096774178</v>
          </cell>
        </row>
        <row r="316">
          <cell r="C316">
            <v>266.77980000000002</v>
          </cell>
          <cell r="D316">
            <v>34.785299999999999</v>
          </cell>
          <cell r="E316">
            <v>770.41099999999994</v>
          </cell>
          <cell r="F316">
            <v>11.234500000000001</v>
          </cell>
          <cell r="G316">
            <v>118.6558</v>
          </cell>
          <cell r="H316">
            <v>3.49E-2</v>
          </cell>
          <cell r="I316">
            <v>14.0471</v>
          </cell>
          <cell r="J316">
            <v>64.306100000000001</v>
          </cell>
          <cell r="K316">
            <v>529.37</v>
          </cell>
          <cell r="L316">
            <v>30.591699999999999</v>
          </cell>
          <cell r="M316">
            <v>5.0964</v>
          </cell>
          <cell r="N316">
            <v>607.76819999999998</v>
          </cell>
          <cell r="O316">
            <v>28.767800000000001</v>
          </cell>
          <cell r="P316">
            <v>24.720500000000001</v>
          </cell>
          <cell r="Q316">
            <v>333.62819999999999</v>
          </cell>
          <cell r="R316">
            <v>3.5743999999999998</v>
          </cell>
          <cell r="S316">
            <v>845.63900000000001</v>
          </cell>
          <cell r="T316">
            <v>132.3425</v>
          </cell>
          <cell r="U316">
            <v>41.162799999999997</v>
          </cell>
          <cell r="V316">
            <v>217.20480000000001</v>
          </cell>
          <cell r="W316">
            <v>244.73310000000001</v>
          </cell>
          <cell r="X316">
            <v>59.843299999999999</v>
          </cell>
          <cell r="Y316">
            <v>129.19200000000001</v>
          </cell>
          <cell r="Z316">
            <v>2.3875000000000002</v>
          </cell>
          <cell r="AA316">
            <v>1.7836000000000001</v>
          </cell>
          <cell r="AB316">
            <v>290.49970000000002</v>
          </cell>
          <cell r="AC316">
            <v>10.974600000000001</v>
          </cell>
          <cell r="AD316">
            <v>3.3300000000000003E-2</v>
          </cell>
          <cell r="AE316">
            <v>10.180199999999999</v>
          </cell>
          <cell r="AF316">
            <v>18.7532</v>
          </cell>
          <cell r="AG316">
            <v>1.2248000000000001</v>
          </cell>
          <cell r="AH316">
            <v>80.504199999999997</v>
          </cell>
          <cell r="AI316">
            <v>72.970699999999994</v>
          </cell>
          <cell r="AJ316">
            <v>14.237299999999999</v>
          </cell>
          <cell r="AK316">
            <v>49.796799999999998</v>
          </cell>
          <cell r="AL316">
            <v>326.01580000000001</v>
          </cell>
          <cell r="AM316">
            <v>43.368299999999998</v>
          </cell>
          <cell r="AN316">
            <v>478.65640000000002</v>
          </cell>
          <cell r="AO316">
            <v>676.5752</v>
          </cell>
        </row>
        <row r="317">
          <cell r="C317">
            <v>270.83280000000002</v>
          </cell>
          <cell r="D317">
            <v>34.996899999999997</v>
          </cell>
          <cell r="E317">
            <v>775.97149999999999</v>
          </cell>
          <cell r="F317">
            <v>11.234500000000001</v>
          </cell>
          <cell r="G317">
            <v>119.3776</v>
          </cell>
          <cell r="H317">
            <v>3.49E-2</v>
          </cell>
          <cell r="I317">
            <v>14.1326</v>
          </cell>
          <cell r="J317">
            <v>64.656499999999994</v>
          </cell>
          <cell r="K317">
            <v>529.37</v>
          </cell>
          <cell r="L317">
            <v>30.777799999999999</v>
          </cell>
          <cell r="M317">
            <v>5.0734000000000004</v>
          </cell>
          <cell r="N317">
            <v>611.46510000000001</v>
          </cell>
          <cell r="O317">
            <v>28.942799999999998</v>
          </cell>
          <cell r="P317">
            <v>24.870899999999999</v>
          </cell>
          <cell r="Q317">
            <v>332.43680000000001</v>
          </cell>
          <cell r="R317">
            <v>3.5743999999999998</v>
          </cell>
          <cell r="S317">
            <v>846.99199999999996</v>
          </cell>
          <cell r="T317">
            <v>132.3425</v>
          </cell>
          <cell r="U317">
            <v>41.1586</v>
          </cell>
          <cell r="V317">
            <v>218.52600000000001</v>
          </cell>
          <cell r="W317">
            <v>246.2218</v>
          </cell>
          <cell r="X317">
            <v>60.309100000000001</v>
          </cell>
          <cell r="Y317">
            <v>129.75720000000001</v>
          </cell>
          <cell r="Z317">
            <v>2.4020999999999999</v>
          </cell>
          <cell r="AA317">
            <v>1.7824</v>
          </cell>
          <cell r="AB317">
            <v>289.63010000000003</v>
          </cell>
          <cell r="AC317">
            <v>11.0616</v>
          </cell>
          <cell r="AD317">
            <v>3.3700000000000001E-2</v>
          </cell>
          <cell r="AE317">
            <v>10.180199999999999</v>
          </cell>
          <cell r="AF317">
            <v>18.875399999999999</v>
          </cell>
          <cell r="AG317">
            <v>0.77749999999999997</v>
          </cell>
          <cell r="AH317">
            <v>80.993899999999996</v>
          </cell>
          <cell r="AI317">
            <v>73.414599999999993</v>
          </cell>
          <cell r="AJ317">
            <v>14.320399999999999</v>
          </cell>
          <cell r="AK317">
            <v>50.241799999999998</v>
          </cell>
          <cell r="AL317">
            <v>327.041</v>
          </cell>
          <cell r="AM317">
            <v>43.494199999999999</v>
          </cell>
          <cell r="AN317">
            <v>481.56790000000001</v>
          </cell>
          <cell r="AO317">
            <v>678.12130000000002</v>
          </cell>
        </row>
        <row r="318">
          <cell r="C318">
            <v>268.39</v>
          </cell>
          <cell r="D318">
            <v>34.8431</v>
          </cell>
          <cell r="E318">
            <v>775.43560000000002</v>
          </cell>
          <cell r="F318">
            <v>11.235799999999999</v>
          </cell>
          <cell r="G318">
            <v>118.85299999999999</v>
          </cell>
          <cell r="H318">
            <v>3.49E-2</v>
          </cell>
          <cell r="I318">
            <v>14.070499999999999</v>
          </cell>
          <cell r="J318">
            <v>64.370599999999996</v>
          </cell>
          <cell r="K318">
            <v>529.42999999999995</v>
          </cell>
          <cell r="L318">
            <v>30.642600000000002</v>
          </cell>
          <cell r="M318">
            <v>5.0622999999999996</v>
          </cell>
          <cell r="N318">
            <v>608.77819999999997</v>
          </cell>
          <cell r="O318">
            <v>28.8156</v>
          </cell>
          <cell r="P318">
            <v>24.761600000000001</v>
          </cell>
          <cell r="Q318">
            <v>331.4794</v>
          </cell>
          <cell r="R318">
            <v>3.5748000000000002</v>
          </cell>
          <cell r="S318">
            <v>844.38599999999997</v>
          </cell>
          <cell r="T318">
            <v>132.35749999999999</v>
          </cell>
          <cell r="U318">
            <v>41.165199999999999</v>
          </cell>
          <cell r="V318">
            <v>217.56569999999999</v>
          </cell>
          <cell r="W318">
            <v>245.13980000000001</v>
          </cell>
          <cell r="X318">
            <v>60.1646</v>
          </cell>
          <cell r="Y318">
            <v>128.88489999999999</v>
          </cell>
          <cell r="Z318">
            <v>2.3915000000000002</v>
          </cell>
          <cell r="AA318">
            <v>1.7807999999999999</v>
          </cell>
          <cell r="AB318">
            <v>289.31439999999998</v>
          </cell>
          <cell r="AC318">
            <v>11.015499999999999</v>
          </cell>
          <cell r="AD318">
            <v>3.3799999999999997E-2</v>
          </cell>
          <cell r="AE318">
            <v>10.1813</v>
          </cell>
          <cell r="AF318">
            <v>18.8094</v>
          </cell>
          <cell r="AG318">
            <v>0.77749999999999997</v>
          </cell>
          <cell r="AH318">
            <v>80.638000000000005</v>
          </cell>
          <cell r="AI318">
            <v>73.091999999999999</v>
          </cell>
          <cell r="AJ318">
            <v>14.299200000000001</v>
          </cell>
          <cell r="AK318">
            <v>50.290700000000001</v>
          </cell>
          <cell r="AL318">
            <v>325.25049999999999</v>
          </cell>
          <cell r="AM318">
            <v>43.566699999999997</v>
          </cell>
          <cell r="AN318">
            <v>479.45179999999999</v>
          </cell>
          <cell r="AO318">
            <v>677.44060000000002</v>
          </cell>
        </row>
        <row r="319">
          <cell r="C319">
            <v>268.39</v>
          </cell>
          <cell r="D319">
            <v>34.8431</v>
          </cell>
          <cell r="E319">
            <v>775.43560000000002</v>
          </cell>
          <cell r="F319">
            <v>11.235799999999999</v>
          </cell>
          <cell r="G319">
            <v>118.85299999999999</v>
          </cell>
          <cell r="H319">
            <v>3.49E-2</v>
          </cell>
          <cell r="I319">
            <v>14.070499999999999</v>
          </cell>
          <cell r="J319">
            <v>64.370599999999996</v>
          </cell>
          <cell r="K319">
            <v>529.42999999999995</v>
          </cell>
          <cell r="L319">
            <v>30.642600000000002</v>
          </cell>
          <cell r="M319">
            <v>5.0622999999999996</v>
          </cell>
          <cell r="N319">
            <v>608.77819999999997</v>
          </cell>
          <cell r="O319">
            <v>28.8156</v>
          </cell>
          <cell r="P319">
            <v>24.761600000000001</v>
          </cell>
          <cell r="Q319">
            <v>331.4794</v>
          </cell>
          <cell r="R319">
            <v>3.5748000000000002</v>
          </cell>
          <cell r="S319">
            <v>844.38599999999997</v>
          </cell>
          <cell r="T319">
            <v>132.35749999999999</v>
          </cell>
          <cell r="U319">
            <v>41.165199999999999</v>
          </cell>
          <cell r="V319">
            <v>217.56569999999999</v>
          </cell>
          <cell r="W319">
            <v>245.13980000000001</v>
          </cell>
          <cell r="X319">
            <v>60.1646</v>
          </cell>
          <cell r="Y319">
            <v>128.88489999999999</v>
          </cell>
          <cell r="Z319">
            <v>2.3915000000000002</v>
          </cell>
          <cell r="AA319">
            <v>1.7807999999999999</v>
          </cell>
          <cell r="AB319">
            <v>289.31439999999998</v>
          </cell>
          <cell r="AC319">
            <v>11.015499999999999</v>
          </cell>
          <cell r="AD319">
            <v>3.3799999999999997E-2</v>
          </cell>
          <cell r="AE319">
            <v>10.1813</v>
          </cell>
          <cell r="AF319">
            <v>18.8094</v>
          </cell>
          <cell r="AG319">
            <v>0.77749999999999997</v>
          </cell>
          <cell r="AH319">
            <v>80.638000000000005</v>
          </cell>
          <cell r="AI319">
            <v>73.091999999999999</v>
          </cell>
          <cell r="AJ319">
            <v>14.299200000000001</v>
          </cell>
          <cell r="AK319">
            <v>50.290700000000001</v>
          </cell>
          <cell r="AL319">
            <v>325.25049999999999</v>
          </cell>
          <cell r="AM319">
            <v>43.566699999999997</v>
          </cell>
          <cell r="AN319">
            <v>479.45179999999999</v>
          </cell>
          <cell r="AO319">
            <v>677.44060000000002</v>
          </cell>
        </row>
        <row r="320">
          <cell r="C320">
            <v>268.39</v>
          </cell>
          <cell r="D320">
            <v>34.8431</v>
          </cell>
          <cell r="E320">
            <v>775.43560000000002</v>
          </cell>
          <cell r="F320">
            <v>11.235799999999999</v>
          </cell>
          <cell r="G320">
            <v>118.85299999999999</v>
          </cell>
          <cell r="H320">
            <v>3.49E-2</v>
          </cell>
          <cell r="I320">
            <v>14.070499999999999</v>
          </cell>
          <cell r="J320">
            <v>64.370599999999996</v>
          </cell>
          <cell r="K320">
            <v>529.42999999999995</v>
          </cell>
          <cell r="L320">
            <v>30.642600000000002</v>
          </cell>
          <cell r="M320">
            <v>5.0622999999999996</v>
          </cell>
          <cell r="N320">
            <v>608.77819999999997</v>
          </cell>
          <cell r="O320">
            <v>28.8156</v>
          </cell>
          <cell r="P320">
            <v>24.761600000000001</v>
          </cell>
          <cell r="Q320">
            <v>331.4794</v>
          </cell>
          <cell r="R320">
            <v>3.5748000000000002</v>
          </cell>
          <cell r="S320">
            <v>844.38599999999997</v>
          </cell>
          <cell r="T320">
            <v>132.35749999999999</v>
          </cell>
          <cell r="U320">
            <v>41.165199999999999</v>
          </cell>
          <cell r="V320">
            <v>217.56569999999999</v>
          </cell>
          <cell r="W320">
            <v>245.13980000000001</v>
          </cell>
          <cell r="X320">
            <v>60.1646</v>
          </cell>
          <cell r="Y320">
            <v>128.88489999999999</v>
          </cell>
          <cell r="Z320">
            <v>2.3915000000000002</v>
          </cell>
          <cell r="AA320">
            <v>1.7807999999999999</v>
          </cell>
          <cell r="AB320">
            <v>289.31439999999998</v>
          </cell>
          <cell r="AC320">
            <v>11.015499999999999</v>
          </cell>
          <cell r="AD320">
            <v>3.3799999999999997E-2</v>
          </cell>
          <cell r="AE320">
            <v>10.1813</v>
          </cell>
          <cell r="AF320">
            <v>18.8094</v>
          </cell>
          <cell r="AG320">
            <v>0.77749999999999997</v>
          </cell>
          <cell r="AH320">
            <v>80.638000000000005</v>
          </cell>
          <cell r="AI320">
            <v>73.091999999999999</v>
          </cell>
          <cell r="AJ320">
            <v>14.299200000000001</v>
          </cell>
          <cell r="AK320">
            <v>50.290700000000001</v>
          </cell>
          <cell r="AL320">
            <v>325.25049999999999</v>
          </cell>
          <cell r="AM320">
            <v>43.566699999999997</v>
          </cell>
          <cell r="AN320">
            <v>479.45179999999999</v>
          </cell>
          <cell r="AO320">
            <v>677.44060000000002</v>
          </cell>
        </row>
        <row r="321">
          <cell r="C321">
            <v>268.82490000000001</v>
          </cell>
          <cell r="D321">
            <v>34.510800000000003</v>
          </cell>
          <cell r="E321">
            <v>770.6576</v>
          </cell>
          <cell r="F321">
            <v>11.2204</v>
          </cell>
          <cell r="G321">
            <v>117.7195</v>
          </cell>
          <cell r="H321">
            <v>3.4700000000000002E-2</v>
          </cell>
          <cell r="I321">
            <v>13.936299999999999</v>
          </cell>
          <cell r="J321">
            <v>63.759300000000003</v>
          </cell>
          <cell r="K321">
            <v>529.94000000000005</v>
          </cell>
          <cell r="L321">
            <v>30.350300000000001</v>
          </cell>
          <cell r="M321">
            <v>5.0193000000000003</v>
          </cell>
          <cell r="N321">
            <v>602.97220000000004</v>
          </cell>
          <cell r="O321">
            <v>28.540800000000001</v>
          </cell>
          <cell r="P321">
            <v>24.525500000000001</v>
          </cell>
          <cell r="Q321">
            <v>332.73489999999998</v>
          </cell>
          <cell r="R321">
            <v>3.5733999999999999</v>
          </cell>
          <cell r="S321">
            <v>846.54949999999997</v>
          </cell>
          <cell r="T321">
            <v>132.48500000000001</v>
          </cell>
          <cell r="U321">
            <v>41.2119</v>
          </cell>
          <cell r="V321">
            <v>215.49080000000001</v>
          </cell>
          <cell r="W321">
            <v>242.80189999999999</v>
          </cell>
          <cell r="X321">
            <v>59.722000000000001</v>
          </cell>
          <cell r="Y321">
            <v>128.88919999999999</v>
          </cell>
          <cell r="Z321">
            <v>2.3687</v>
          </cell>
          <cell r="AA321">
            <v>1.7819</v>
          </cell>
          <cell r="AB321">
            <v>290.89080000000001</v>
          </cell>
          <cell r="AC321">
            <v>10.9495</v>
          </cell>
          <cell r="AD321">
            <v>3.4000000000000002E-2</v>
          </cell>
          <cell r="AE321">
            <v>10.1912</v>
          </cell>
          <cell r="AF321">
            <v>18.737300000000001</v>
          </cell>
          <cell r="AG321">
            <v>0.77729999999999999</v>
          </cell>
          <cell r="AH321">
            <v>79.869</v>
          </cell>
          <cell r="AI321">
            <v>72.394900000000007</v>
          </cell>
          <cell r="AJ321">
            <v>14.195</v>
          </cell>
          <cell r="AK321">
            <v>49.925800000000002</v>
          </cell>
          <cell r="AL321">
            <v>322.76170000000002</v>
          </cell>
          <cell r="AM321">
            <v>43.447299999999998</v>
          </cell>
          <cell r="AN321">
            <v>474.87920000000003</v>
          </cell>
          <cell r="AO321">
            <v>674.70550000000003</v>
          </cell>
        </row>
        <row r="322">
          <cell r="C322">
            <v>271.75369999999998</v>
          </cell>
          <cell r="D322">
            <v>34.5017</v>
          </cell>
          <cell r="E322">
            <v>771.70640000000003</v>
          </cell>
          <cell r="F322">
            <v>11.2174</v>
          </cell>
          <cell r="G322">
            <v>117.6884</v>
          </cell>
          <cell r="H322">
            <v>3.4700000000000002E-2</v>
          </cell>
          <cell r="I322">
            <v>13.932600000000001</v>
          </cell>
          <cell r="J322">
            <v>63.744199999999999</v>
          </cell>
          <cell r="K322">
            <v>529.79999999999995</v>
          </cell>
          <cell r="L322">
            <v>30.342300000000002</v>
          </cell>
          <cell r="M322">
            <v>4.9880000000000004</v>
          </cell>
          <cell r="N322">
            <v>602.81299999999999</v>
          </cell>
          <cell r="O322">
            <v>28.533300000000001</v>
          </cell>
          <cell r="P322">
            <v>24.518999999999998</v>
          </cell>
          <cell r="Q322">
            <v>332.41410000000002</v>
          </cell>
          <cell r="R322">
            <v>3.5724999999999998</v>
          </cell>
          <cell r="S322">
            <v>844.97609999999997</v>
          </cell>
          <cell r="T322">
            <v>132.44999999999999</v>
          </cell>
          <cell r="U322">
            <v>41.204599999999999</v>
          </cell>
          <cell r="V322">
            <v>215.43389999999999</v>
          </cell>
          <cell r="W322">
            <v>242.73779999999999</v>
          </cell>
          <cell r="X322">
            <v>59.894500000000001</v>
          </cell>
          <cell r="Y322">
            <v>129.40299999999999</v>
          </cell>
          <cell r="Z322">
            <v>2.3681000000000001</v>
          </cell>
          <cell r="AA322">
            <v>1.7849999999999999</v>
          </cell>
          <cell r="AB322">
            <v>291.17070000000001</v>
          </cell>
          <cell r="AC322">
            <v>10.9466</v>
          </cell>
          <cell r="AD322">
            <v>3.44E-2</v>
          </cell>
          <cell r="AE322">
            <v>10.188499999999999</v>
          </cell>
          <cell r="AF322">
            <v>18.828199999999999</v>
          </cell>
          <cell r="AG322">
            <v>0.77710000000000001</v>
          </cell>
          <cell r="AH322">
            <v>79.847899999999996</v>
          </cell>
          <cell r="AI322">
            <v>72.375699999999995</v>
          </cell>
          <cell r="AJ322">
            <v>14.19</v>
          </cell>
          <cell r="AK322">
            <v>50.079500000000003</v>
          </cell>
          <cell r="AL322">
            <v>322.63249999999999</v>
          </cell>
          <cell r="AM322">
            <v>43.772199999999998</v>
          </cell>
          <cell r="AN322">
            <v>474.75380000000001</v>
          </cell>
          <cell r="AO322">
            <v>676.04380000000003</v>
          </cell>
        </row>
        <row r="323">
          <cell r="C323">
            <v>273.04919999999998</v>
          </cell>
          <cell r="D323">
            <v>34.695900000000002</v>
          </cell>
          <cell r="E323">
            <v>775.67259999999999</v>
          </cell>
          <cell r="F323">
            <v>11.2143</v>
          </cell>
          <cell r="G323">
            <v>118.3509</v>
          </cell>
          <cell r="H323">
            <v>3.4700000000000002E-2</v>
          </cell>
          <cell r="I323">
            <v>14.010999999999999</v>
          </cell>
          <cell r="J323">
            <v>64.093599999999995</v>
          </cell>
          <cell r="K323">
            <v>529.65</v>
          </cell>
          <cell r="L323">
            <v>30.513100000000001</v>
          </cell>
          <cell r="M323">
            <v>5.0266000000000002</v>
          </cell>
          <cell r="N323">
            <v>606.20659999999998</v>
          </cell>
          <cell r="O323">
            <v>28.693899999999999</v>
          </cell>
          <cell r="P323">
            <v>24.657</v>
          </cell>
          <cell r="Q323">
            <v>332.6087</v>
          </cell>
          <cell r="R323">
            <v>3.5714999999999999</v>
          </cell>
          <cell r="S323">
            <v>844.73680000000002</v>
          </cell>
          <cell r="T323">
            <v>132.41249999999999</v>
          </cell>
          <cell r="U323">
            <v>41.184600000000003</v>
          </cell>
          <cell r="V323">
            <v>216.64670000000001</v>
          </cell>
          <cell r="W323">
            <v>244.10429999999999</v>
          </cell>
          <cell r="X323">
            <v>59.9895</v>
          </cell>
          <cell r="Y323">
            <v>129.76009999999999</v>
          </cell>
          <cell r="Z323">
            <v>2.3814000000000002</v>
          </cell>
          <cell r="AA323">
            <v>1.7845</v>
          </cell>
          <cell r="AB323">
            <v>291.89690000000002</v>
          </cell>
          <cell r="AC323">
            <v>11.0296</v>
          </cell>
          <cell r="AD323">
            <v>3.4099999999999998E-2</v>
          </cell>
          <cell r="AE323">
            <v>10.185600000000001</v>
          </cell>
          <cell r="AF323">
            <v>18.9575</v>
          </cell>
          <cell r="AG323">
            <v>0.77690000000000003</v>
          </cell>
          <cell r="AH323">
            <v>80.297399999999996</v>
          </cell>
          <cell r="AI323">
            <v>72.783199999999994</v>
          </cell>
          <cell r="AJ323">
            <v>14.2737</v>
          </cell>
          <cell r="AK323">
            <v>50.393300000000004</v>
          </cell>
          <cell r="AL323">
            <v>324.69159999999999</v>
          </cell>
          <cell r="AM323">
            <v>43.808599999999998</v>
          </cell>
          <cell r="AN323">
            <v>477.42649999999998</v>
          </cell>
          <cell r="AO323">
            <v>677.66840000000002</v>
          </cell>
        </row>
        <row r="324">
          <cell r="C324">
            <v>272.536</v>
          </cell>
          <cell r="D324">
            <v>34.529699999999998</v>
          </cell>
          <cell r="E324">
            <v>775.35770000000002</v>
          </cell>
          <cell r="F324">
            <v>11.2128</v>
          </cell>
          <cell r="G324">
            <v>117.7839</v>
          </cell>
          <cell r="H324">
            <v>3.4799999999999998E-2</v>
          </cell>
          <cell r="I324">
            <v>13.943899999999999</v>
          </cell>
          <cell r="J324">
            <v>63.777099999999997</v>
          </cell>
          <cell r="K324">
            <v>529.58000000000004</v>
          </cell>
          <cell r="L324">
            <v>30.366900000000001</v>
          </cell>
          <cell r="M324">
            <v>5.0719000000000003</v>
          </cell>
          <cell r="N324">
            <v>603.30229999999995</v>
          </cell>
          <cell r="O324">
            <v>28.5564</v>
          </cell>
          <cell r="P324">
            <v>24.538900000000002</v>
          </cell>
          <cell r="Q324">
            <v>331.70839999999998</v>
          </cell>
          <cell r="R324">
            <v>3.5710000000000002</v>
          </cell>
          <cell r="S324">
            <v>845.97439999999995</v>
          </cell>
          <cell r="T324">
            <v>132.39500000000001</v>
          </cell>
          <cell r="U324">
            <v>41.184899999999999</v>
          </cell>
          <cell r="V324">
            <v>215.6088</v>
          </cell>
          <cell r="W324">
            <v>242.9348</v>
          </cell>
          <cell r="X324">
            <v>60.205199999999998</v>
          </cell>
          <cell r="Y324">
            <v>130.37870000000001</v>
          </cell>
          <cell r="Z324">
            <v>2.37</v>
          </cell>
          <cell r="AA324">
            <v>1.7843</v>
          </cell>
          <cell r="AB324">
            <v>291.67540000000002</v>
          </cell>
          <cell r="AC324">
            <v>11.026899999999999</v>
          </cell>
          <cell r="AD324">
            <v>3.4299999999999997E-2</v>
          </cell>
          <cell r="AE324">
            <v>10.184200000000001</v>
          </cell>
          <cell r="AF324">
            <v>18.965399999999999</v>
          </cell>
          <cell r="AG324">
            <v>0.77680000000000005</v>
          </cell>
          <cell r="AH324">
            <v>79.912700000000001</v>
          </cell>
          <cell r="AI324">
            <v>72.4345</v>
          </cell>
          <cell r="AJ324">
            <v>14.2492</v>
          </cell>
          <cell r="AK324">
            <v>50.654499999999999</v>
          </cell>
          <cell r="AL324">
            <v>323.68630000000002</v>
          </cell>
          <cell r="AM324">
            <v>43.892800000000001</v>
          </cell>
          <cell r="AN324">
            <v>475.13920000000002</v>
          </cell>
          <cell r="AO324">
            <v>676.13670000000002</v>
          </cell>
        </row>
        <row r="325">
          <cell r="C325">
            <v>272.49189999999999</v>
          </cell>
          <cell r="D325">
            <v>34.351799999999997</v>
          </cell>
          <cell r="E325">
            <v>769.35500000000002</v>
          </cell>
          <cell r="F325">
            <v>11.2075</v>
          </cell>
          <cell r="G325">
            <v>117.1772</v>
          </cell>
          <cell r="H325">
            <v>3.4799999999999998E-2</v>
          </cell>
          <cell r="I325">
            <v>13.8721</v>
          </cell>
          <cell r="J325">
            <v>63.451999999999998</v>
          </cell>
          <cell r="K325">
            <v>529.33000000000004</v>
          </cell>
          <cell r="L325">
            <v>30.2105</v>
          </cell>
          <cell r="M325">
            <v>5.0571000000000002</v>
          </cell>
          <cell r="N325">
            <v>600.19460000000004</v>
          </cell>
          <cell r="O325">
            <v>28.409300000000002</v>
          </cell>
          <cell r="P325">
            <v>24.412500000000001</v>
          </cell>
          <cell r="Q325">
            <v>331.06299999999999</v>
          </cell>
          <cell r="R325">
            <v>3.5693000000000001</v>
          </cell>
          <cell r="S325">
            <v>845.57510000000002</v>
          </cell>
          <cell r="T325">
            <v>132.33250000000001</v>
          </cell>
          <cell r="U325">
            <v>41.182099999999998</v>
          </cell>
          <cell r="V325">
            <v>214.49809999999999</v>
          </cell>
          <cell r="W325">
            <v>241.68340000000001</v>
          </cell>
          <cell r="X325">
            <v>59.883699999999997</v>
          </cell>
          <cell r="Y325">
            <v>129.96029999999999</v>
          </cell>
          <cell r="Z325">
            <v>2.3578000000000001</v>
          </cell>
          <cell r="AA325">
            <v>1.7817000000000001</v>
          </cell>
          <cell r="AB325">
            <v>290.13729999999998</v>
          </cell>
          <cell r="AC325">
            <v>10.982900000000001</v>
          </cell>
          <cell r="AD325">
            <v>3.4099999999999998E-2</v>
          </cell>
          <cell r="AE325">
            <v>10.179399999999999</v>
          </cell>
          <cell r="AF325">
            <v>18.8323</v>
          </cell>
          <cell r="AG325">
            <v>0.77639999999999998</v>
          </cell>
          <cell r="AH325">
            <v>79.501000000000005</v>
          </cell>
          <cell r="AI325">
            <v>72.061400000000006</v>
          </cell>
          <cell r="AJ325">
            <v>14.1601</v>
          </cell>
          <cell r="AK325">
            <v>50.156199999999998</v>
          </cell>
          <cell r="AL325">
            <v>322.28250000000003</v>
          </cell>
          <cell r="AM325">
            <v>43.983600000000003</v>
          </cell>
          <cell r="AN325">
            <v>472.69170000000003</v>
          </cell>
          <cell r="AO325">
            <v>673.9529</v>
          </cell>
        </row>
        <row r="326">
          <cell r="C326">
            <v>272.49189999999999</v>
          </cell>
          <cell r="D326">
            <v>34.351799999999997</v>
          </cell>
          <cell r="E326">
            <v>769.35500000000002</v>
          </cell>
          <cell r="F326">
            <v>11.2075</v>
          </cell>
          <cell r="G326">
            <v>117.1772</v>
          </cell>
          <cell r="H326">
            <v>3.4799999999999998E-2</v>
          </cell>
          <cell r="I326">
            <v>13.8721</v>
          </cell>
          <cell r="J326">
            <v>63.451999999999998</v>
          </cell>
          <cell r="K326">
            <v>529.33000000000004</v>
          </cell>
          <cell r="L326">
            <v>30.2105</v>
          </cell>
          <cell r="M326">
            <v>5.0571000000000002</v>
          </cell>
          <cell r="N326">
            <v>600.19460000000004</v>
          </cell>
          <cell r="O326">
            <v>28.409300000000002</v>
          </cell>
          <cell r="P326">
            <v>24.412500000000001</v>
          </cell>
          <cell r="Q326">
            <v>331.06299999999999</v>
          </cell>
          <cell r="R326">
            <v>3.5693000000000001</v>
          </cell>
          <cell r="S326">
            <v>845.57510000000002</v>
          </cell>
          <cell r="T326">
            <v>132.33250000000001</v>
          </cell>
          <cell r="U326">
            <v>41.182099999999998</v>
          </cell>
          <cell r="V326">
            <v>214.49809999999999</v>
          </cell>
          <cell r="W326">
            <v>241.68340000000001</v>
          </cell>
          <cell r="X326">
            <v>59.883699999999997</v>
          </cell>
          <cell r="Y326">
            <v>129.96029999999999</v>
          </cell>
          <cell r="Z326">
            <v>2.3578000000000001</v>
          </cell>
          <cell r="AA326">
            <v>1.7817000000000001</v>
          </cell>
          <cell r="AB326">
            <v>290.13729999999998</v>
          </cell>
          <cell r="AC326">
            <v>10.982900000000001</v>
          </cell>
          <cell r="AD326">
            <v>3.4099999999999998E-2</v>
          </cell>
          <cell r="AE326">
            <v>10.179399999999999</v>
          </cell>
          <cell r="AF326">
            <v>18.8323</v>
          </cell>
          <cell r="AG326">
            <v>0.77639999999999998</v>
          </cell>
          <cell r="AH326">
            <v>79.501000000000005</v>
          </cell>
          <cell r="AI326">
            <v>72.061400000000006</v>
          </cell>
          <cell r="AJ326">
            <v>14.1601</v>
          </cell>
          <cell r="AK326">
            <v>50.156199999999998</v>
          </cell>
          <cell r="AL326">
            <v>322.28250000000003</v>
          </cell>
          <cell r="AM326">
            <v>43.983600000000003</v>
          </cell>
          <cell r="AN326">
            <v>472.69170000000003</v>
          </cell>
          <cell r="AO326">
            <v>673.9529</v>
          </cell>
        </row>
        <row r="327">
          <cell r="C327">
            <v>272.49189999999999</v>
          </cell>
          <cell r="D327">
            <v>34.351799999999997</v>
          </cell>
          <cell r="E327">
            <v>769.35500000000002</v>
          </cell>
          <cell r="F327">
            <v>11.2075</v>
          </cell>
          <cell r="G327">
            <v>117.1772</v>
          </cell>
          <cell r="H327">
            <v>3.4799999999999998E-2</v>
          </cell>
          <cell r="I327">
            <v>13.8721</v>
          </cell>
          <cell r="J327">
            <v>63.451999999999998</v>
          </cell>
          <cell r="K327">
            <v>529.33000000000004</v>
          </cell>
          <cell r="L327">
            <v>30.2105</v>
          </cell>
          <cell r="M327">
            <v>5.0571000000000002</v>
          </cell>
          <cell r="N327">
            <v>600.19460000000004</v>
          </cell>
          <cell r="O327">
            <v>28.409300000000002</v>
          </cell>
          <cell r="P327">
            <v>24.412500000000001</v>
          </cell>
          <cell r="Q327">
            <v>331.06299999999999</v>
          </cell>
          <cell r="R327">
            <v>3.5693000000000001</v>
          </cell>
          <cell r="S327">
            <v>845.57510000000002</v>
          </cell>
          <cell r="T327">
            <v>132.33250000000001</v>
          </cell>
          <cell r="U327">
            <v>41.182099999999998</v>
          </cell>
          <cell r="V327">
            <v>214.49809999999999</v>
          </cell>
          <cell r="W327">
            <v>241.68340000000001</v>
          </cell>
          <cell r="X327">
            <v>59.883699999999997</v>
          </cell>
          <cell r="Y327">
            <v>129.96029999999999</v>
          </cell>
          <cell r="Z327">
            <v>2.3578000000000001</v>
          </cell>
          <cell r="AA327">
            <v>1.7817000000000001</v>
          </cell>
          <cell r="AB327">
            <v>290.13729999999998</v>
          </cell>
          <cell r="AC327">
            <v>10.982900000000001</v>
          </cell>
          <cell r="AD327">
            <v>3.4099999999999998E-2</v>
          </cell>
          <cell r="AE327">
            <v>10.179399999999999</v>
          </cell>
          <cell r="AF327">
            <v>18.8323</v>
          </cell>
          <cell r="AG327">
            <v>0.77639999999999998</v>
          </cell>
          <cell r="AH327">
            <v>79.501000000000005</v>
          </cell>
          <cell r="AI327">
            <v>72.061400000000006</v>
          </cell>
          <cell r="AJ327">
            <v>14.1601</v>
          </cell>
          <cell r="AK327">
            <v>50.156199999999998</v>
          </cell>
          <cell r="AL327">
            <v>322.28250000000003</v>
          </cell>
          <cell r="AM327">
            <v>43.983600000000003</v>
          </cell>
          <cell r="AN327">
            <v>472.69170000000003</v>
          </cell>
          <cell r="AO327">
            <v>673.9529</v>
          </cell>
        </row>
        <row r="328">
          <cell r="C328">
            <v>275.02589999999998</v>
          </cell>
          <cell r="D328">
            <v>34.3095</v>
          </cell>
          <cell r="E328">
            <v>769.47180000000003</v>
          </cell>
          <cell r="F328">
            <v>11.2028</v>
          </cell>
          <cell r="G328">
            <v>117.0329</v>
          </cell>
          <cell r="H328">
            <v>3.4700000000000002E-2</v>
          </cell>
          <cell r="I328">
            <v>13.855</v>
          </cell>
          <cell r="J328">
            <v>63.3491</v>
          </cell>
          <cell r="K328">
            <v>529.33000000000004</v>
          </cell>
          <cell r="L328">
            <v>30.173300000000001</v>
          </cell>
          <cell r="M328">
            <v>5.0369000000000002</v>
          </cell>
          <cell r="N328">
            <v>599.45529999999997</v>
          </cell>
          <cell r="O328">
            <v>28.374300000000002</v>
          </cell>
          <cell r="P328">
            <v>24.382400000000001</v>
          </cell>
          <cell r="Q328">
            <v>330.3775</v>
          </cell>
          <cell r="R328">
            <v>3.5657000000000001</v>
          </cell>
          <cell r="S328">
            <v>845.57510000000002</v>
          </cell>
          <cell r="T328">
            <v>132.33250000000001</v>
          </cell>
          <cell r="U328">
            <v>41.182099999999998</v>
          </cell>
          <cell r="V328">
            <v>214.23390000000001</v>
          </cell>
          <cell r="W328">
            <v>241.38570000000001</v>
          </cell>
          <cell r="X328">
            <v>59.7834</v>
          </cell>
          <cell r="Y328">
            <v>130.02189999999999</v>
          </cell>
          <cell r="Z328">
            <v>2.3549000000000002</v>
          </cell>
          <cell r="AA328">
            <v>1.7817000000000001</v>
          </cell>
          <cell r="AB328">
            <v>290.20740000000001</v>
          </cell>
          <cell r="AC328">
            <v>11.0098</v>
          </cell>
          <cell r="AD328">
            <v>3.39E-2</v>
          </cell>
          <cell r="AE328">
            <v>10.179399999999999</v>
          </cell>
          <cell r="AF328">
            <v>18.837700000000002</v>
          </cell>
          <cell r="AG328">
            <v>0.77669999999999995</v>
          </cell>
          <cell r="AH328">
            <v>79.403099999999995</v>
          </cell>
          <cell r="AI328">
            <v>71.9726</v>
          </cell>
          <cell r="AJ328">
            <v>14.1775</v>
          </cell>
          <cell r="AK328">
            <v>50.167299999999997</v>
          </cell>
          <cell r="AL328">
            <v>322.61130000000003</v>
          </cell>
          <cell r="AM328">
            <v>43.851900000000001</v>
          </cell>
          <cell r="AN328">
            <v>472.10939999999999</v>
          </cell>
          <cell r="AO328">
            <v>674.47590000000002</v>
          </cell>
        </row>
        <row r="329">
          <cell r="C329">
            <v>274.71429999999998</v>
          </cell>
          <cell r="D329">
            <v>34.019100000000002</v>
          </cell>
          <cell r="E329">
            <v>764.26639999999998</v>
          </cell>
          <cell r="F329">
            <v>11.204700000000001</v>
          </cell>
          <cell r="G329">
            <v>116.04219999999999</v>
          </cell>
          <cell r="H329">
            <v>3.4700000000000002E-2</v>
          </cell>
          <cell r="I329">
            <v>13.7377</v>
          </cell>
          <cell r="J329">
            <v>62.843299999999999</v>
          </cell>
          <cell r="K329">
            <v>529.41999999999996</v>
          </cell>
          <cell r="L329">
            <v>29.917899999999999</v>
          </cell>
          <cell r="M329">
            <v>4.9352999999999998</v>
          </cell>
          <cell r="N329">
            <v>594.38109999999995</v>
          </cell>
          <cell r="O329">
            <v>28.1342</v>
          </cell>
          <cell r="P329">
            <v>24.175999999999998</v>
          </cell>
          <cell r="Q329">
            <v>331.6893</v>
          </cell>
          <cell r="R329">
            <v>3.5663</v>
          </cell>
          <cell r="S329">
            <v>844.37</v>
          </cell>
          <cell r="T329">
            <v>132.35499999999999</v>
          </cell>
          <cell r="U329">
            <v>41.1875</v>
          </cell>
          <cell r="V329">
            <v>212.4205</v>
          </cell>
          <cell r="W329">
            <v>239.3425</v>
          </cell>
          <cell r="X329">
            <v>59.375100000000003</v>
          </cell>
          <cell r="Y329">
            <v>129.42740000000001</v>
          </cell>
          <cell r="Z329">
            <v>2.3349000000000002</v>
          </cell>
          <cell r="AA329">
            <v>1.7814000000000001</v>
          </cell>
          <cell r="AB329">
            <v>290.08690000000001</v>
          </cell>
          <cell r="AC329">
            <v>10.9436</v>
          </cell>
          <cell r="AD329">
            <v>3.3799999999999997E-2</v>
          </cell>
          <cell r="AE329">
            <v>10.1812</v>
          </cell>
          <cell r="AF329">
            <v>18.7621</v>
          </cell>
          <cell r="AG329">
            <v>0.77680000000000005</v>
          </cell>
          <cell r="AH329">
            <v>78.730999999999995</v>
          </cell>
          <cell r="AI329">
            <v>71.363399999999999</v>
          </cell>
          <cell r="AJ329">
            <v>14.074400000000001</v>
          </cell>
          <cell r="AK329">
            <v>50.014800000000001</v>
          </cell>
          <cell r="AL329">
            <v>319.42219999999998</v>
          </cell>
          <cell r="AM329">
            <v>43.691699999999997</v>
          </cell>
          <cell r="AN329">
            <v>468.11320000000001</v>
          </cell>
          <cell r="AO329">
            <v>672.22130000000004</v>
          </cell>
        </row>
        <row r="330">
          <cell r="C330">
            <v>276.30610000000001</v>
          </cell>
          <cell r="D330">
            <v>33.844700000000003</v>
          </cell>
          <cell r="E330">
            <v>760.2251</v>
          </cell>
          <cell r="F330">
            <v>11.1966</v>
          </cell>
          <cell r="G330">
            <v>115.44750000000001</v>
          </cell>
          <cell r="H330">
            <v>3.4599999999999999E-2</v>
          </cell>
          <cell r="I330">
            <v>13.667299999999999</v>
          </cell>
          <cell r="J330">
            <v>62.557299999999998</v>
          </cell>
          <cell r="K330">
            <v>529.04</v>
          </cell>
          <cell r="L330">
            <v>29.764500000000002</v>
          </cell>
          <cell r="M330">
            <v>4.9250999999999996</v>
          </cell>
          <cell r="N330">
            <v>591.3347</v>
          </cell>
          <cell r="O330">
            <v>27.99</v>
          </cell>
          <cell r="P330">
            <v>24.052099999999999</v>
          </cell>
          <cell r="Q330">
            <v>332.65280000000001</v>
          </cell>
          <cell r="R330">
            <v>3.5638000000000001</v>
          </cell>
          <cell r="S330">
            <v>842.42039999999997</v>
          </cell>
          <cell r="T330">
            <v>132.26</v>
          </cell>
          <cell r="U330">
            <v>41.157299999999999</v>
          </cell>
          <cell r="V330">
            <v>211.33179999999999</v>
          </cell>
          <cell r="W330">
            <v>238.1157</v>
          </cell>
          <cell r="X330">
            <v>59.372</v>
          </cell>
          <cell r="Y330">
            <v>129.0138</v>
          </cell>
          <cell r="Z330">
            <v>2.323</v>
          </cell>
          <cell r="AA330">
            <v>1.7801</v>
          </cell>
          <cell r="AB330">
            <v>289.6771</v>
          </cell>
          <cell r="AC330">
            <v>10.893599999999999</v>
          </cell>
          <cell r="AD330">
            <v>3.44E-2</v>
          </cell>
          <cell r="AE330">
            <v>10.1738</v>
          </cell>
          <cell r="AF330">
            <v>18.6921</v>
          </cell>
          <cell r="AG330">
            <v>0.7762</v>
          </cell>
          <cell r="AH330">
            <v>78.327500000000001</v>
          </cell>
          <cell r="AI330">
            <v>70.997600000000006</v>
          </cell>
          <cell r="AJ330">
            <v>14.009399999999999</v>
          </cell>
          <cell r="AK330">
            <v>49.894399999999997</v>
          </cell>
          <cell r="AL330">
            <v>316.79059999999998</v>
          </cell>
          <cell r="AM330">
            <v>43.4435</v>
          </cell>
          <cell r="AN330">
            <v>465.71390000000002</v>
          </cell>
          <cell r="AO330">
            <v>669.33960000000002</v>
          </cell>
        </row>
        <row r="331">
          <cell r="C331">
            <v>274.7131</v>
          </cell>
          <cell r="D331">
            <v>33.917099999999998</v>
          </cell>
          <cell r="E331">
            <v>759.00170000000003</v>
          </cell>
          <cell r="F331">
            <v>11.192600000000001</v>
          </cell>
          <cell r="G331">
            <v>115.6944</v>
          </cell>
          <cell r="H331">
            <v>3.4599999999999999E-2</v>
          </cell>
          <cell r="I331">
            <v>13.6966</v>
          </cell>
          <cell r="J331">
            <v>62.711300000000001</v>
          </cell>
          <cell r="K331">
            <v>528.85</v>
          </cell>
          <cell r="L331">
            <v>29.828199999999999</v>
          </cell>
          <cell r="M331">
            <v>4.9596999999999998</v>
          </cell>
          <cell r="N331">
            <v>592.59960000000001</v>
          </cell>
          <cell r="O331">
            <v>28.049800000000001</v>
          </cell>
          <cell r="P331">
            <v>24.1036</v>
          </cell>
          <cell r="Q331">
            <v>332.20170000000002</v>
          </cell>
          <cell r="R331">
            <v>3.5625</v>
          </cell>
          <cell r="S331">
            <v>838.11410000000001</v>
          </cell>
          <cell r="T331">
            <v>132.21250000000001</v>
          </cell>
          <cell r="U331">
            <v>41.119500000000002</v>
          </cell>
          <cell r="V331">
            <v>211.78380000000001</v>
          </cell>
          <cell r="W331">
            <v>238.6251</v>
          </cell>
          <cell r="X331">
            <v>59.077199999999998</v>
          </cell>
          <cell r="Y331">
            <v>128.87200000000001</v>
          </cell>
          <cell r="Z331">
            <v>2.3279000000000001</v>
          </cell>
          <cell r="AA331">
            <v>1.7769999999999999</v>
          </cell>
          <cell r="AB331">
            <v>288.5736</v>
          </cell>
          <cell r="AC331">
            <v>10.9146</v>
          </cell>
          <cell r="AD331">
            <v>3.4700000000000002E-2</v>
          </cell>
          <cell r="AE331">
            <v>10.170199999999999</v>
          </cell>
          <cell r="AF331">
            <v>18.687799999999999</v>
          </cell>
          <cell r="AG331">
            <v>0.77600000000000002</v>
          </cell>
          <cell r="AH331">
            <v>78.495000000000005</v>
          </cell>
          <cell r="AI331">
            <v>71.149500000000003</v>
          </cell>
          <cell r="AJ331">
            <v>14.0258</v>
          </cell>
          <cell r="AK331">
            <v>49.998399999999997</v>
          </cell>
          <cell r="AL331">
            <v>317.29559999999998</v>
          </cell>
          <cell r="AM331">
            <v>43.249899999999997</v>
          </cell>
          <cell r="AN331">
            <v>466.71010000000001</v>
          </cell>
          <cell r="AO331">
            <v>669.53800000000001</v>
          </cell>
        </row>
        <row r="332">
          <cell r="C332">
            <v>276.76949999999999</v>
          </cell>
          <cell r="D332">
            <v>33.977899999999998</v>
          </cell>
          <cell r="E332">
            <v>757.16060000000004</v>
          </cell>
          <cell r="F332">
            <v>11.1873</v>
          </cell>
          <cell r="G332">
            <v>115.90179999999999</v>
          </cell>
          <cell r="H332">
            <v>3.4500000000000003E-2</v>
          </cell>
          <cell r="I332">
            <v>13.7211</v>
          </cell>
          <cell r="J332">
            <v>62.832999999999998</v>
          </cell>
          <cell r="K332">
            <v>528.6</v>
          </cell>
          <cell r="L332">
            <v>29.881699999999999</v>
          </cell>
          <cell r="M332">
            <v>4.9382000000000001</v>
          </cell>
          <cell r="N332">
            <v>593.66179999999997</v>
          </cell>
          <cell r="O332">
            <v>28.100100000000001</v>
          </cell>
          <cell r="P332">
            <v>24.146799999999999</v>
          </cell>
          <cell r="Q332">
            <v>332.18239999999997</v>
          </cell>
          <cell r="R332">
            <v>3.5608</v>
          </cell>
          <cell r="S332">
            <v>836.39239999999995</v>
          </cell>
          <cell r="T332">
            <v>132.15</v>
          </cell>
          <cell r="U332">
            <v>41.1</v>
          </cell>
          <cell r="V332">
            <v>212.1634</v>
          </cell>
          <cell r="W332">
            <v>239.05279999999999</v>
          </cell>
          <cell r="X332">
            <v>59.033700000000003</v>
          </cell>
          <cell r="Y332">
            <v>127.65779999999999</v>
          </cell>
          <cell r="Z332">
            <v>2.3321000000000001</v>
          </cell>
          <cell r="AA332">
            <v>1.7749999999999999</v>
          </cell>
          <cell r="AB332">
            <v>287.91590000000002</v>
          </cell>
          <cell r="AC332">
            <v>10.9217</v>
          </cell>
          <cell r="AD332">
            <v>3.5000000000000003E-2</v>
          </cell>
          <cell r="AE332">
            <v>10.1654</v>
          </cell>
          <cell r="AF332">
            <v>18.5534</v>
          </cell>
          <cell r="AG332">
            <v>0.77559999999999996</v>
          </cell>
          <cell r="AH332">
            <v>78.6357</v>
          </cell>
          <cell r="AI332">
            <v>71.277000000000001</v>
          </cell>
          <cell r="AJ332">
            <v>14.058199999999999</v>
          </cell>
          <cell r="AK332">
            <v>49.860999999999997</v>
          </cell>
          <cell r="AL332">
            <v>318.6225</v>
          </cell>
          <cell r="AM332">
            <v>43.107799999999997</v>
          </cell>
          <cell r="AN332">
            <v>467.54669999999999</v>
          </cell>
          <cell r="AO332">
            <v>669.01059999999995</v>
          </cell>
        </row>
        <row r="333">
          <cell r="C333">
            <v>276.76949999999999</v>
          </cell>
          <cell r="D333">
            <v>33.977899999999998</v>
          </cell>
          <cell r="E333">
            <v>757.16060000000004</v>
          </cell>
          <cell r="F333">
            <v>11.1873</v>
          </cell>
          <cell r="G333">
            <v>115.90179999999999</v>
          </cell>
          <cell r="H333">
            <v>3.4500000000000003E-2</v>
          </cell>
          <cell r="I333">
            <v>13.7211</v>
          </cell>
          <cell r="J333">
            <v>62.832999999999998</v>
          </cell>
          <cell r="K333">
            <v>528.6</v>
          </cell>
          <cell r="L333">
            <v>29.881699999999999</v>
          </cell>
          <cell r="M333">
            <v>4.9382000000000001</v>
          </cell>
          <cell r="N333">
            <v>593.66179999999997</v>
          </cell>
          <cell r="O333">
            <v>28.100100000000001</v>
          </cell>
          <cell r="P333">
            <v>24.146799999999999</v>
          </cell>
          <cell r="Q333">
            <v>332.18239999999997</v>
          </cell>
          <cell r="R333">
            <v>3.5608</v>
          </cell>
          <cell r="S333">
            <v>836.39239999999995</v>
          </cell>
          <cell r="T333">
            <v>132.15</v>
          </cell>
          <cell r="U333">
            <v>41.1</v>
          </cell>
          <cell r="V333">
            <v>212.1634</v>
          </cell>
          <cell r="W333">
            <v>239.05279999999999</v>
          </cell>
          <cell r="X333">
            <v>59.033700000000003</v>
          </cell>
          <cell r="Y333">
            <v>127.65779999999999</v>
          </cell>
          <cell r="Z333">
            <v>2.3321000000000001</v>
          </cell>
          <cell r="AA333">
            <v>1.7749999999999999</v>
          </cell>
          <cell r="AB333">
            <v>287.91590000000002</v>
          </cell>
          <cell r="AC333">
            <v>10.9217</v>
          </cell>
          <cell r="AD333">
            <v>3.5000000000000003E-2</v>
          </cell>
          <cell r="AE333">
            <v>10.1654</v>
          </cell>
          <cell r="AF333">
            <v>18.5534</v>
          </cell>
          <cell r="AG333">
            <v>0.77559999999999996</v>
          </cell>
          <cell r="AH333">
            <v>78.6357</v>
          </cell>
          <cell r="AI333">
            <v>71.277000000000001</v>
          </cell>
          <cell r="AJ333">
            <v>14.058199999999999</v>
          </cell>
          <cell r="AK333">
            <v>49.860999999999997</v>
          </cell>
          <cell r="AL333">
            <v>318.6225</v>
          </cell>
          <cell r="AM333">
            <v>43.107799999999997</v>
          </cell>
          <cell r="AN333">
            <v>467.54669999999999</v>
          </cell>
          <cell r="AO333">
            <v>669.01059999999995</v>
          </cell>
        </row>
        <row r="334">
          <cell r="C334">
            <v>276.76949999999999</v>
          </cell>
          <cell r="D334">
            <v>33.977899999999998</v>
          </cell>
          <cell r="E334">
            <v>757.16060000000004</v>
          </cell>
          <cell r="F334">
            <v>11.1873</v>
          </cell>
          <cell r="G334">
            <v>115.90179999999999</v>
          </cell>
          <cell r="H334">
            <v>3.4500000000000003E-2</v>
          </cell>
          <cell r="I334">
            <v>13.7211</v>
          </cell>
          <cell r="J334">
            <v>62.832999999999998</v>
          </cell>
          <cell r="K334">
            <v>528.6</v>
          </cell>
          <cell r="L334">
            <v>29.881699999999999</v>
          </cell>
          <cell r="M334">
            <v>4.9382000000000001</v>
          </cell>
          <cell r="N334">
            <v>593.66179999999997</v>
          </cell>
          <cell r="O334">
            <v>28.100100000000001</v>
          </cell>
          <cell r="P334">
            <v>24.146799999999999</v>
          </cell>
          <cell r="Q334">
            <v>332.18239999999997</v>
          </cell>
          <cell r="R334">
            <v>3.5608</v>
          </cell>
          <cell r="S334">
            <v>836.39239999999995</v>
          </cell>
          <cell r="T334">
            <v>132.15</v>
          </cell>
          <cell r="U334">
            <v>41.1</v>
          </cell>
          <cell r="V334">
            <v>212.1634</v>
          </cell>
          <cell r="W334">
            <v>239.05279999999999</v>
          </cell>
          <cell r="X334">
            <v>59.033700000000003</v>
          </cell>
          <cell r="Y334">
            <v>127.65779999999999</v>
          </cell>
          <cell r="Z334">
            <v>2.3321000000000001</v>
          </cell>
          <cell r="AA334">
            <v>1.7749999999999999</v>
          </cell>
          <cell r="AB334">
            <v>287.91590000000002</v>
          </cell>
          <cell r="AC334">
            <v>10.9217</v>
          </cell>
          <cell r="AD334">
            <v>3.5000000000000003E-2</v>
          </cell>
          <cell r="AE334">
            <v>10.1654</v>
          </cell>
          <cell r="AF334">
            <v>18.5534</v>
          </cell>
          <cell r="AG334">
            <v>0.77559999999999996</v>
          </cell>
          <cell r="AH334">
            <v>78.6357</v>
          </cell>
          <cell r="AI334">
            <v>71.277000000000001</v>
          </cell>
          <cell r="AJ334">
            <v>14.058199999999999</v>
          </cell>
          <cell r="AK334">
            <v>49.860999999999997</v>
          </cell>
          <cell r="AL334">
            <v>318.6225</v>
          </cell>
          <cell r="AM334">
            <v>43.107799999999997</v>
          </cell>
          <cell r="AN334">
            <v>467.54669999999999</v>
          </cell>
          <cell r="AO334">
            <v>669.01059999999995</v>
          </cell>
        </row>
        <row r="335">
          <cell r="C335">
            <v>275.399</v>
          </cell>
          <cell r="D335">
            <v>33.759700000000002</v>
          </cell>
          <cell r="E335">
            <v>750.95860000000005</v>
          </cell>
          <cell r="F335">
            <v>11.1812</v>
          </cell>
          <cell r="G335">
            <v>115.1572</v>
          </cell>
          <cell r="H335">
            <v>3.44E-2</v>
          </cell>
          <cell r="I335">
            <v>13.632999999999999</v>
          </cell>
          <cell r="J335">
            <v>62.406700000000001</v>
          </cell>
          <cell r="K335">
            <v>528.30999999999995</v>
          </cell>
          <cell r="L335">
            <v>29.689699999999998</v>
          </cell>
          <cell r="M335">
            <v>4.9008000000000003</v>
          </cell>
          <cell r="N335">
            <v>589.84789999999998</v>
          </cell>
          <cell r="O335">
            <v>27.919599999999999</v>
          </cell>
          <cell r="P335">
            <v>23.991599999999998</v>
          </cell>
          <cell r="Q335">
            <v>333.5317</v>
          </cell>
          <cell r="R335">
            <v>3.5564</v>
          </cell>
          <cell r="S335">
            <v>837.25829999999996</v>
          </cell>
          <cell r="T335">
            <v>132.07749999999999</v>
          </cell>
          <cell r="U335">
            <v>41.067900000000002</v>
          </cell>
          <cell r="V335">
            <v>210.8004</v>
          </cell>
          <cell r="W335">
            <v>237.5171</v>
          </cell>
          <cell r="X335">
            <v>58.639600000000002</v>
          </cell>
          <cell r="Y335">
            <v>128.26660000000001</v>
          </cell>
          <cell r="Z335">
            <v>2.3170999999999999</v>
          </cell>
          <cell r="AA335">
            <v>1.7728999999999999</v>
          </cell>
          <cell r="AB335">
            <v>286.66649999999998</v>
          </cell>
          <cell r="AC335">
            <v>10.8452</v>
          </cell>
          <cell r="AD335">
            <v>3.5400000000000001E-2</v>
          </cell>
          <cell r="AE335">
            <v>10.159800000000001</v>
          </cell>
          <cell r="AF335">
            <v>18.581700000000001</v>
          </cell>
          <cell r="AG335">
            <v>0.7752</v>
          </cell>
          <cell r="AH335">
            <v>78.130499999999998</v>
          </cell>
          <cell r="AI335">
            <v>70.819100000000006</v>
          </cell>
          <cell r="AJ335">
            <v>14.004099999999999</v>
          </cell>
          <cell r="AK335">
            <v>49.596200000000003</v>
          </cell>
          <cell r="AL335">
            <v>317.07249999999999</v>
          </cell>
          <cell r="AM335">
            <v>42.822899999999997</v>
          </cell>
          <cell r="AN335">
            <v>464.54300000000001</v>
          </cell>
          <cell r="AO335">
            <v>666.42700000000002</v>
          </cell>
        </row>
        <row r="336">
          <cell r="C336">
            <v>275.03320000000002</v>
          </cell>
          <cell r="D336">
            <v>33.860700000000001</v>
          </cell>
          <cell r="E336">
            <v>748.24739999999997</v>
          </cell>
          <cell r="F336">
            <v>11.1752</v>
          </cell>
          <cell r="G336">
            <v>115.50190000000001</v>
          </cell>
          <cell r="H336">
            <v>3.44E-2</v>
          </cell>
          <cell r="I336">
            <v>13.6738</v>
          </cell>
          <cell r="J336">
            <v>62.5792</v>
          </cell>
          <cell r="K336">
            <v>528.03</v>
          </cell>
          <cell r="L336">
            <v>29.778600000000001</v>
          </cell>
          <cell r="M336">
            <v>4.8834999999999997</v>
          </cell>
          <cell r="N336">
            <v>591.61369999999999</v>
          </cell>
          <cell r="O336">
            <v>28.0032</v>
          </cell>
          <cell r="P336">
            <v>24.063500000000001</v>
          </cell>
          <cell r="Q336">
            <v>331.76710000000003</v>
          </cell>
          <cell r="R336">
            <v>3.5546000000000002</v>
          </cell>
          <cell r="S336">
            <v>834.17060000000004</v>
          </cell>
          <cell r="T336">
            <v>132.00749999999999</v>
          </cell>
          <cell r="U336">
            <v>41.033700000000003</v>
          </cell>
          <cell r="V336">
            <v>211.4315</v>
          </cell>
          <cell r="W336">
            <v>238.22810000000001</v>
          </cell>
          <cell r="X336">
            <v>58.885800000000003</v>
          </cell>
          <cell r="Y336">
            <v>128.8819</v>
          </cell>
          <cell r="Z336">
            <v>2.3241000000000001</v>
          </cell>
          <cell r="AA336">
            <v>1.7654000000000001</v>
          </cell>
          <cell r="AB336">
            <v>287.4359</v>
          </cell>
          <cell r="AC336">
            <v>10.8688</v>
          </cell>
          <cell r="AD336">
            <v>3.61E-2</v>
          </cell>
          <cell r="AE336">
            <v>10.154400000000001</v>
          </cell>
          <cell r="AF336">
            <v>18.6463</v>
          </cell>
          <cell r="AG336">
            <v>0.77480000000000004</v>
          </cell>
          <cell r="AH336">
            <v>78.364400000000003</v>
          </cell>
          <cell r="AI336">
            <v>71.031099999999995</v>
          </cell>
          <cell r="AJ336">
            <v>14.045999999999999</v>
          </cell>
          <cell r="AK336">
            <v>49.747300000000003</v>
          </cell>
          <cell r="AL336">
            <v>319.57040000000001</v>
          </cell>
          <cell r="AM336">
            <v>42.955100000000002</v>
          </cell>
          <cell r="AN336">
            <v>465.93369999999999</v>
          </cell>
          <cell r="AO336">
            <v>667.35419999999999</v>
          </cell>
        </row>
        <row r="337">
          <cell r="C337">
            <v>273.07900000000001</v>
          </cell>
          <cell r="D337">
            <v>33.701500000000003</v>
          </cell>
          <cell r="E337">
            <v>748.69690000000003</v>
          </cell>
          <cell r="F337">
            <v>11.164400000000001</v>
          </cell>
          <cell r="G337">
            <v>114.9588</v>
          </cell>
          <cell r="H337">
            <v>3.44E-2</v>
          </cell>
          <cell r="I337">
            <v>13.609500000000001</v>
          </cell>
          <cell r="J337">
            <v>62.29</v>
          </cell>
          <cell r="K337">
            <v>527.52</v>
          </cell>
          <cell r="L337">
            <v>29.6386</v>
          </cell>
          <cell r="M337">
            <v>4.8146000000000004</v>
          </cell>
          <cell r="N337">
            <v>588.83190000000002</v>
          </cell>
          <cell r="O337">
            <v>27.871500000000001</v>
          </cell>
          <cell r="P337">
            <v>23.950299999999999</v>
          </cell>
          <cell r="Q337">
            <v>330.01909999999998</v>
          </cell>
          <cell r="R337">
            <v>3.5510999999999999</v>
          </cell>
          <cell r="S337">
            <v>832.05050000000006</v>
          </cell>
          <cell r="T337">
            <v>131.88</v>
          </cell>
          <cell r="U337">
            <v>40.988</v>
          </cell>
          <cell r="V337">
            <v>210.43729999999999</v>
          </cell>
          <cell r="W337">
            <v>237.1079</v>
          </cell>
          <cell r="X337">
            <v>58.746200000000002</v>
          </cell>
          <cell r="Y337">
            <v>129.0325</v>
          </cell>
          <cell r="Z337">
            <v>2.3130999999999999</v>
          </cell>
          <cell r="AA337">
            <v>1.7643</v>
          </cell>
          <cell r="AB337">
            <v>287.18279999999999</v>
          </cell>
          <cell r="AC337">
            <v>10.7447</v>
          </cell>
          <cell r="AD337">
            <v>3.5400000000000001E-2</v>
          </cell>
          <cell r="AE337">
            <v>10.144600000000001</v>
          </cell>
          <cell r="AF337">
            <v>18.538599999999999</v>
          </cell>
          <cell r="AG337">
            <v>0.7732</v>
          </cell>
          <cell r="AH337">
            <v>77.995900000000006</v>
          </cell>
          <cell r="AI337">
            <v>70.697100000000006</v>
          </cell>
          <cell r="AJ337">
            <v>13.961</v>
          </cell>
          <cell r="AK337">
            <v>49.2913</v>
          </cell>
          <cell r="AL337">
            <v>318.22059999999999</v>
          </cell>
          <cell r="AM337">
            <v>42.931199999999997</v>
          </cell>
          <cell r="AN337">
            <v>463.74279999999999</v>
          </cell>
          <cell r="AO337">
            <v>665.99249999999995</v>
          </cell>
        </row>
        <row r="338">
          <cell r="C338">
            <v>272.29039999999998</v>
          </cell>
          <cell r="D338">
            <v>33.651699999999998</v>
          </cell>
          <cell r="E338">
            <v>745.54349999999999</v>
          </cell>
          <cell r="F338">
            <v>11.164400000000001</v>
          </cell>
          <cell r="G338">
            <v>114.78879999999999</v>
          </cell>
          <cell r="H338">
            <v>3.44E-2</v>
          </cell>
          <cell r="I338">
            <v>13.5893</v>
          </cell>
          <cell r="J338">
            <v>62.2196</v>
          </cell>
          <cell r="K338">
            <v>527.52</v>
          </cell>
          <cell r="L338">
            <v>29.5947</v>
          </cell>
          <cell r="M338">
            <v>4.8064999999999998</v>
          </cell>
          <cell r="N338">
            <v>587.96119999999996</v>
          </cell>
          <cell r="O338">
            <v>27.830300000000001</v>
          </cell>
          <cell r="P338">
            <v>23.914899999999999</v>
          </cell>
          <cell r="Q338">
            <v>329.62490000000003</v>
          </cell>
          <cell r="R338">
            <v>3.5510999999999999</v>
          </cell>
          <cell r="S338">
            <v>832.05050000000006</v>
          </cell>
          <cell r="T338">
            <v>131.88</v>
          </cell>
          <cell r="U338">
            <v>40.9801</v>
          </cell>
          <cell r="V338">
            <v>210.12610000000001</v>
          </cell>
          <cell r="W338">
            <v>236.75729999999999</v>
          </cell>
          <cell r="X338">
            <v>58.741199999999999</v>
          </cell>
          <cell r="Y338">
            <v>128.83090000000001</v>
          </cell>
          <cell r="Z338">
            <v>2.3096999999999999</v>
          </cell>
          <cell r="AA338">
            <v>1.7643</v>
          </cell>
          <cell r="AB338">
            <v>286.38569999999999</v>
          </cell>
          <cell r="AC338">
            <v>10.703799999999999</v>
          </cell>
          <cell r="AD338">
            <v>3.5099999999999999E-2</v>
          </cell>
          <cell r="AE338">
            <v>10.144600000000001</v>
          </cell>
          <cell r="AF338">
            <v>18.411799999999999</v>
          </cell>
          <cell r="AG338">
            <v>0.7732</v>
          </cell>
          <cell r="AH338">
            <v>77.880600000000001</v>
          </cell>
          <cell r="AI338">
            <v>70.592600000000004</v>
          </cell>
          <cell r="AJ338">
            <v>13.9316</v>
          </cell>
          <cell r="AK338">
            <v>49.3307</v>
          </cell>
          <cell r="AL338">
            <v>317.2928</v>
          </cell>
          <cell r="AM338">
            <v>42.615200000000002</v>
          </cell>
          <cell r="AN338">
            <v>463.05709999999999</v>
          </cell>
          <cell r="AO338">
            <v>665.99249999999995</v>
          </cell>
        </row>
        <row r="339">
          <cell r="C339">
            <v>272.83629999999999</v>
          </cell>
          <cell r="D339">
            <v>33.7271</v>
          </cell>
          <cell r="E339">
            <v>746.2527</v>
          </cell>
          <cell r="F339">
            <v>11.1678</v>
          </cell>
          <cell r="G339">
            <v>115.04600000000001</v>
          </cell>
          <cell r="H339">
            <v>3.4299999999999997E-2</v>
          </cell>
          <cell r="I339">
            <v>13.6198</v>
          </cell>
          <cell r="J339">
            <v>62.369900000000001</v>
          </cell>
          <cell r="K339">
            <v>527.67999999999995</v>
          </cell>
          <cell r="L339">
            <v>29.661000000000001</v>
          </cell>
          <cell r="M339">
            <v>4.7790999999999997</v>
          </cell>
          <cell r="N339">
            <v>589.27850000000001</v>
          </cell>
          <cell r="O339">
            <v>27.892600000000002</v>
          </cell>
          <cell r="P339">
            <v>23.968499999999999</v>
          </cell>
          <cell r="Q339">
            <v>330.19889999999998</v>
          </cell>
          <cell r="R339">
            <v>3.5522</v>
          </cell>
          <cell r="S339">
            <v>832.30280000000005</v>
          </cell>
          <cell r="T339">
            <v>131.91999999999999</v>
          </cell>
          <cell r="U339">
            <v>40.9925</v>
          </cell>
          <cell r="V339">
            <v>210.59690000000001</v>
          </cell>
          <cell r="W339">
            <v>237.2878</v>
          </cell>
          <cell r="X339">
            <v>58.531300000000002</v>
          </cell>
          <cell r="Y339">
            <v>128.63999999999999</v>
          </cell>
          <cell r="Z339">
            <v>2.3149000000000002</v>
          </cell>
          <cell r="AA339">
            <v>1.7629999999999999</v>
          </cell>
          <cell r="AB339">
            <v>287.0806</v>
          </cell>
          <cell r="AC339">
            <v>10.762600000000001</v>
          </cell>
          <cell r="AD339">
            <v>3.5299999999999998E-2</v>
          </cell>
          <cell r="AE339">
            <v>10.1477</v>
          </cell>
          <cell r="AF339">
            <v>18.431100000000001</v>
          </cell>
          <cell r="AG339">
            <v>0.77339999999999998</v>
          </cell>
          <cell r="AH339">
            <v>78.055099999999996</v>
          </cell>
          <cell r="AI339">
            <v>70.750799999999998</v>
          </cell>
          <cell r="AJ339">
            <v>14.007</v>
          </cell>
          <cell r="AK339">
            <v>49.576900000000002</v>
          </cell>
          <cell r="AL339">
            <v>317.50330000000002</v>
          </cell>
          <cell r="AM339">
            <v>42.538499999999999</v>
          </cell>
          <cell r="AN339">
            <v>464.09460000000001</v>
          </cell>
          <cell r="AO339">
            <v>666.19449999999995</v>
          </cell>
        </row>
        <row r="340">
          <cell r="C340">
            <v>272.83629999999999</v>
          </cell>
          <cell r="D340">
            <v>33.7271</v>
          </cell>
          <cell r="E340">
            <v>746.2527</v>
          </cell>
          <cell r="F340">
            <v>11.1678</v>
          </cell>
          <cell r="G340">
            <v>115.04600000000001</v>
          </cell>
          <cell r="H340">
            <v>3.4299999999999997E-2</v>
          </cell>
          <cell r="I340">
            <v>13.6198</v>
          </cell>
          <cell r="J340">
            <v>62.369900000000001</v>
          </cell>
          <cell r="K340">
            <v>527.67999999999995</v>
          </cell>
          <cell r="L340">
            <v>29.661000000000001</v>
          </cell>
          <cell r="M340">
            <v>4.7790999999999997</v>
          </cell>
          <cell r="N340">
            <v>589.27850000000001</v>
          </cell>
          <cell r="O340">
            <v>27.892600000000002</v>
          </cell>
          <cell r="P340">
            <v>23.968499999999999</v>
          </cell>
          <cell r="Q340">
            <v>330.19889999999998</v>
          </cell>
          <cell r="R340">
            <v>3.5522</v>
          </cell>
          <cell r="S340">
            <v>832.30280000000005</v>
          </cell>
          <cell r="T340">
            <v>131.91999999999999</v>
          </cell>
          <cell r="U340">
            <v>40.9925</v>
          </cell>
          <cell r="V340">
            <v>210.59690000000001</v>
          </cell>
          <cell r="W340">
            <v>237.2878</v>
          </cell>
          <cell r="X340">
            <v>58.531300000000002</v>
          </cell>
          <cell r="Y340">
            <v>128.63999999999999</v>
          </cell>
          <cell r="Z340">
            <v>2.3149000000000002</v>
          </cell>
          <cell r="AA340">
            <v>1.7629999999999999</v>
          </cell>
          <cell r="AB340">
            <v>287.0806</v>
          </cell>
          <cell r="AC340">
            <v>10.762600000000001</v>
          </cell>
          <cell r="AD340">
            <v>3.5299999999999998E-2</v>
          </cell>
          <cell r="AE340">
            <v>10.1477</v>
          </cell>
          <cell r="AF340">
            <v>18.431100000000001</v>
          </cell>
          <cell r="AG340">
            <v>0.77339999999999998</v>
          </cell>
          <cell r="AH340">
            <v>78.055099999999996</v>
          </cell>
          <cell r="AI340">
            <v>70.750799999999998</v>
          </cell>
          <cell r="AJ340">
            <v>14.007</v>
          </cell>
          <cell r="AK340">
            <v>49.576900000000002</v>
          </cell>
          <cell r="AL340">
            <v>317.50330000000002</v>
          </cell>
          <cell r="AM340">
            <v>42.538499999999999</v>
          </cell>
          <cell r="AN340">
            <v>464.09460000000001</v>
          </cell>
          <cell r="AO340">
            <v>666.19449999999995</v>
          </cell>
        </row>
        <row r="341">
          <cell r="C341">
            <v>272.83629999999999</v>
          </cell>
          <cell r="D341">
            <v>33.7271</v>
          </cell>
          <cell r="E341">
            <v>746.2527</v>
          </cell>
          <cell r="F341">
            <v>11.1678</v>
          </cell>
          <cell r="G341">
            <v>115.04600000000001</v>
          </cell>
          <cell r="H341">
            <v>3.4299999999999997E-2</v>
          </cell>
          <cell r="I341">
            <v>13.6198</v>
          </cell>
          <cell r="J341">
            <v>62.369900000000001</v>
          </cell>
          <cell r="K341">
            <v>527.67999999999995</v>
          </cell>
          <cell r="L341">
            <v>29.661000000000001</v>
          </cell>
          <cell r="M341">
            <v>4.7790999999999997</v>
          </cell>
          <cell r="N341">
            <v>589.27850000000001</v>
          </cell>
          <cell r="O341">
            <v>27.892600000000002</v>
          </cell>
          <cell r="P341">
            <v>23.968499999999999</v>
          </cell>
          <cell r="Q341">
            <v>330.19889999999998</v>
          </cell>
          <cell r="R341">
            <v>3.5522</v>
          </cell>
          <cell r="S341">
            <v>832.30280000000005</v>
          </cell>
          <cell r="T341">
            <v>131.91999999999999</v>
          </cell>
          <cell r="U341">
            <v>40.9925</v>
          </cell>
          <cell r="V341">
            <v>210.59690000000001</v>
          </cell>
          <cell r="W341">
            <v>237.2878</v>
          </cell>
          <cell r="X341">
            <v>58.531300000000002</v>
          </cell>
          <cell r="Y341">
            <v>128.63999999999999</v>
          </cell>
          <cell r="Z341">
            <v>2.3149000000000002</v>
          </cell>
          <cell r="AA341">
            <v>1.7629999999999999</v>
          </cell>
          <cell r="AB341">
            <v>287.0806</v>
          </cell>
          <cell r="AC341">
            <v>10.762600000000001</v>
          </cell>
          <cell r="AD341">
            <v>3.5299999999999998E-2</v>
          </cell>
          <cell r="AE341">
            <v>10.1477</v>
          </cell>
          <cell r="AF341">
            <v>18.431100000000001</v>
          </cell>
          <cell r="AG341">
            <v>0.77339999999999998</v>
          </cell>
          <cell r="AH341">
            <v>78.055099999999996</v>
          </cell>
          <cell r="AI341">
            <v>70.750799999999998</v>
          </cell>
          <cell r="AJ341">
            <v>14.007</v>
          </cell>
          <cell r="AK341">
            <v>49.576900000000002</v>
          </cell>
          <cell r="AL341">
            <v>317.50330000000002</v>
          </cell>
          <cell r="AM341">
            <v>42.538499999999999</v>
          </cell>
          <cell r="AN341">
            <v>464.09460000000001</v>
          </cell>
          <cell r="AO341">
            <v>666.19449999999995</v>
          </cell>
        </row>
        <row r="342">
          <cell r="C342">
            <v>273.38029999999998</v>
          </cell>
          <cell r="D342">
            <v>33.788400000000003</v>
          </cell>
          <cell r="E342">
            <v>747.48850000000004</v>
          </cell>
          <cell r="F342">
            <v>11.1166</v>
          </cell>
          <cell r="G342">
            <v>115.2551</v>
          </cell>
          <cell r="H342">
            <v>3.4200000000000001E-2</v>
          </cell>
          <cell r="I342">
            <v>13.644500000000001</v>
          </cell>
          <cell r="J342">
            <v>62.4816</v>
          </cell>
          <cell r="K342">
            <v>527.26</v>
          </cell>
          <cell r="L342">
            <v>29.7149</v>
          </cell>
          <cell r="M342">
            <v>4.7823000000000002</v>
          </cell>
          <cell r="N342">
            <v>590.34929999999997</v>
          </cell>
          <cell r="O342">
            <v>27.943300000000001</v>
          </cell>
          <cell r="P342">
            <v>24.012</v>
          </cell>
          <cell r="Q342">
            <v>329.7432</v>
          </cell>
          <cell r="R342">
            <v>3.5493999999999999</v>
          </cell>
          <cell r="S342">
            <v>831.6404</v>
          </cell>
          <cell r="T342">
            <v>131.815</v>
          </cell>
          <cell r="U342">
            <v>40.911900000000003</v>
          </cell>
          <cell r="V342">
            <v>210.9796</v>
          </cell>
          <cell r="W342">
            <v>237.71899999999999</v>
          </cell>
          <cell r="X342">
            <v>58.486400000000003</v>
          </cell>
          <cell r="Y342">
            <v>128.79169999999999</v>
          </cell>
          <cell r="Z342">
            <v>2.3191000000000002</v>
          </cell>
          <cell r="AA342">
            <v>1.7616000000000001</v>
          </cell>
          <cell r="AB342">
            <v>287.65570000000002</v>
          </cell>
          <cell r="AC342">
            <v>10.774699999999999</v>
          </cell>
          <cell r="AD342">
            <v>3.5700000000000003E-2</v>
          </cell>
          <cell r="AE342">
            <v>10.1396</v>
          </cell>
          <cell r="AF342">
            <v>18.482900000000001</v>
          </cell>
          <cell r="AG342">
            <v>0.77149999999999996</v>
          </cell>
          <cell r="AH342">
            <v>78.196899999999999</v>
          </cell>
          <cell r="AI342">
            <v>70.879300000000001</v>
          </cell>
          <cell r="AJ342">
            <v>14.035</v>
          </cell>
          <cell r="AK342">
            <v>49.6511</v>
          </cell>
          <cell r="AL342">
            <v>317.08240000000001</v>
          </cell>
          <cell r="AM342">
            <v>42.5261</v>
          </cell>
          <cell r="AN342">
            <v>464.93790000000001</v>
          </cell>
          <cell r="AO342">
            <v>665.12929999999994</v>
          </cell>
        </row>
        <row r="343">
          <cell r="C343">
            <v>275.49310000000003</v>
          </cell>
          <cell r="D343">
            <v>33.695099999999996</v>
          </cell>
          <cell r="E343">
            <v>743.51329999999996</v>
          </cell>
          <cell r="F343">
            <v>11.123799999999999</v>
          </cell>
          <cell r="G343">
            <v>114.937</v>
          </cell>
          <cell r="H343">
            <v>3.4200000000000001E-2</v>
          </cell>
          <cell r="I343">
            <v>13.6069</v>
          </cell>
          <cell r="J343">
            <v>62.315899999999999</v>
          </cell>
          <cell r="K343">
            <v>527.6</v>
          </cell>
          <cell r="L343">
            <v>29.632899999999999</v>
          </cell>
          <cell r="M343">
            <v>4.7834000000000003</v>
          </cell>
          <cell r="N343">
            <v>588.72029999999995</v>
          </cell>
          <cell r="O343">
            <v>27.866199999999999</v>
          </cell>
          <cell r="P343">
            <v>23.945799999999998</v>
          </cell>
          <cell r="Q343">
            <v>331.18209999999999</v>
          </cell>
          <cell r="R343">
            <v>3.5516999999999999</v>
          </cell>
          <cell r="S343">
            <v>832.17669999999998</v>
          </cell>
          <cell r="T343">
            <v>131.9</v>
          </cell>
          <cell r="U343">
            <v>40.938299999999998</v>
          </cell>
          <cell r="V343">
            <v>210.3974</v>
          </cell>
          <cell r="W343">
            <v>237.06299999999999</v>
          </cell>
          <cell r="X343">
            <v>58.387500000000003</v>
          </cell>
          <cell r="Y343">
            <v>129.25980000000001</v>
          </cell>
          <cell r="Z343">
            <v>2.3127</v>
          </cell>
          <cell r="AA343">
            <v>1.7627999999999999</v>
          </cell>
          <cell r="AB343">
            <v>287.5557</v>
          </cell>
          <cell r="AC343">
            <v>10.7102</v>
          </cell>
          <cell r="AD343">
            <v>3.5700000000000003E-2</v>
          </cell>
          <cell r="AE343">
            <v>10.1462</v>
          </cell>
          <cell r="AF343">
            <v>18.424600000000002</v>
          </cell>
          <cell r="AG343">
            <v>0.77200000000000002</v>
          </cell>
          <cell r="AH343">
            <v>77.981200000000001</v>
          </cell>
          <cell r="AI343">
            <v>70.683700000000002</v>
          </cell>
          <cell r="AJ343">
            <v>13.9878</v>
          </cell>
          <cell r="AK343">
            <v>49.6355</v>
          </cell>
          <cell r="AL343">
            <v>316.6825</v>
          </cell>
          <cell r="AM343">
            <v>42.540999999999997</v>
          </cell>
          <cell r="AN343">
            <v>463.6549</v>
          </cell>
          <cell r="AO343">
            <v>664.149</v>
          </cell>
        </row>
        <row r="344">
          <cell r="C344">
            <v>274.99059999999997</v>
          </cell>
          <cell r="D344">
            <v>33.8735</v>
          </cell>
          <cell r="E344">
            <v>747.56859999999995</v>
          </cell>
          <cell r="F344">
            <v>11.1282</v>
          </cell>
          <cell r="G344">
            <v>115.5454</v>
          </cell>
          <cell r="H344">
            <v>3.4200000000000001E-2</v>
          </cell>
          <cell r="I344">
            <v>13.678900000000001</v>
          </cell>
          <cell r="J344">
            <v>62.643999999999998</v>
          </cell>
          <cell r="K344">
            <v>527.80999999999995</v>
          </cell>
          <cell r="L344">
            <v>29.7898</v>
          </cell>
          <cell r="M344">
            <v>4.7885</v>
          </cell>
          <cell r="N344">
            <v>591.83640000000003</v>
          </cell>
          <cell r="O344">
            <v>28.0137</v>
          </cell>
          <cell r="P344">
            <v>24.072500000000002</v>
          </cell>
          <cell r="Q344">
            <v>332.19940000000003</v>
          </cell>
          <cell r="R344">
            <v>3.5531000000000001</v>
          </cell>
          <cell r="S344">
            <v>832.50789999999995</v>
          </cell>
          <cell r="T344">
            <v>131.95249999999999</v>
          </cell>
          <cell r="U344">
            <v>40.954599999999999</v>
          </cell>
          <cell r="V344">
            <v>211.511</v>
          </cell>
          <cell r="W344">
            <v>238.31780000000001</v>
          </cell>
          <cell r="X344">
            <v>58.692799999999998</v>
          </cell>
          <cell r="Y344">
            <v>129.47470000000001</v>
          </cell>
          <cell r="Z344">
            <v>2.3249</v>
          </cell>
          <cell r="AA344">
            <v>1.7635000000000001</v>
          </cell>
          <cell r="AB344">
            <v>287.93490000000003</v>
          </cell>
          <cell r="AC344">
            <v>10.757199999999999</v>
          </cell>
          <cell r="AD344">
            <v>3.56E-2</v>
          </cell>
          <cell r="AE344">
            <v>10.1502</v>
          </cell>
          <cell r="AF344">
            <v>18.581900000000001</v>
          </cell>
          <cell r="AG344">
            <v>0.77229999999999999</v>
          </cell>
          <cell r="AH344">
            <v>78.393900000000002</v>
          </cell>
          <cell r="AI344">
            <v>71.057900000000004</v>
          </cell>
          <cell r="AJ344">
            <v>14.0238</v>
          </cell>
          <cell r="AK344">
            <v>49.541800000000002</v>
          </cell>
          <cell r="AL344">
            <v>319.55919999999998</v>
          </cell>
          <cell r="AM344">
            <v>42.785800000000002</v>
          </cell>
          <cell r="AN344">
            <v>466.10899999999998</v>
          </cell>
          <cell r="AO344">
            <v>666.48230000000001</v>
          </cell>
        </row>
        <row r="345">
          <cell r="C345">
            <v>274.16590000000002</v>
          </cell>
          <cell r="D345">
            <v>34.120600000000003</v>
          </cell>
          <cell r="E345">
            <v>752.90110000000004</v>
          </cell>
          <cell r="F345">
            <v>11.127000000000001</v>
          </cell>
          <cell r="G345">
            <v>116.3883</v>
          </cell>
          <cell r="H345">
            <v>3.4200000000000001E-2</v>
          </cell>
          <cell r="I345">
            <v>13.778700000000001</v>
          </cell>
          <cell r="J345">
            <v>63.096699999999998</v>
          </cell>
          <cell r="K345">
            <v>528.30999999999995</v>
          </cell>
          <cell r="L345">
            <v>30.007100000000001</v>
          </cell>
          <cell r="M345">
            <v>4.8463000000000003</v>
          </cell>
          <cell r="N345">
            <v>596.15359999999998</v>
          </cell>
          <cell r="O345">
            <v>28.2181</v>
          </cell>
          <cell r="P345">
            <v>24.248100000000001</v>
          </cell>
          <cell r="Q345">
            <v>333.90879999999999</v>
          </cell>
          <cell r="R345">
            <v>3.5564</v>
          </cell>
          <cell r="S345">
            <v>833.29650000000004</v>
          </cell>
          <cell r="T345">
            <v>132.07749999999999</v>
          </cell>
          <cell r="U345">
            <v>40.993400000000001</v>
          </cell>
          <cell r="V345">
            <v>213.0539</v>
          </cell>
          <cell r="W345">
            <v>240.05619999999999</v>
          </cell>
          <cell r="X345">
            <v>59.072600000000001</v>
          </cell>
          <cell r="Y345">
            <v>129.5984</v>
          </cell>
          <cell r="Z345">
            <v>2.3418999999999999</v>
          </cell>
          <cell r="AA345">
            <v>1.7668999999999999</v>
          </cell>
          <cell r="AB345">
            <v>288.83980000000003</v>
          </cell>
          <cell r="AC345">
            <v>10.8307</v>
          </cell>
          <cell r="AD345">
            <v>3.5400000000000001E-2</v>
          </cell>
          <cell r="AE345">
            <v>10.159800000000001</v>
          </cell>
          <cell r="AF345">
            <v>18.727900000000002</v>
          </cell>
          <cell r="AG345">
            <v>0.77300000000000002</v>
          </cell>
          <cell r="AH345">
            <v>78.965800000000002</v>
          </cell>
          <cell r="AI345">
            <v>71.5762</v>
          </cell>
          <cell r="AJ345">
            <v>14.1112</v>
          </cell>
          <cell r="AK345">
            <v>49.588999999999999</v>
          </cell>
          <cell r="AL345">
            <v>320.8125</v>
          </cell>
          <cell r="AM345">
            <v>42.983499999999999</v>
          </cell>
          <cell r="AN345">
            <v>469.50909999999999</v>
          </cell>
          <cell r="AO345">
            <v>668.88149999999996</v>
          </cell>
        </row>
        <row r="346">
          <cell r="C346">
            <v>272.99434666666667</v>
          </cell>
          <cell r="D346">
            <v>34.175386666666661</v>
          </cell>
          <cell r="E346">
            <v>760.7423799999998</v>
          </cell>
          <cell r="F346">
            <v>11.19022</v>
          </cell>
          <cell r="G346">
            <v>116.57531999999999</v>
          </cell>
          <cell r="H346">
            <v>3.4573333333333331E-2</v>
          </cell>
          <cell r="I346">
            <v>13.800839999999997</v>
          </cell>
          <cell r="J346">
            <v>63.163599999999995</v>
          </cell>
          <cell r="K346">
            <v>528.72766666666678</v>
          </cell>
          <cell r="L346">
            <v>30.055323333333334</v>
          </cell>
          <cell r="M346">
            <v>4.9416199999999995</v>
          </cell>
          <cell r="N346">
            <v>597.11172333333332</v>
          </cell>
          <cell r="O346">
            <v>28.263400000000001</v>
          </cell>
          <cell r="P346">
            <v>24.287093333333328</v>
          </cell>
          <cell r="Q346">
            <v>331.63999333333328</v>
          </cell>
          <cell r="R346">
            <v>3.5630199999999999</v>
          </cell>
          <cell r="S346">
            <v>839.54892333333373</v>
          </cell>
          <cell r="T346">
            <v>132.18191666666669</v>
          </cell>
          <cell r="U346">
            <v>41.098036666666665</v>
          </cell>
          <cell r="V346">
            <v>213.39634999999998</v>
          </cell>
          <cell r="W346">
            <v>240.44201666666672</v>
          </cell>
          <cell r="X346">
            <v>59.335443333333338</v>
          </cell>
          <cell r="Y346">
            <v>129.07602666666665</v>
          </cell>
          <cell r="Z346">
            <v>2.3456666666666668</v>
          </cell>
          <cell r="AA346">
            <v>1.7748366666666664</v>
          </cell>
          <cell r="AB346">
            <v>288.91034000000002</v>
          </cell>
          <cell r="AC346">
            <v>10.901126666666666</v>
          </cell>
          <cell r="AD346">
            <v>3.4653333333333335E-2</v>
          </cell>
          <cell r="AE346">
            <v>10.167836666666666</v>
          </cell>
          <cell r="AF346">
            <v>18.679033333333336</v>
          </cell>
          <cell r="AG346">
            <v>0.79033333333333322</v>
          </cell>
          <cell r="AH346">
            <v>79.092676666666662</v>
          </cell>
          <cell r="AI346">
            <v>71.691243333333333</v>
          </cell>
          <cell r="AJ346">
            <v>14.114223333333335</v>
          </cell>
          <cell r="AK346">
            <v>49.906796666666672</v>
          </cell>
          <cell r="AL346">
            <v>320.6739300000001</v>
          </cell>
          <cell r="AM346">
            <v>43.259033333333342</v>
          </cell>
          <cell r="AN346">
            <v>470.26371666666671</v>
          </cell>
          <cell r="AO346">
            <v>671.16765999999996</v>
          </cell>
        </row>
        <row r="347">
          <cell r="C347">
            <v>275.51850000000002</v>
          </cell>
          <cell r="D347">
            <v>34.184800000000003</v>
          </cell>
          <cell r="E347">
            <v>754.07629999999995</v>
          </cell>
          <cell r="F347">
            <v>11.1342</v>
          </cell>
          <cell r="G347">
            <v>116.6073</v>
          </cell>
          <cell r="H347">
            <v>3.4200000000000001E-2</v>
          </cell>
          <cell r="I347">
            <v>13.804600000000001</v>
          </cell>
          <cell r="J347">
            <v>63.203600000000002</v>
          </cell>
          <cell r="K347">
            <v>528.65</v>
          </cell>
          <cell r="L347">
            <v>30.063600000000001</v>
          </cell>
          <cell r="M347">
            <v>4.9375</v>
          </cell>
          <cell r="N347">
            <v>597.27560000000005</v>
          </cell>
          <cell r="O347">
            <v>28.2712</v>
          </cell>
          <cell r="P347">
            <v>24.293800000000001</v>
          </cell>
          <cell r="Q347">
            <v>334.63240000000002</v>
          </cell>
          <cell r="R347">
            <v>3.5587</v>
          </cell>
          <cell r="S347">
            <v>836.47149999999999</v>
          </cell>
          <cell r="T347">
            <v>132.16249999999999</v>
          </cell>
          <cell r="U347">
            <v>40.700400000000002</v>
          </cell>
          <cell r="V347">
            <v>213.45490000000001</v>
          </cell>
          <cell r="W347">
            <v>240.50800000000001</v>
          </cell>
          <cell r="X347">
            <v>59.161499999999997</v>
          </cell>
          <cell r="Y347">
            <v>129.7456</v>
          </cell>
          <cell r="Z347">
            <v>2.3462999999999998</v>
          </cell>
          <cell r="AA347">
            <v>1.7681</v>
          </cell>
          <cell r="AB347">
            <v>288.61989999999997</v>
          </cell>
          <cell r="AC347">
            <v>10.8383</v>
          </cell>
          <cell r="AD347">
            <v>3.5700000000000003E-2</v>
          </cell>
          <cell r="AE347">
            <v>10.1663</v>
          </cell>
          <cell r="AF347">
            <v>18.682700000000001</v>
          </cell>
          <cell r="AG347">
            <v>0.77349999999999997</v>
          </cell>
          <cell r="AH347">
            <v>79.114400000000003</v>
          </cell>
          <cell r="AI347">
            <v>71.710899999999995</v>
          </cell>
          <cell r="AJ347">
            <v>14.2126</v>
          </cell>
          <cell r="AK347">
            <v>49.561999999999998</v>
          </cell>
          <cell r="AL347">
            <v>319.4735</v>
          </cell>
          <cell r="AM347">
            <v>42.739699999999999</v>
          </cell>
          <cell r="AN347">
            <v>470.39280000000002</v>
          </cell>
          <cell r="AO347">
            <v>669.31190000000004</v>
          </cell>
        </row>
        <row r="348">
          <cell r="C348">
            <v>275.51850000000002</v>
          </cell>
          <cell r="D348">
            <v>34.184800000000003</v>
          </cell>
          <cell r="E348">
            <v>754.07629999999995</v>
          </cell>
          <cell r="F348">
            <v>11.1342</v>
          </cell>
          <cell r="G348">
            <v>116.6073</v>
          </cell>
          <cell r="H348">
            <v>3.4200000000000001E-2</v>
          </cell>
          <cell r="I348">
            <v>13.804600000000001</v>
          </cell>
          <cell r="J348">
            <v>63.203600000000002</v>
          </cell>
          <cell r="K348">
            <v>528.65</v>
          </cell>
          <cell r="L348">
            <v>30.063600000000001</v>
          </cell>
          <cell r="M348">
            <v>4.9375</v>
          </cell>
          <cell r="N348">
            <v>597.27560000000005</v>
          </cell>
          <cell r="O348">
            <v>28.2712</v>
          </cell>
          <cell r="P348">
            <v>24.293800000000001</v>
          </cell>
          <cell r="Q348">
            <v>334.63240000000002</v>
          </cell>
          <cell r="R348">
            <v>3.5587</v>
          </cell>
          <cell r="S348">
            <v>836.47149999999999</v>
          </cell>
          <cell r="T348">
            <v>132.16249999999999</v>
          </cell>
          <cell r="U348">
            <v>40.700400000000002</v>
          </cell>
          <cell r="V348">
            <v>213.45490000000001</v>
          </cell>
          <cell r="W348">
            <v>240.50800000000001</v>
          </cell>
          <cell r="X348">
            <v>59.161499999999997</v>
          </cell>
          <cell r="Y348">
            <v>129.7456</v>
          </cell>
          <cell r="Z348">
            <v>2.3462999999999998</v>
          </cell>
          <cell r="AA348">
            <v>1.7681</v>
          </cell>
          <cell r="AB348">
            <v>288.61989999999997</v>
          </cell>
          <cell r="AC348">
            <v>10.8383</v>
          </cell>
          <cell r="AD348">
            <v>3.5700000000000003E-2</v>
          </cell>
          <cell r="AE348">
            <v>10.1663</v>
          </cell>
          <cell r="AF348">
            <v>18.682700000000001</v>
          </cell>
          <cell r="AG348">
            <v>0.77349999999999997</v>
          </cell>
          <cell r="AH348">
            <v>79.114400000000003</v>
          </cell>
          <cell r="AI348">
            <v>71.710899999999995</v>
          </cell>
          <cell r="AJ348">
            <v>14.2126</v>
          </cell>
          <cell r="AK348">
            <v>49.561999999999998</v>
          </cell>
          <cell r="AL348">
            <v>319.4735</v>
          </cell>
          <cell r="AM348">
            <v>42.739699999999999</v>
          </cell>
          <cell r="AN348">
            <v>470.39280000000002</v>
          </cell>
          <cell r="AO348">
            <v>669.31190000000004</v>
          </cell>
        </row>
        <row r="349">
          <cell r="C349">
            <v>275.51850000000002</v>
          </cell>
          <cell r="D349">
            <v>34.184800000000003</v>
          </cell>
          <cell r="E349">
            <v>754.07629999999995</v>
          </cell>
          <cell r="F349">
            <v>11.1342</v>
          </cell>
          <cell r="G349">
            <v>116.6073</v>
          </cell>
          <cell r="H349">
            <v>3.4200000000000001E-2</v>
          </cell>
          <cell r="I349">
            <v>13.804600000000001</v>
          </cell>
          <cell r="J349">
            <v>63.203600000000002</v>
          </cell>
          <cell r="K349">
            <v>528.65</v>
          </cell>
          <cell r="L349">
            <v>30.063600000000001</v>
          </cell>
          <cell r="M349">
            <v>4.9375</v>
          </cell>
          <cell r="N349">
            <v>597.27560000000005</v>
          </cell>
          <cell r="O349">
            <v>28.2712</v>
          </cell>
          <cell r="P349">
            <v>24.293800000000001</v>
          </cell>
          <cell r="Q349">
            <v>334.63240000000002</v>
          </cell>
          <cell r="R349">
            <v>3.5587</v>
          </cell>
          <cell r="S349">
            <v>836.47149999999999</v>
          </cell>
          <cell r="T349">
            <v>132.16249999999999</v>
          </cell>
          <cell r="U349">
            <v>40.700400000000002</v>
          </cell>
          <cell r="V349">
            <v>213.45490000000001</v>
          </cell>
          <cell r="W349">
            <v>240.50800000000001</v>
          </cell>
          <cell r="X349">
            <v>59.161499999999997</v>
          </cell>
          <cell r="Y349">
            <v>129.7456</v>
          </cell>
          <cell r="Z349">
            <v>2.3462999999999998</v>
          </cell>
          <cell r="AA349">
            <v>1.7681</v>
          </cell>
          <cell r="AB349">
            <v>288.61989999999997</v>
          </cell>
          <cell r="AC349">
            <v>10.8383</v>
          </cell>
          <cell r="AD349">
            <v>3.5700000000000003E-2</v>
          </cell>
          <cell r="AE349">
            <v>10.1663</v>
          </cell>
          <cell r="AF349">
            <v>18.682700000000001</v>
          </cell>
          <cell r="AG349">
            <v>0.77349999999999997</v>
          </cell>
          <cell r="AH349">
            <v>79.114400000000003</v>
          </cell>
          <cell r="AI349">
            <v>71.710899999999995</v>
          </cell>
          <cell r="AJ349">
            <v>14.2126</v>
          </cell>
          <cell r="AK349">
            <v>49.561999999999998</v>
          </cell>
          <cell r="AL349">
            <v>319.4735</v>
          </cell>
          <cell r="AM349">
            <v>42.739699999999999</v>
          </cell>
          <cell r="AN349">
            <v>470.39280000000002</v>
          </cell>
          <cell r="AO349">
            <v>669.31190000000004</v>
          </cell>
        </row>
        <row r="350">
          <cell r="C350">
            <v>274.31810000000002</v>
          </cell>
          <cell r="D350">
            <v>34.295000000000002</v>
          </cell>
          <cell r="E350">
            <v>752.04679999999996</v>
          </cell>
          <cell r="F350">
            <v>11.1363</v>
          </cell>
          <cell r="G350">
            <v>116.9833</v>
          </cell>
          <cell r="H350">
            <v>3.4000000000000002E-2</v>
          </cell>
          <cell r="I350">
            <v>13.8491</v>
          </cell>
          <cell r="J350">
            <v>63.384399999999999</v>
          </cell>
          <cell r="K350">
            <v>528.75</v>
          </cell>
          <cell r="L350">
            <v>30.160499999999999</v>
          </cell>
          <cell r="M350">
            <v>4.9617000000000004</v>
          </cell>
          <cell r="N350">
            <v>599.20129999999995</v>
          </cell>
          <cell r="O350">
            <v>28.362300000000001</v>
          </cell>
          <cell r="P350">
            <v>24.3721</v>
          </cell>
          <cell r="Q350">
            <v>335.78300000000002</v>
          </cell>
          <cell r="R350">
            <v>3.5546000000000002</v>
          </cell>
          <cell r="S350">
            <v>835.30809999999997</v>
          </cell>
          <cell r="T350">
            <v>132.1875</v>
          </cell>
          <cell r="U350">
            <v>40.515999999999998</v>
          </cell>
          <cell r="V350">
            <v>214.1431</v>
          </cell>
          <cell r="W350">
            <v>241.2834</v>
          </cell>
          <cell r="X350">
            <v>58.977600000000002</v>
          </cell>
          <cell r="Y350">
            <v>130.45179999999999</v>
          </cell>
          <cell r="Z350">
            <v>2.3538999999999999</v>
          </cell>
          <cell r="AA350">
            <v>1.7665999999999999</v>
          </cell>
          <cell r="AB350">
            <v>288.31220000000002</v>
          </cell>
          <cell r="AC350">
            <v>10.916499999999999</v>
          </cell>
          <cell r="AD350">
            <v>3.5299999999999998E-2</v>
          </cell>
          <cell r="AE350">
            <v>10.1683</v>
          </cell>
          <cell r="AF350">
            <v>18.834900000000001</v>
          </cell>
          <cell r="AG350">
            <v>0.7732</v>
          </cell>
          <cell r="AH350">
            <v>79.369500000000002</v>
          </cell>
          <cell r="AI350">
            <v>71.942099999999996</v>
          </cell>
          <cell r="AJ350">
            <v>14.2463</v>
          </cell>
          <cell r="AK350">
            <v>49.2928</v>
          </cell>
          <cell r="AL350">
            <v>320.3295</v>
          </cell>
          <cell r="AM350">
            <v>42.819099999999999</v>
          </cell>
          <cell r="AN350">
            <v>471.90940000000001</v>
          </cell>
          <cell r="AO350">
            <v>669.9271</v>
          </cell>
        </row>
        <row r="351">
          <cell r="C351">
            <v>273.28160000000003</v>
          </cell>
          <cell r="D351">
            <v>34.213099999999997</v>
          </cell>
          <cell r="E351">
            <v>752.16849999999999</v>
          </cell>
          <cell r="F351">
            <v>11.138400000000001</v>
          </cell>
          <cell r="G351">
            <v>116.7039</v>
          </cell>
          <cell r="H351">
            <v>3.4000000000000002E-2</v>
          </cell>
          <cell r="I351">
            <v>13.8161</v>
          </cell>
          <cell r="J351">
            <v>63.238100000000003</v>
          </cell>
          <cell r="K351">
            <v>528.85</v>
          </cell>
          <cell r="L351">
            <v>30.0885</v>
          </cell>
          <cell r="M351">
            <v>4.9085999999999999</v>
          </cell>
          <cell r="N351">
            <v>597.77020000000005</v>
          </cell>
          <cell r="O351">
            <v>28.294599999999999</v>
          </cell>
          <cell r="P351">
            <v>24.3139</v>
          </cell>
          <cell r="Q351">
            <v>336.10500000000002</v>
          </cell>
          <cell r="R351">
            <v>3.5552999999999999</v>
          </cell>
          <cell r="S351">
            <v>835.46600000000001</v>
          </cell>
          <cell r="T351">
            <v>132.21250000000001</v>
          </cell>
          <cell r="U351">
            <v>40.523699999999998</v>
          </cell>
          <cell r="V351">
            <v>213.6317</v>
          </cell>
          <cell r="W351">
            <v>240.7072</v>
          </cell>
          <cell r="X351">
            <v>59.095199999999998</v>
          </cell>
          <cell r="Y351">
            <v>131.309</v>
          </cell>
          <cell r="Z351">
            <v>2.3483000000000001</v>
          </cell>
          <cell r="AA351">
            <v>1.7669999999999999</v>
          </cell>
          <cell r="AB351">
            <v>288.04590000000002</v>
          </cell>
          <cell r="AC351">
            <v>10.910399999999999</v>
          </cell>
          <cell r="AD351">
            <v>3.56E-2</v>
          </cell>
          <cell r="AE351">
            <v>10.170199999999999</v>
          </cell>
          <cell r="AF351">
            <v>18.874300000000002</v>
          </cell>
          <cell r="AG351">
            <v>0.77339999999999998</v>
          </cell>
          <cell r="AH351">
            <v>79.179900000000004</v>
          </cell>
          <cell r="AI351">
            <v>71.770300000000006</v>
          </cell>
          <cell r="AJ351">
            <v>14.249700000000001</v>
          </cell>
          <cell r="AK351">
            <v>49.692599999999999</v>
          </cell>
          <cell r="AL351">
            <v>319.69459999999998</v>
          </cell>
          <cell r="AM351">
            <v>42.604700000000001</v>
          </cell>
          <cell r="AN351">
            <v>470.78230000000002</v>
          </cell>
          <cell r="AO351">
            <v>669.65589999999997</v>
          </cell>
        </row>
        <row r="352">
          <cell r="C352">
            <v>272.44060000000002</v>
          </cell>
          <cell r="D352">
            <v>34.297899999999998</v>
          </cell>
          <cell r="E352">
            <v>752.70950000000005</v>
          </cell>
          <cell r="F352">
            <v>11.1447</v>
          </cell>
          <cell r="G352">
            <v>116.9931</v>
          </cell>
          <cell r="H352">
            <v>3.4000000000000002E-2</v>
          </cell>
          <cell r="I352">
            <v>13.850300000000001</v>
          </cell>
          <cell r="J352">
            <v>63.386299999999999</v>
          </cell>
          <cell r="K352">
            <v>529.15</v>
          </cell>
          <cell r="L352">
            <v>30.163</v>
          </cell>
          <cell r="M352">
            <v>4.8578999999999999</v>
          </cell>
          <cell r="N352">
            <v>599.25149999999996</v>
          </cell>
          <cell r="O352">
            <v>28.364699999999999</v>
          </cell>
          <cell r="P352">
            <v>24.374099999999999</v>
          </cell>
          <cell r="Q352">
            <v>336.26569999999998</v>
          </cell>
          <cell r="R352">
            <v>3.5573000000000001</v>
          </cell>
          <cell r="S352">
            <v>837.2627</v>
          </cell>
          <cell r="T352">
            <v>132.28749999999999</v>
          </cell>
          <cell r="U352">
            <v>40.320799999999998</v>
          </cell>
          <cell r="V352">
            <v>214.1611</v>
          </cell>
          <cell r="W352">
            <v>241.30359999999999</v>
          </cell>
          <cell r="X352">
            <v>58.993600000000001</v>
          </cell>
          <cell r="Y352">
            <v>130.77719999999999</v>
          </cell>
          <cell r="Z352">
            <v>2.3540999999999999</v>
          </cell>
          <cell r="AA352">
            <v>1.7674000000000001</v>
          </cell>
          <cell r="AB352">
            <v>288.23070000000001</v>
          </cell>
          <cell r="AC352">
            <v>10.9323</v>
          </cell>
          <cell r="AD352">
            <v>3.6200000000000003E-2</v>
          </cell>
          <cell r="AE352">
            <v>10.176</v>
          </cell>
          <cell r="AF352">
            <v>18.989599999999999</v>
          </cell>
          <cell r="AG352">
            <v>0.77380000000000004</v>
          </cell>
          <cell r="AH352">
            <v>79.376099999999994</v>
          </cell>
          <cell r="AI352">
            <v>71.948099999999997</v>
          </cell>
          <cell r="AJ352">
            <v>14.290699999999999</v>
          </cell>
          <cell r="AK352">
            <v>49.964399999999998</v>
          </cell>
          <cell r="AL352">
            <v>320.03039999999999</v>
          </cell>
          <cell r="AM352">
            <v>42.579300000000003</v>
          </cell>
          <cell r="AN352">
            <v>471.94889999999998</v>
          </cell>
          <cell r="AO352">
            <v>669.87030000000004</v>
          </cell>
        </row>
        <row r="353">
          <cell r="C353">
            <v>274.15859999999998</v>
          </cell>
          <cell r="D353">
            <v>34.221299999999999</v>
          </cell>
          <cell r="E353">
            <v>752.76919999999996</v>
          </cell>
          <cell r="F353">
            <v>11.157299999999999</v>
          </cell>
          <cell r="G353">
            <v>116.73180000000001</v>
          </cell>
          <cell r="H353">
            <v>3.4000000000000002E-2</v>
          </cell>
          <cell r="I353">
            <v>13.8194</v>
          </cell>
          <cell r="J353">
            <v>63.245600000000003</v>
          </cell>
          <cell r="K353">
            <v>529.75</v>
          </cell>
          <cell r="L353">
            <v>30.095700000000001</v>
          </cell>
          <cell r="M353">
            <v>4.8441000000000001</v>
          </cell>
          <cell r="N353">
            <v>597.91300000000001</v>
          </cell>
          <cell r="O353">
            <v>28.301300000000001</v>
          </cell>
          <cell r="P353">
            <v>24.319700000000001</v>
          </cell>
          <cell r="Q353">
            <v>337.00330000000002</v>
          </cell>
          <cell r="R353">
            <v>3.5613000000000001</v>
          </cell>
          <cell r="S353">
            <v>838.21199999999999</v>
          </cell>
          <cell r="T353">
            <v>132.4375</v>
          </cell>
          <cell r="U353">
            <v>40.363399999999999</v>
          </cell>
          <cell r="V353">
            <v>213.68270000000001</v>
          </cell>
          <cell r="W353">
            <v>240.7647</v>
          </cell>
          <cell r="X353">
            <v>59.039000000000001</v>
          </cell>
          <cell r="Y353">
            <v>129.64089999999999</v>
          </cell>
          <cell r="Z353">
            <v>2.3488000000000002</v>
          </cell>
          <cell r="AA353">
            <v>1.7706</v>
          </cell>
          <cell r="AB353">
            <v>288.928</v>
          </cell>
          <cell r="AC353">
            <v>10.913</v>
          </cell>
          <cell r="AD353">
            <v>3.6400000000000002E-2</v>
          </cell>
          <cell r="AE353">
            <v>10.1875</v>
          </cell>
          <cell r="AF353">
            <v>18.919</v>
          </cell>
          <cell r="AG353">
            <v>0.77470000000000006</v>
          </cell>
          <cell r="AH353">
            <v>79.198800000000006</v>
          </cell>
          <cell r="AI353">
            <v>71.787400000000005</v>
          </cell>
          <cell r="AJ353">
            <v>14.283799999999999</v>
          </cell>
          <cell r="AK353">
            <v>50.299100000000003</v>
          </cell>
          <cell r="AL353">
            <v>319.44560000000001</v>
          </cell>
          <cell r="AM353">
            <v>42.530200000000001</v>
          </cell>
          <cell r="AN353">
            <v>470.89479999999998</v>
          </cell>
          <cell r="AO353">
            <v>668.80280000000005</v>
          </cell>
        </row>
        <row r="354">
          <cell r="C354">
            <v>273.73739999999998</v>
          </cell>
          <cell r="D354">
            <v>34.305999999999997</v>
          </cell>
          <cell r="E354">
            <v>756.38559999999995</v>
          </cell>
          <cell r="F354">
            <v>11.157299999999999</v>
          </cell>
          <cell r="G354">
            <v>117.02070000000001</v>
          </cell>
          <cell r="H354">
            <v>3.4000000000000002E-2</v>
          </cell>
          <cell r="I354">
            <v>13.8536</v>
          </cell>
          <cell r="J354">
            <v>63.398699999999998</v>
          </cell>
          <cell r="K354">
            <v>529.75</v>
          </cell>
          <cell r="L354">
            <v>30.170100000000001</v>
          </cell>
          <cell r="M354">
            <v>4.8711000000000002</v>
          </cell>
          <cell r="N354">
            <v>599.39279999999997</v>
          </cell>
          <cell r="O354">
            <v>28.371400000000001</v>
          </cell>
          <cell r="P354">
            <v>24.379899999999999</v>
          </cell>
          <cell r="Q354">
            <v>335.98590000000002</v>
          </cell>
          <cell r="R354">
            <v>3.5613000000000001</v>
          </cell>
          <cell r="S354">
            <v>836.88779999999997</v>
          </cell>
          <cell r="T354">
            <v>132.4375</v>
          </cell>
          <cell r="U354">
            <v>40.376399999999997</v>
          </cell>
          <cell r="V354">
            <v>214.2116</v>
          </cell>
          <cell r="W354">
            <v>241.36060000000001</v>
          </cell>
          <cell r="X354">
            <v>59.177700000000002</v>
          </cell>
          <cell r="Y354">
            <v>129.41309999999999</v>
          </cell>
          <cell r="Z354">
            <v>2.3546</v>
          </cell>
          <cell r="AA354">
            <v>1.7687999999999999</v>
          </cell>
          <cell r="AB354">
            <v>289.18169999999998</v>
          </cell>
          <cell r="AC354">
            <v>10.938700000000001</v>
          </cell>
          <cell r="AD354">
            <v>3.6600000000000001E-2</v>
          </cell>
          <cell r="AE354">
            <v>10.1875</v>
          </cell>
          <cell r="AF354">
            <v>18.912700000000001</v>
          </cell>
          <cell r="AG354">
            <v>0.77470000000000006</v>
          </cell>
          <cell r="AH354">
            <v>79.394800000000004</v>
          </cell>
          <cell r="AI354">
            <v>71.965100000000007</v>
          </cell>
          <cell r="AJ354">
            <v>14.3049</v>
          </cell>
          <cell r="AK354">
            <v>50.448300000000003</v>
          </cell>
          <cell r="AL354">
            <v>319.24</v>
          </cell>
          <cell r="AM354">
            <v>42.337200000000003</v>
          </cell>
          <cell r="AN354">
            <v>472.06020000000001</v>
          </cell>
          <cell r="AO354">
            <v>670.18529999999998</v>
          </cell>
        </row>
        <row r="355">
          <cell r="C355">
            <v>273.73739999999998</v>
          </cell>
          <cell r="D355">
            <v>34.305999999999997</v>
          </cell>
          <cell r="E355">
            <v>756.38559999999995</v>
          </cell>
          <cell r="F355">
            <v>11.157299999999999</v>
          </cell>
          <cell r="G355">
            <v>117.02070000000001</v>
          </cell>
          <cell r="H355">
            <v>3.4000000000000002E-2</v>
          </cell>
          <cell r="I355">
            <v>13.8536</v>
          </cell>
          <cell r="J355">
            <v>63.398699999999998</v>
          </cell>
          <cell r="K355">
            <v>529.75</v>
          </cell>
          <cell r="L355">
            <v>30.170100000000001</v>
          </cell>
          <cell r="M355">
            <v>4.8711000000000002</v>
          </cell>
          <cell r="N355">
            <v>599.39279999999997</v>
          </cell>
          <cell r="O355">
            <v>28.371400000000001</v>
          </cell>
          <cell r="P355">
            <v>24.379899999999999</v>
          </cell>
          <cell r="Q355">
            <v>335.98590000000002</v>
          </cell>
          <cell r="R355">
            <v>3.5613000000000001</v>
          </cell>
          <cell r="S355">
            <v>836.88779999999997</v>
          </cell>
          <cell r="T355">
            <v>132.4375</v>
          </cell>
          <cell r="U355">
            <v>40.376399999999997</v>
          </cell>
          <cell r="V355">
            <v>214.2116</v>
          </cell>
          <cell r="W355">
            <v>241.36060000000001</v>
          </cell>
          <cell r="X355">
            <v>59.177700000000002</v>
          </cell>
          <cell r="Y355">
            <v>129.41309999999999</v>
          </cell>
          <cell r="Z355">
            <v>2.3546</v>
          </cell>
          <cell r="AA355">
            <v>1.7687999999999999</v>
          </cell>
          <cell r="AB355">
            <v>289.18169999999998</v>
          </cell>
          <cell r="AC355">
            <v>10.938700000000001</v>
          </cell>
          <cell r="AD355">
            <v>3.6600000000000001E-2</v>
          </cell>
          <cell r="AE355">
            <v>10.1875</v>
          </cell>
          <cell r="AF355">
            <v>18.912700000000001</v>
          </cell>
          <cell r="AG355">
            <v>0.77470000000000006</v>
          </cell>
          <cell r="AH355">
            <v>79.394800000000004</v>
          </cell>
          <cell r="AI355">
            <v>71.965100000000007</v>
          </cell>
          <cell r="AJ355">
            <v>14.3049</v>
          </cell>
          <cell r="AK355">
            <v>50.448300000000003</v>
          </cell>
          <cell r="AL355">
            <v>319.24</v>
          </cell>
          <cell r="AM355">
            <v>42.337200000000003</v>
          </cell>
          <cell r="AN355">
            <v>472.06020000000001</v>
          </cell>
          <cell r="AO355">
            <v>670.18529999999998</v>
          </cell>
        </row>
        <row r="356">
          <cell r="C356">
            <v>273.73739999999998</v>
          </cell>
          <cell r="D356">
            <v>34.305999999999997</v>
          </cell>
          <cell r="E356">
            <v>756.38559999999995</v>
          </cell>
          <cell r="F356">
            <v>11.157299999999999</v>
          </cell>
          <cell r="G356">
            <v>117.02070000000001</v>
          </cell>
          <cell r="H356">
            <v>3.4000000000000002E-2</v>
          </cell>
          <cell r="I356">
            <v>13.8536</v>
          </cell>
          <cell r="J356">
            <v>63.398699999999998</v>
          </cell>
          <cell r="K356">
            <v>529.75</v>
          </cell>
          <cell r="L356">
            <v>30.170100000000001</v>
          </cell>
          <cell r="M356">
            <v>4.8711000000000002</v>
          </cell>
          <cell r="N356">
            <v>599.39279999999997</v>
          </cell>
          <cell r="O356">
            <v>28.371400000000001</v>
          </cell>
          <cell r="P356">
            <v>24.379899999999999</v>
          </cell>
          <cell r="Q356">
            <v>335.98590000000002</v>
          </cell>
          <cell r="R356">
            <v>3.5613000000000001</v>
          </cell>
          <cell r="S356">
            <v>836.88779999999997</v>
          </cell>
          <cell r="T356">
            <v>132.4375</v>
          </cell>
          <cell r="U356">
            <v>40.376399999999997</v>
          </cell>
          <cell r="V356">
            <v>214.2116</v>
          </cell>
          <cell r="W356">
            <v>241.36060000000001</v>
          </cell>
          <cell r="X356">
            <v>59.177700000000002</v>
          </cell>
          <cell r="Y356">
            <v>129.41309999999999</v>
          </cell>
          <cell r="Z356">
            <v>2.3546</v>
          </cell>
          <cell r="AA356">
            <v>1.7687999999999999</v>
          </cell>
          <cell r="AB356">
            <v>289.18169999999998</v>
          </cell>
          <cell r="AC356">
            <v>10.938700000000001</v>
          </cell>
          <cell r="AD356">
            <v>3.6600000000000001E-2</v>
          </cell>
          <cell r="AE356">
            <v>10.1875</v>
          </cell>
          <cell r="AF356">
            <v>18.912700000000001</v>
          </cell>
          <cell r="AG356">
            <v>0.77470000000000006</v>
          </cell>
          <cell r="AH356">
            <v>79.394800000000004</v>
          </cell>
          <cell r="AI356">
            <v>71.965100000000007</v>
          </cell>
          <cell r="AJ356">
            <v>14.3049</v>
          </cell>
          <cell r="AK356">
            <v>50.448300000000003</v>
          </cell>
          <cell r="AL356">
            <v>319.24</v>
          </cell>
          <cell r="AM356">
            <v>42.337200000000003</v>
          </cell>
          <cell r="AN356">
            <v>472.06020000000001</v>
          </cell>
          <cell r="AO356">
            <v>670.18529999999998</v>
          </cell>
        </row>
        <row r="357">
          <cell r="C357">
            <v>272.4323</v>
          </cell>
          <cell r="D357">
            <v>34.071100000000001</v>
          </cell>
          <cell r="E357">
            <v>756.4194</v>
          </cell>
          <cell r="F357">
            <v>11.157299999999999</v>
          </cell>
          <cell r="G357">
            <v>116.2196</v>
          </cell>
          <cell r="H357">
            <v>3.39E-2</v>
          </cell>
          <cell r="I357">
            <v>13.758699999999999</v>
          </cell>
          <cell r="J357">
            <v>62.9816</v>
          </cell>
          <cell r="K357">
            <v>529.75</v>
          </cell>
          <cell r="L357">
            <v>29.9636</v>
          </cell>
          <cell r="M357">
            <v>4.8815999999999997</v>
          </cell>
          <cell r="N357">
            <v>595.28970000000004</v>
          </cell>
          <cell r="O357">
            <v>28.177199999999999</v>
          </cell>
          <cell r="P357">
            <v>24.213000000000001</v>
          </cell>
          <cell r="Q357">
            <v>335.69290000000001</v>
          </cell>
          <cell r="R357">
            <v>3.5434999999999999</v>
          </cell>
          <cell r="S357">
            <v>838.21199999999999</v>
          </cell>
          <cell r="T357">
            <v>132.4375</v>
          </cell>
          <cell r="U357">
            <v>40.3825</v>
          </cell>
          <cell r="V357">
            <v>212.74520000000001</v>
          </cell>
          <cell r="W357">
            <v>239.70830000000001</v>
          </cell>
          <cell r="X357">
            <v>58.680599999999998</v>
          </cell>
          <cell r="Y357">
            <v>129.52860000000001</v>
          </cell>
          <cell r="Z357">
            <v>2.3384999999999998</v>
          </cell>
          <cell r="AA357">
            <v>1.7605999999999999</v>
          </cell>
          <cell r="AB357">
            <v>288.84769999999997</v>
          </cell>
          <cell r="AC357">
            <v>10.845000000000001</v>
          </cell>
          <cell r="AD357">
            <v>3.6700000000000003E-2</v>
          </cell>
          <cell r="AE357">
            <v>10.1875</v>
          </cell>
          <cell r="AF357">
            <v>18.738900000000001</v>
          </cell>
          <cell r="AG357">
            <v>0.77429999999999999</v>
          </cell>
          <cell r="AH357">
            <v>78.851299999999995</v>
          </cell>
          <cell r="AI357">
            <v>71.472499999999997</v>
          </cell>
          <cell r="AJ357">
            <v>14.2272</v>
          </cell>
          <cell r="AK357">
            <v>50.172699999999999</v>
          </cell>
          <cell r="AL357">
            <v>316.64780000000002</v>
          </cell>
          <cell r="AM357">
            <v>41.927100000000003</v>
          </cell>
          <cell r="AN357">
            <v>468.8288</v>
          </cell>
          <cell r="AO357">
            <v>668.98779999999999</v>
          </cell>
        </row>
        <row r="358">
          <cell r="C358">
            <v>272.38170000000002</v>
          </cell>
          <cell r="D358">
            <v>34.294400000000003</v>
          </cell>
          <cell r="E358">
            <v>759.90549999999996</v>
          </cell>
          <cell r="F358">
            <v>11.157299999999999</v>
          </cell>
          <cell r="G358">
            <v>116.9813</v>
          </cell>
          <cell r="H358">
            <v>3.39E-2</v>
          </cell>
          <cell r="I358">
            <v>13.8489</v>
          </cell>
          <cell r="J358">
            <v>63.3782</v>
          </cell>
          <cell r="K358">
            <v>529.75</v>
          </cell>
          <cell r="L358">
            <v>30.16</v>
          </cell>
          <cell r="M358">
            <v>5.0011000000000001</v>
          </cell>
          <cell r="N358">
            <v>599.19100000000003</v>
          </cell>
          <cell r="O358">
            <v>28.361799999999999</v>
          </cell>
          <cell r="P358">
            <v>24.371700000000001</v>
          </cell>
          <cell r="Q358">
            <v>335.56229999999999</v>
          </cell>
          <cell r="R358">
            <v>3.5434999999999999</v>
          </cell>
          <cell r="S358">
            <v>838.21199999999999</v>
          </cell>
          <cell r="T358">
            <v>132.4375</v>
          </cell>
          <cell r="U358">
            <v>40.3825</v>
          </cell>
          <cell r="V358">
            <v>214.1395</v>
          </cell>
          <cell r="W358">
            <v>241.27930000000001</v>
          </cell>
          <cell r="X358">
            <v>58.972900000000003</v>
          </cell>
          <cell r="Y358">
            <v>130.52889999999999</v>
          </cell>
          <cell r="Z358">
            <v>2.3538000000000001</v>
          </cell>
          <cell r="AA358">
            <v>1.7611000000000001</v>
          </cell>
          <cell r="AB358">
            <v>289.49220000000003</v>
          </cell>
          <cell r="AC358">
            <v>10.8972</v>
          </cell>
          <cell r="AD358">
            <v>3.6799999999999999E-2</v>
          </cell>
          <cell r="AE358">
            <v>10.1875</v>
          </cell>
          <cell r="AF358">
            <v>19.0398</v>
          </cell>
          <cell r="AG358">
            <v>0.77429999999999999</v>
          </cell>
          <cell r="AH358">
            <v>79.368099999999998</v>
          </cell>
          <cell r="AI358">
            <v>71.940899999999999</v>
          </cell>
          <cell r="AJ358">
            <v>14.361000000000001</v>
          </cell>
          <cell r="AK358">
            <v>50.3797</v>
          </cell>
          <cell r="AL358">
            <v>319.0247</v>
          </cell>
          <cell r="AM358">
            <v>42.021500000000003</v>
          </cell>
          <cell r="AN358">
            <v>471.90129999999999</v>
          </cell>
          <cell r="AO358">
            <v>669.572</v>
          </cell>
        </row>
        <row r="359">
          <cell r="C359">
            <v>274.68470000000002</v>
          </cell>
          <cell r="D359">
            <v>34.404699999999998</v>
          </cell>
          <cell r="E359">
            <v>762.71799999999996</v>
          </cell>
          <cell r="F359">
            <v>11.1556</v>
          </cell>
          <cell r="G359">
            <v>117.3575</v>
          </cell>
          <cell r="H359">
            <v>3.39E-2</v>
          </cell>
          <cell r="I359">
            <v>13.8934</v>
          </cell>
          <cell r="J359">
            <v>63.554699999999997</v>
          </cell>
          <cell r="K359">
            <v>529.66999999999996</v>
          </cell>
          <cell r="L359">
            <v>30.257000000000001</v>
          </cell>
          <cell r="M359">
            <v>5.0731000000000002</v>
          </cell>
          <cell r="N359">
            <v>601.1182</v>
          </cell>
          <cell r="O359">
            <v>28.453099999999999</v>
          </cell>
          <cell r="P359">
            <v>24.450099999999999</v>
          </cell>
          <cell r="Q359">
            <v>338.03570000000002</v>
          </cell>
          <cell r="R359">
            <v>3.5428999999999999</v>
          </cell>
          <cell r="S359">
            <v>838.08540000000005</v>
          </cell>
          <cell r="T359">
            <v>132.41749999999999</v>
          </cell>
          <cell r="U359">
            <v>40.376399999999997</v>
          </cell>
          <cell r="V359">
            <v>214.82820000000001</v>
          </cell>
          <cell r="W359">
            <v>242.05529999999999</v>
          </cell>
          <cell r="X359">
            <v>59.129300000000001</v>
          </cell>
          <cell r="Y359">
            <v>130.52269999999999</v>
          </cell>
          <cell r="Z359">
            <v>2.3614000000000002</v>
          </cell>
          <cell r="AA359">
            <v>1.7608999999999999</v>
          </cell>
          <cell r="AB359">
            <v>289.35829999999999</v>
          </cell>
          <cell r="AC359">
            <v>10.940799999999999</v>
          </cell>
          <cell r="AD359">
            <v>3.7100000000000001E-2</v>
          </cell>
          <cell r="AE359">
            <v>10.186</v>
          </cell>
          <cell r="AF359">
            <v>19.155899999999999</v>
          </cell>
          <cell r="AG359">
            <v>0.7742</v>
          </cell>
          <cell r="AH359">
            <v>79.623400000000004</v>
          </cell>
          <cell r="AI359">
            <v>72.172300000000007</v>
          </cell>
          <cell r="AJ359">
            <v>14.4754</v>
          </cell>
          <cell r="AK359">
            <v>50.453400000000002</v>
          </cell>
          <cell r="AL359">
            <v>321.20159999999998</v>
          </cell>
          <cell r="AM359">
            <v>42.0443</v>
          </cell>
          <cell r="AN359">
            <v>473.41899999999998</v>
          </cell>
          <cell r="AO359">
            <v>669.47090000000003</v>
          </cell>
        </row>
        <row r="360">
          <cell r="C360">
            <v>275.65809999999999</v>
          </cell>
          <cell r="D360">
            <v>34.538600000000002</v>
          </cell>
          <cell r="E360">
            <v>765.44069999999999</v>
          </cell>
          <cell r="F360">
            <v>11.152900000000001</v>
          </cell>
          <cell r="G360">
            <v>117.81440000000001</v>
          </cell>
          <cell r="H360">
            <v>3.3799999999999997E-2</v>
          </cell>
          <cell r="I360">
            <v>13.9475</v>
          </cell>
          <cell r="J360">
            <v>63.810699999999997</v>
          </cell>
          <cell r="K360">
            <v>529.54</v>
          </cell>
          <cell r="L360">
            <v>30.3748</v>
          </cell>
          <cell r="M360">
            <v>5.0646000000000004</v>
          </cell>
          <cell r="N360">
            <v>603.45839999999998</v>
          </cell>
          <cell r="O360">
            <v>28.563800000000001</v>
          </cell>
          <cell r="P360">
            <v>24.545200000000001</v>
          </cell>
          <cell r="Q360">
            <v>337.88010000000003</v>
          </cell>
          <cell r="R360">
            <v>3.5421</v>
          </cell>
          <cell r="S360">
            <v>839.20759999999996</v>
          </cell>
          <cell r="T360">
            <v>132.38499999999999</v>
          </cell>
          <cell r="U360">
            <v>40.434600000000003</v>
          </cell>
          <cell r="V360">
            <v>215.66460000000001</v>
          </cell>
          <cell r="W360">
            <v>242.99770000000001</v>
          </cell>
          <cell r="X360">
            <v>59.233800000000002</v>
          </cell>
          <cell r="Y360">
            <v>131.32419999999999</v>
          </cell>
          <cell r="Z360">
            <v>2.3706</v>
          </cell>
          <cell r="AA360">
            <v>1.754</v>
          </cell>
          <cell r="AB360">
            <v>289.5292</v>
          </cell>
          <cell r="AC360">
            <v>10.9963</v>
          </cell>
          <cell r="AD360">
            <v>3.7499999999999999E-2</v>
          </cell>
          <cell r="AE360">
            <v>10.1835</v>
          </cell>
          <cell r="AF360">
            <v>19.260899999999999</v>
          </cell>
          <cell r="AG360">
            <v>0.77400000000000002</v>
          </cell>
          <cell r="AH360">
            <v>79.933400000000006</v>
          </cell>
          <cell r="AI360">
            <v>72.453199999999995</v>
          </cell>
          <cell r="AJ360">
            <v>14.592000000000001</v>
          </cell>
          <cell r="AK360">
            <v>50.782400000000003</v>
          </cell>
          <cell r="AL360">
            <v>322.64909999999998</v>
          </cell>
          <cell r="AM360">
            <v>41.950899999999997</v>
          </cell>
          <cell r="AN360">
            <v>475.26220000000001</v>
          </cell>
          <cell r="AO360">
            <v>671.27250000000004</v>
          </cell>
        </row>
        <row r="361">
          <cell r="C361">
            <v>274.41849999999999</v>
          </cell>
          <cell r="D361">
            <v>34.696399999999997</v>
          </cell>
          <cell r="E361">
            <v>767.94799999999998</v>
          </cell>
          <cell r="F361">
            <v>11.152900000000001</v>
          </cell>
          <cell r="G361">
            <v>118.3526</v>
          </cell>
          <cell r="H361">
            <v>3.3700000000000001E-2</v>
          </cell>
          <cell r="I361">
            <v>14.011200000000001</v>
          </cell>
          <cell r="J361">
            <v>64.106499999999997</v>
          </cell>
          <cell r="K361">
            <v>529.54</v>
          </cell>
          <cell r="L361">
            <v>30.513500000000001</v>
          </cell>
          <cell r="M361">
            <v>5.0986000000000002</v>
          </cell>
          <cell r="N361">
            <v>606.21519999999998</v>
          </cell>
          <cell r="O361">
            <v>28.694299999999998</v>
          </cell>
          <cell r="P361">
            <v>24.657399999999999</v>
          </cell>
          <cell r="Q361">
            <v>337.64729999999997</v>
          </cell>
          <cell r="R361">
            <v>3.5421</v>
          </cell>
          <cell r="S361">
            <v>840.53970000000004</v>
          </cell>
          <cell r="T361">
            <v>132.38499999999999</v>
          </cell>
          <cell r="U361">
            <v>40.461199999999998</v>
          </cell>
          <cell r="V361">
            <v>216.6498</v>
          </cell>
          <cell r="W361">
            <v>244.1078</v>
          </cell>
          <cell r="X361">
            <v>59.470999999999997</v>
          </cell>
          <cell r="Y361">
            <v>131.70570000000001</v>
          </cell>
          <cell r="Z361">
            <v>2.3814000000000002</v>
          </cell>
          <cell r="AA361">
            <v>1.7545999999999999</v>
          </cell>
          <cell r="AB361">
            <v>288.77589999999998</v>
          </cell>
          <cell r="AC361">
            <v>11.0725</v>
          </cell>
          <cell r="AD361">
            <v>3.6999999999999998E-2</v>
          </cell>
          <cell r="AE361">
            <v>10.1835</v>
          </cell>
          <cell r="AF361">
            <v>19.3779</v>
          </cell>
          <cell r="AG361">
            <v>0.77400000000000002</v>
          </cell>
          <cell r="AH361">
            <v>80.298500000000004</v>
          </cell>
          <cell r="AI361">
            <v>72.784199999999998</v>
          </cell>
          <cell r="AJ361">
            <v>14.6317</v>
          </cell>
          <cell r="AK361">
            <v>50.446199999999997</v>
          </cell>
          <cell r="AL361">
            <v>323.96910000000003</v>
          </cell>
          <cell r="AM361">
            <v>41.497900000000001</v>
          </cell>
          <cell r="AN361">
            <v>477.43329999999997</v>
          </cell>
          <cell r="AO361">
            <v>672.11</v>
          </cell>
        </row>
        <row r="362">
          <cell r="C362">
            <v>274.41849999999999</v>
          </cell>
          <cell r="D362">
            <v>34.696399999999997</v>
          </cell>
          <cell r="E362">
            <v>767.94799999999998</v>
          </cell>
          <cell r="F362">
            <v>11.152900000000001</v>
          </cell>
          <cell r="G362">
            <v>118.3526</v>
          </cell>
          <cell r="H362">
            <v>3.3700000000000001E-2</v>
          </cell>
          <cell r="I362">
            <v>14.011200000000001</v>
          </cell>
          <cell r="J362">
            <v>64.106499999999997</v>
          </cell>
          <cell r="K362">
            <v>529.54</v>
          </cell>
          <cell r="L362">
            <v>30.513500000000001</v>
          </cell>
          <cell r="M362">
            <v>5.0986000000000002</v>
          </cell>
          <cell r="N362">
            <v>606.21519999999998</v>
          </cell>
          <cell r="O362">
            <v>28.694299999999998</v>
          </cell>
          <cell r="P362">
            <v>24.657399999999999</v>
          </cell>
          <cell r="Q362">
            <v>337.64729999999997</v>
          </cell>
          <cell r="R362">
            <v>3.5421</v>
          </cell>
          <cell r="S362">
            <v>840.53970000000004</v>
          </cell>
          <cell r="T362">
            <v>132.38499999999999</v>
          </cell>
          <cell r="U362">
            <v>40.461199999999998</v>
          </cell>
          <cell r="V362">
            <v>216.6498</v>
          </cell>
          <cell r="W362">
            <v>244.1078</v>
          </cell>
          <cell r="X362">
            <v>59.470999999999997</v>
          </cell>
          <cell r="Y362">
            <v>131.70570000000001</v>
          </cell>
          <cell r="Z362">
            <v>2.3814000000000002</v>
          </cell>
          <cell r="AA362">
            <v>1.7545999999999999</v>
          </cell>
          <cell r="AB362">
            <v>288.77589999999998</v>
          </cell>
          <cell r="AC362">
            <v>11.0725</v>
          </cell>
          <cell r="AD362">
            <v>3.6999999999999998E-2</v>
          </cell>
          <cell r="AE362">
            <v>10.1835</v>
          </cell>
          <cell r="AF362">
            <v>19.3779</v>
          </cell>
          <cell r="AG362">
            <v>0.77400000000000002</v>
          </cell>
          <cell r="AH362">
            <v>80.298500000000004</v>
          </cell>
          <cell r="AI362">
            <v>72.784199999999998</v>
          </cell>
          <cell r="AJ362">
            <v>14.6317</v>
          </cell>
          <cell r="AK362">
            <v>50.446199999999997</v>
          </cell>
          <cell r="AL362">
            <v>323.96910000000003</v>
          </cell>
          <cell r="AM362">
            <v>41.497900000000001</v>
          </cell>
          <cell r="AN362">
            <v>477.43329999999997</v>
          </cell>
          <cell r="AO362">
            <v>672.11</v>
          </cell>
        </row>
        <row r="363">
          <cell r="C363">
            <v>274.41849999999999</v>
          </cell>
          <cell r="D363">
            <v>34.696399999999997</v>
          </cell>
          <cell r="E363">
            <v>767.94799999999998</v>
          </cell>
          <cell r="F363">
            <v>11.152900000000001</v>
          </cell>
          <cell r="G363">
            <v>118.3526</v>
          </cell>
          <cell r="H363">
            <v>3.3700000000000001E-2</v>
          </cell>
          <cell r="I363">
            <v>14.011200000000001</v>
          </cell>
          <cell r="J363">
            <v>64.106499999999997</v>
          </cell>
          <cell r="K363">
            <v>529.54</v>
          </cell>
          <cell r="L363">
            <v>30.513500000000001</v>
          </cell>
          <cell r="M363">
            <v>5.0986000000000002</v>
          </cell>
          <cell r="N363">
            <v>606.21519999999998</v>
          </cell>
          <cell r="O363">
            <v>28.694299999999998</v>
          </cell>
          <cell r="P363">
            <v>24.657399999999999</v>
          </cell>
          <cell r="Q363">
            <v>337.64729999999997</v>
          </cell>
          <cell r="R363">
            <v>3.5421</v>
          </cell>
          <cell r="S363">
            <v>840.53970000000004</v>
          </cell>
          <cell r="T363">
            <v>132.38499999999999</v>
          </cell>
          <cell r="U363">
            <v>40.461199999999998</v>
          </cell>
          <cell r="V363">
            <v>216.6498</v>
          </cell>
          <cell r="W363">
            <v>244.1078</v>
          </cell>
          <cell r="X363">
            <v>59.470999999999997</v>
          </cell>
          <cell r="Y363">
            <v>131.70570000000001</v>
          </cell>
          <cell r="Z363">
            <v>2.3814000000000002</v>
          </cell>
          <cell r="AA363">
            <v>1.7545999999999999</v>
          </cell>
          <cell r="AB363">
            <v>288.77589999999998</v>
          </cell>
          <cell r="AC363">
            <v>11.0725</v>
          </cell>
          <cell r="AD363">
            <v>3.6999999999999998E-2</v>
          </cell>
          <cell r="AE363">
            <v>10.1835</v>
          </cell>
          <cell r="AF363">
            <v>19.3779</v>
          </cell>
          <cell r="AG363">
            <v>0.77400000000000002</v>
          </cell>
          <cell r="AH363">
            <v>80.298500000000004</v>
          </cell>
          <cell r="AI363">
            <v>72.784199999999998</v>
          </cell>
          <cell r="AJ363">
            <v>14.6317</v>
          </cell>
          <cell r="AK363">
            <v>50.446199999999997</v>
          </cell>
          <cell r="AL363">
            <v>323.96910000000003</v>
          </cell>
          <cell r="AM363">
            <v>41.497900000000001</v>
          </cell>
          <cell r="AN363">
            <v>477.43329999999997</v>
          </cell>
          <cell r="AO363">
            <v>672.11</v>
          </cell>
        </row>
        <row r="364">
          <cell r="C364">
            <v>274.47629999999998</v>
          </cell>
          <cell r="D364">
            <v>34.823399999999999</v>
          </cell>
          <cell r="E364">
            <v>771.255</v>
          </cell>
          <cell r="F364">
            <v>11.152900000000001</v>
          </cell>
          <cell r="G364">
            <v>118.78579999999999</v>
          </cell>
          <cell r="H364">
            <v>3.3700000000000001E-2</v>
          </cell>
          <cell r="I364">
            <v>14.0625</v>
          </cell>
          <cell r="J364">
            <v>64.371399999999994</v>
          </cell>
          <cell r="K364">
            <v>529.54</v>
          </cell>
          <cell r="L364">
            <v>30.6252</v>
          </cell>
          <cell r="M364">
            <v>5.1864999999999997</v>
          </cell>
          <cell r="N364">
            <v>608.43399999999997</v>
          </cell>
          <cell r="O364">
            <v>28.799299999999999</v>
          </cell>
          <cell r="P364">
            <v>24.747599999999998</v>
          </cell>
          <cell r="Q364">
            <v>339.14699999999999</v>
          </cell>
          <cell r="R364">
            <v>3.5326</v>
          </cell>
          <cell r="S364">
            <v>840.53970000000004</v>
          </cell>
          <cell r="T364">
            <v>132.38499999999999</v>
          </cell>
          <cell r="U364">
            <v>40.460599999999999</v>
          </cell>
          <cell r="V364">
            <v>217.4427</v>
          </cell>
          <cell r="W364">
            <v>245.00120000000001</v>
          </cell>
          <cell r="X364">
            <v>59.6218</v>
          </cell>
          <cell r="Y364">
            <v>132.9101</v>
          </cell>
          <cell r="Z364">
            <v>2.3900999999999999</v>
          </cell>
          <cell r="AA364">
            <v>1.7477</v>
          </cell>
          <cell r="AB364">
            <v>288.125</v>
          </cell>
          <cell r="AC364">
            <v>11.1723</v>
          </cell>
          <cell r="AD364">
            <v>3.6600000000000001E-2</v>
          </cell>
          <cell r="AE364">
            <v>10.1835</v>
          </cell>
          <cell r="AF364">
            <v>19.470199999999998</v>
          </cell>
          <cell r="AG364">
            <v>0.77249999999999996</v>
          </cell>
          <cell r="AH364">
            <v>80.592399999999998</v>
          </cell>
          <cell r="AI364">
            <v>73.050600000000003</v>
          </cell>
          <cell r="AJ364">
            <v>14.9069</v>
          </cell>
          <cell r="AK364">
            <v>50.537399999999998</v>
          </cell>
          <cell r="AL364">
            <v>324.3845</v>
          </cell>
          <cell r="AM364">
            <v>41.423000000000002</v>
          </cell>
          <cell r="AN364">
            <v>479.1807</v>
          </cell>
          <cell r="AO364">
            <v>672.9085</v>
          </cell>
        </row>
        <row r="365">
          <cell r="C365">
            <v>273.44799999999998</v>
          </cell>
          <cell r="D365">
            <v>34.680999999999997</v>
          </cell>
          <cell r="E365">
            <v>771.08010000000002</v>
          </cell>
          <cell r="F365">
            <v>11.152900000000001</v>
          </cell>
          <cell r="G365">
            <v>118.3001</v>
          </cell>
          <cell r="H365">
            <v>3.3599999999999998E-2</v>
          </cell>
          <cell r="I365">
            <v>14.005000000000001</v>
          </cell>
          <cell r="J365">
            <v>64.151300000000006</v>
          </cell>
          <cell r="K365">
            <v>529.54</v>
          </cell>
          <cell r="L365">
            <v>30.5</v>
          </cell>
          <cell r="M365">
            <v>5.1974</v>
          </cell>
          <cell r="N365">
            <v>605.94619999999998</v>
          </cell>
          <cell r="O365">
            <v>28.6816</v>
          </cell>
          <cell r="P365">
            <v>24.6464</v>
          </cell>
          <cell r="Q365">
            <v>337.47359999999998</v>
          </cell>
          <cell r="R365">
            <v>3.5326</v>
          </cell>
          <cell r="S365">
            <v>840.53970000000004</v>
          </cell>
          <cell r="T365">
            <v>132.38499999999999</v>
          </cell>
          <cell r="U365">
            <v>40.438000000000002</v>
          </cell>
          <cell r="V365">
            <v>216.55369999999999</v>
          </cell>
          <cell r="W365">
            <v>243.99950000000001</v>
          </cell>
          <cell r="X365">
            <v>59.7012</v>
          </cell>
          <cell r="Y365">
            <v>133.1422</v>
          </cell>
          <cell r="Z365">
            <v>2.3803999999999998</v>
          </cell>
          <cell r="AA365">
            <v>1.7487999999999999</v>
          </cell>
          <cell r="AB365">
            <v>287.91640000000001</v>
          </cell>
          <cell r="AC365">
            <v>11.139900000000001</v>
          </cell>
          <cell r="AD365">
            <v>3.6499999999999998E-2</v>
          </cell>
          <cell r="AE365">
            <v>10.1835</v>
          </cell>
          <cell r="AF365">
            <v>19.455400000000001</v>
          </cell>
          <cell r="AG365">
            <v>0.77249999999999996</v>
          </cell>
          <cell r="AH365">
            <v>80.262900000000002</v>
          </cell>
          <cell r="AI365">
            <v>72.751900000000006</v>
          </cell>
          <cell r="AJ365">
            <v>14.9956</v>
          </cell>
          <cell r="AK365">
            <v>50.420699999999997</v>
          </cell>
          <cell r="AL365">
            <v>323.67160000000001</v>
          </cell>
          <cell r="AM365">
            <v>41.4039</v>
          </cell>
          <cell r="AN365">
            <v>477.22140000000002</v>
          </cell>
          <cell r="AO365">
            <v>671.64710000000002</v>
          </cell>
        </row>
        <row r="366">
          <cell r="C366">
            <v>272.36520000000002</v>
          </cell>
          <cell r="D366">
            <v>34.569400000000002</v>
          </cell>
          <cell r="E366">
            <v>767.60659999999996</v>
          </cell>
          <cell r="F366">
            <v>11.152900000000001</v>
          </cell>
          <cell r="G366">
            <v>117.9194</v>
          </cell>
          <cell r="H366">
            <v>3.3599999999999998E-2</v>
          </cell>
          <cell r="I366">
            <v>13.96</v>
          </cell>
          <cell r="J366">
            <v>63.942300000000003</v>
          </cell>
          <cell r="K366">
            <v>529.54</v>
          </cell>
          <cell r="L366">
            <v>30.401900000000001</v>
          </cell>
          <cell r="M366">
            <v>5.2648999999999999</v>
          </cell>
          <cell r="N366">
            <v>603.99639999999999</v>
          </cell>
          <cell r="O366">
            <v>28.589300000000001</v>
          </cell>
          <cell r="P366">
            <v>24.5671</v>
          </cell>
          <cell r="Q366">
            <v>335.72289999999998</v>
          </cell>
          <cell r="R366">
            <v>3.5326</v>
          </cell>
          <cell r="S366">
            <v>840.53970000000004</v>
          </cell>
          <cell r="T366">
            <v>132.38499999999999</v>
          </cell>
          <cell r="U366">
            <v>40.431199999999997</v>
          </cell>
          <cell r="V366">
            <v>215.85679999999999</v>
          </cell>
          <cell r="W366">
            <v>243.21430000000001</v>
          </cell>
          <cell r="X366">
            <v>59.606000000000002</v>
          </cell>
          <cell r="Y366">
            <v>133.52959999999999</v>
          </cell>
          <cell r="Z366">
            <v>2.3727</v>
          </cell>
          <cell r="AA366">
            <v>1.7487999999999999</v>
          </cell>
          <cell r="AB366">
            <v>288.67930000000001</v>
          </cell>
          <cell r="AC366">
            <v>11.059900000000001</v>
          </cell>
          <cell r="AD366">
            <v>3.61E-2</v>
          </cell>
          <cell r="AE366">
            <v>10.1835</v>
          </cell>
          <cell r="AF366">
            <v>19.391999999999999</v>
          </cell>
          <cell r="AG366">
            <v>0.77249999999999996</v>
          </cell>
          <cell r="AH366">
            <v>80.004599999999996</v>
          </cell>
          <cell r="AI366">
            <v>72.517799999999994</v>
          </cell>
          <cell r="AJ366">
            <v>14.882400000000001</v>
          </cell>
          <cell r="AK366">
            <v>50.056899999999999</v>
          </cell>
          <cell r="AL366">
            <v>322.84899999999999</v>
          </cell>
          <cell r="AM366">
            <v>41.479399999999998</v>
          </cell>
          <cell r="AN366">
            <v>475.68579999999997</v>
          </cell>
          <cell r="AO366">
            <v>670.06119999999999</v>
          </cell>
        </row>
        <row r="367">
          <cell r="C367">
            <v>268.77379999999999</v>
          </cell>
          <cell r="D367">
            <v>34.527700000000003</v>
          </cell>
          <cell r="E367">
            <v>765.93809999999996</v>
          </cell>
          <cell r="F367">
            <v>11.151899999999999</v>
          </cell>
          <cell r="G367">
            <v>117.777</v>
          </cell>
          <cell r="H367">
            <v>3.3599999999999998E-2</v>
          </cell>
          <cell r="I367">
            <v>13.943099999999999</v>
          </cell>
          <cell r="J367">
            <v>63.865900000000003</v>
          </cell>
          <cell r="K367">
            <v>529.49</v>
          </cell>
          <cell r="L367">
            <v>30.365200000000002</v>
          </cell>
          <cell r="M367">
            <v>5.2609000000000004</v>
          </cell>
          <cell r="N367">
            <v>603.26700000000005</v>
          </cell>
          <cell r="O367">
            <v>28.5548</v>
          </cell>
          <cell r="P367">
            <v>24.537500000000001</v>
          </cell>
          <cell r="Q367">
            <v>335.64920000000001</v>
          </cell>
          <cell r="R367">
            <v>3.5323000000000002</v>
          </cell>
          <cell r="S367">
            <v>840.46029999999996</v>
          </cell>
          <cell r="T367">
            <v>132.3725</v>
          </cell>
          <cell r="U367">
            <v>40.443800000000003</v>
          </cell>
          <cell r="V367">
            <v>215.59610000000001</v>
          </cell>
          <cell r="W367">
            <v>242.92060000000001</v>
          </cell>
          <cell r="X367">
            <v>59.507899999999999</v>
          </cell>
          <cell r="Y367">
            <v>133.6046</v>
          </cell>
          <cell r="Z367">
            <v>2.3698000000000001</v>
          </cell>
          <cell r="AA367">
            <v>1.7498</v>
          </cell>
          <cell r="AB367">
            <v>288.4708</v>
          </cell>
          <cell r="AC367">
            <v>10.998200000000001</v>
          </cell>
          <cell r="AD367">
            <v>3.5799999999999998E-2</v>
          </cell>
          <cell r="AE367">
            <v>10.182499999999999</v>
          </cell>
          <cell r="AF367">
            <v>19.264099999999999</v>
          </cell>
          <cell r="AG367">
            <v>0.77249999999999996</v>
          </cell>
          <cell r="AH367">
            <v>79.908000000000001</v>
          </cell>
          <cell r="AI367">
            <v>72.430300000000003</v>
          </cell>
          <cell r="AJ367">
            <v>14.725300000000001</v>
          </cell>
          <cell r="AK367">
            <v>49.948599999999999</v>
          </cell>
          <cell r="AL367">
            <v>323.75560000000002</v>
          </cell>
          <cell r="AM367">
            <v>41.296100000000003</v>
          </cell>
          <cell r="AN367">
            <v>475.1114</v>
          </cell>
          <cell r="AO367">
            <v>669.73350000000005</v>
          </cell>
        </row>
        <row r="368">
          <cell r="C368">
            <v>268.21910000000003</v>
          </cell>
          <cell r="D368">
            <v>34.401899999999998</v>
          </cell>
          <cell r="E368">
            <v>766.48289999999997</v>
          </cell>
          <cell r="F368">
            <v>11.1485</v>
          </cell>
          <cell r="G368">
            <v>117.34780000000001</v>
          </cell>
          <cell r="H368">
            <v>3.3599999999999998E-2</v>
          </cell>
          <cell r="I368">
            <v>13.892300000000001</v>
          </cell>
          <cell r="J368">
            <v>63.622900000000001</v>
          </cell>
          <cell r="K368">
            <v>529.33000000000004</v>
          </cell>
          <cell r="L368">
            <v>30.2545</v>
          </cell>
          <cell r="M368">
            <v>5.2088000000000001</v>
          </cell>
          <cell r="N368">
            <v>601.0684</v>
          </cell>
          <cell r="O368">
            <v>28.450700000000001</v>
          </cell>
          <cell r="P368">
            <v>24.448</v>
          </cell>
          <cell r="Q368">
            <v>334.66230000000002</v>
          </cell>
          <cell r="R368">
            <v>3.5312000000000001</v>
          </cell>
          <cell r="S368">
            <v>837.54750000000001</v>
          </cell>
          <cell r="T368">
            <v>132.33250000000001</v>
          </cell>
          <cell r="U368">
            <v>40.4161</v>
          </cell>
          <cell r="V368">
            <v>214.81039999999999</v>
          </cell>
          <cell r="W368">
            <v>242.03530000000001</v>
          </cell>
          <cell r="X368">
            <v>59.268799999999999</v>
          </cell>
          <cell r="Y368">
            <v>133.50810000000001</v>
          </cell>
          <cell r="Z368">
            <v>2.3612000000000002</v>
          </cell>
          <cell r="AA368">
            <v>1.7597</v>
          </cell>
          <cell r="AB368">
            <v>287.87389999999999</v>
          </cell>
          <cell r="AC368">
            <v>10.988099999999999</v>
          </cell>
          <cell r="AD368">
            <v>3.5799999999999998E-2</v>
          </cell>
          <cell r="AE368">
            <v>10.179399999999999</v>
          </cell>
          <cell r="AF368">
            <v>19.225899999999999</v>
          </cell>
          <cell r="AG368">
            <v>0.7722</v>
          </cell>
          <cell r="AH368">
            <v>79.616799999999998</v>
          </cell>
          <cell r="AI368">
            <v>72.166300000000007</v>
          </cell>
          <cell r="AJ368">
            <v>14.644399999999999</v>
          </cell>
          <cell r="AK368">
            <v>49.795400000000001</v>
          </cell>
          <cell r="AL368">
            <v>323.30270000000002</v>
          </cell>
          <cell r="AM368">
            <v>40.850900000000003</v>
          </cell>
          <cell r="AN368">
            <v>473.37979999999999</v>
          </cell>
          <cell r="AO368">
            <v>668.19830000000002</v>
          </cell>
        </row>
        <row r="369">
          <cell r="C369">
            <v>268.21910000000003</v>
          </cell>
          <cell r="D369">
            <v>34.401899999999998</v>
          </cell>
          <cell r="E369">
            <v>766.48289999999997</v>
          </cell>
          <cell r="F369">
            <v>11.1485</v>
          </cell>
          <cell r="G369">
            <v>117.34780000000001</v>
          </cell>
          <cell r="H369">
            <v>3.3599999999999998E-2</v>
          </cell>
          <cell r="I369">
            <v>13.892300000000001</v>
          </cell>
          <cell r="J369">
            <v>63.622900000000001</v>
          </cell>
          <cell r="K369">
            <v>529.33000000000004</v>
          </cell>
          <cell r="L369">
            <v>30.2545</v>
          </cell>
          <cell r="M369">
            <v>5.2088000000000001</v>
          </cell>
          <cell r="N369">
            <v>601.0684</v>
          </cell>
          <cell r="O369">
            <v>28.450700000000001</v>
          </cell>
          <cell r="P369">
            <v>24.448</v>
          </cell>
          <cell r="Q369">
            <v>334.66230000000002</v>
          </cell>
          <cell r="R369">
            <v>3.5312000000000001</v>
          </cell>
          <cell r="S369">
            <v>837.54750000000001</v>
          </cell>
          <cell r="T369">
            <v>132.33250000000001</v>
          </cell>
          <cell r="U369">
            <v>40.4161</v>
          </cell>
          <cell r="V369">
            <v>214.81039999999999</v>
          </cell>
          <cell r="W369">
            <v>242.03530000000001</v>
          </cell>
          <cell r="X369">
            <v>59.268799999999999</v>
          </cell>
          <cell r="Y369">
            <v>133.50810000000001</v>
          </cell>
          <cell r="Z369">
            <v>2.3612000000000002</v>
          </cell>
          <cell r="AA369">
            <v>1.7597</v>
          </cell>
          <cell r="AB369">
            <v>287.87389999999999</v>
          </cell>
          <cell r="AC369">
            <v>10.988099999999999</v>
          </cell>
          <cell r="AD369">
            <v>3.5799999999999998E-2</v>
          </cell>
          <cell r="AE369">
            <v>10.179399999999999</v>
          </cell>
          <cell r="AF369">
            <v>19.225899999999999</v>
          </cell>
          <cell r="AG369">
            <v>0.7722</v>
          </cell>
          <cell r="AH369">
            <v>79.616799999999998</v>
          </cell>
          <cell r="AI369">
            <v>72.166300000000007</v>
          </cell>
          <cell r="AJ369">
            <v>14.644399999999999</v>
          </cell>
          <cell r="AK369">
            <v>49.795400000000001</v>
          </cell>
          <cell r="AL369">
            <v>323.30270000000002</v>
          </cell>
          <cell r="AM369">
            <v>40.850900000000003</v>
          </cell>
          <cell r="AN369">
            <v>473.37979999999999</v>
          </cell>
          <cell r="AO369">
            <v>668.19830000000002</v>
          </cell>
        </row>
        <row r="370">
          <cell r="C370">
            <v>268.21910000000003</v>
          </cell>
          <cell r="D370">
            <v>34.401899999999998</v>
          </cell>
          <cell r="E370">
            <v>766.48289999999997</v>
          </cell>
          <cell r="F370">
            <v>11.1485</v>
          </cell>
          <cell r="G370">
            <v>117.34780000000001</v>
          </cell>
          <cell r="H370">
            <v>3.3599999999999998E-2</v>
          </cell>
          <cell r="I370">
            <v>13.892300000000001</v>
          </cell>
          <cell r="J370">
            <v>63.622900000000001</v>
          </cell>
          <cell r="K370">
            <v>529.33000000000004</v>
          </cell>
          <cell r="L370">
            <v>30.2545</v>
          </cell>
          <cell r="M370">
            <v>5.2088000000000001</v>
          </cell>
          <cell r="N370">
            <v>601.0684</v>
          </cell>
          <cell r="O370">
            <v>28.450700000000001</v>
          </cell>
          <cell r="P370">
            <v>24.448</v>
          </cell>
          <cell r="Q370">
            <v>334.66230000000002</v>
          </cell>
          <cell r="R370">
            <v>3.5312000000000001</v>
          </cell>
          <cell r="S370">
            <v>837.54750000000001</v>
          </cell>
          <cell r="T370">
            <v>132.33250000000001</v>
          </cell>
          <cell r="U370">
            <v>40.4161</v>
          </cell>
          <cell r="V370">
            <v>214.81039999999999</v>
          </cell>
          <cell r="W370">
            <v>242.03530000000001</v>
          </cell>
          <cell r="X370">
            <v>59.268799999999999</v>
          </cell>
          <cell r="Y370">
            <v>133.50810000000001</v>
          </cell>
          <cell r="Z370">
            <v>2.3612000000000002</v>
          </cell>
          <cell r="AA370">
            <v>1.7597</v>
          </cell>
          <cell r="AB370">
            <v>287.87389999999999</v>
          </cell>
          <cell r="AC370">
            <v>10.988099999999999</v>
          </cell>
          <cell r="AD370">
            <v>3.5799999999999998E-2</v>
          </cell>
          <cell r="AE370">
            <v>10.179399999999999</v>
          </cell>
          <cell r="AF370">
            <v>19.225899999999999</v>
          </cell>
          <cell r="AG370">
            <v>0.7722</v>
          </cell>
          <cell r="AH370">
            <v>79.616799999999998</v>
          </cell>
          <cell r="AI370">
            <v>72.166300000000007</v>
          </cell>
          <cell r="AJ370">
            <v>14.644399999999999</v>
          </cell>
          <cell r="AK370">
            <v>49.795400000000001</v>
          </cell>
          <cell r="AL370">
            <v>323.30270000000002</v>
          </cell>
          <cell r="AM370">
            <v>40.850900000000003</v>
          </cell>
          <cell r="AN370">
            <v>473.37979999999999</v>
          </cell>
          <cell r="AO370">
            <v>668.19830000000002</v>
          </cell>
        </row>
        <row r="371">
          <cell r="C371">
            <v>268.84219999999999</v>
          </cell>
          <cell r="D371">
            <v>33.837000000000003</v>
          </cell>
          <cell r="E371">
            <v>759.92780000000005</v>
          </cell>
          <cell r="F371">
            <v>11.1111</v>
          </cell>
          <cell r="G371">
            <v>115.4211</v>
          </cell>
          <cell r="H371">
            <v>3.3500000000000002E-2</v>
          </cell>
          <cell r="I371">
            <v>13.664199999999999</v>
          </cell>
          <cell r="J371">
            <v>62.593499999999999</v>
          </cell>
          <cell r="K371">
            <v>529.22</v>
          </cell>
          <cell r="L371">
            <v>29.7578</v>
          </cell>
          <cell r="M371">
            <v>5.1791999999999998</v>
          </cell>
          <cell r="N371">
            <v>591.19989999999996</v>
          </cell>
          <cell r="O371">
            <v>27.983599999999999</v>
          </cell>
          <cell r="P371">
            <v>24.046600000000002</v>
          </cell>
          <cell r="Q371">
            <v>331.53500000000003</v>
          </cell>
          <cell r="R371">
            <v>3.5234000000000001</v>
          </cell>
          <cell r="S371">
            <v>837.37339999999995</v>
          </cell>
          <cell r="T371">
            <v>132.30500000000001</v>
          </cell>
          <cell r="U371">
            <v>40.4099</v>
          </cell>
          <cell r="V371">
            <v>211.28360000000001</v>
          </cell>
          <cell r="W371">
            <v>238.0615</v>
          </cell>
          <cell r="X371">
            <v>58.379800000000003</v>
          </cell>
          <cell r="Y371">
            <v>132.2937</v>
          </cell>
          <cell r="Z371">
            <v>2.3224</v>
          </cell>
          <cell r="AA371">
            <v>1.7569999999999999</v>
          </cell>
          <cell r="AB371">
            <v>287.74970000000002</v>
          </cell>
          <cell r="AC371">
            <v>10.837899999999999</v>
          </cell>
          <cell r="AD371">
            <v>3.5700000000000003E-2</v>
          </cell>
          <cell r="AE371">
            <v>10.177300000000001</v>
          </cell>
          <cell r="AF371">
            <v>18.9495</v>
          </cell>
          <cell r="AG371">
            <v>0.77039999999999997</v>
          </cell>
          <cell r="AH371">
            <v>78.309600000000003</v>
          </cell>
          <cell r="AI371">
            <v>70.981399999999994</v>
          </cell>
          <cell r="AJ371">
            <v>14.5298</v>
          </cell>
          <cell r="AK371">
            <v>48.985599999999998</v>
          </cell>
          <cell r="AL371">
            <v>316.28809999999999</v>
          </cell>
          <cell r="AM371">
            <v>40.7605</v>
          </cell>
          <cell r="AN371">
            <v>465.6078</v>
          </cell>
          <cell r="AO371">
            <v>668.05949999999996</v>
          </cell>
        </row>
        <row r="372">
          <cell r="C372">
            <v>268.84219999999999</v>
          </cell>
          <cell r="D372">
            <v>33.837000000000003</v>
          </cell>
          <cell r="E372">
            <v>759.92780000000005</v>
          </cell>
          <cell r="F372">
            <v>11.1111</v>
          </cell>
          <cell r="G372">
            <v>115.4211</v>
          </cell>
          <cell r="H372">
            <v>3.3399999999999999E-2</v>
          </cell>
          <cell r="I372">
            <v>13.664199999999999</v>
          </cell>
          <cell r="J372">
            <v>62.593499999999999</v>
          </cell>
          <cell r="K372">
            <v>529.22</v>
          </cell>
          <cell r="L372">
            <v>29.7578</v>
          </cell>
          <cell r="M372">
            <v>5.1791999999999998</v>
          </cell>
          <cell r="N372">
            <v>591.19989999999996</v>
          </cell>
          <cell r="O372">
            <v>27.983599999999999</v>
          </cell>
          <cell r="P372">
            <v>24.046600000000002</v>
          </cell>
          <cell r="Q372">
            <v>331.53500000000003</v>
          </cell>
          <cell r="R372">
            <v>3.5234000000000001</v>
          </cell>
          <cell r="S372">
            <v>837.37339999999995</v>
          </cell>
          <cell r="T372">
            <v>132.30500000000001</v>
          </cell>
          <cell r="U372">
            <v>40.4176</v>
          </cell>
          <cell r="V372">
            <v>211.28360000000001</v>
          </cell>
          <cell r="W372">
            <v>238.0615</v>
          </cell>
          <cell r="X372">
            <v>58.379800000000003</v>
          </cell>
          <cell r="Y372">
            <v>132.2937</v>
          </cell>
          <cell r="Z372">
            <v>2.3224</v>
          </cell>
          <cell r="AA372">
            <v>1.7569999999999999</v>
          </cell>
          <cell r="AB372">
            <v>287.74970000000002</v>
          </cell>
          <cell r="AC372">
            <v>10.837899999999999</v>
          </cell>
          <cell r="AD372">
            <v>3.5700000000000003E-2</v>
          </cell>
          <cell r="AE372">
            <v>10.177300000000001</v>
          </cell>
          <cell r="AF372">
            <v>18.9495</v>
          </cell>
          <cell r="AG372">
            <v>0.77039999999999997</v>
          </cell>
          <cell r="AH372">
            <v>78.309600000000003</v>
          </cell>
          <cell r="AI372">
            <v>70.981399999999994</v>
          </cell>
          <cell r="AJ372">
            <v>14.5298</v>
          </cell>
          <cell r="AK372">
            <v>48.985599999999998</v>
          </cell>
          <cell r="AL372">
            <v>316.28809999999999</v>
          </cell>
          <cell r="AM372">
            <v>40.7605</v>
          </cell>
          <cell r="AN372">
            <v>465.6078</v>
          </cell>
          <cell r="AO372">
            <v>668.05949999999996</v>
          </cell>
        </row>
        <row r="373">
          <cell r="C373">
            <v>268.89299999999997</v>
          </cell>
          <cell r="D373">
            <v>33.843400000000003</v>
          </cell>
          <cell r="E373">
            <v>760.07140000000004</v>
          </cell>
          <cell r="F373">
            <v>11.113200000000001</v>
          </cell>
          <cell r="G373">
            <v>115.443</v>
          </cell>
          <cell r="H373">
            <v>3.3300000000000003E-2</v>
          </cell>
          <cell r="I373">
            <v>13.6668</v>
          </cell>
          <cell r="J373">
            <v>62.6053</v>
          </cell>
          <cell r="K373">
            <v>529.32000000000005</v>
          </cell>
          <cell r="L373">
            <v>29.763400000000001</v>
          </cell>
          <cell r="M373">
            <v>5.1802000000000001</v>
          </cell>
          <cell r="N373">
            <v>591.3116</v>
          </cell>
          <cell r="O373">
            <v>27.988900000000001</v>
          </cell>
          <cell r="P373">
            <v>24.051200000000001</v>
          </cell>
          <cell r="Q373">
            <v>331.5976</v>
          </cell>
          <cell r="R373">
            <v>3.5240999999999998</v>
          </cell>
          <cell r="S373">
            <v>837.53160000000003</v>
          </cell>
          <cell r="T373">
            <v>132.33000000000001</v>
          </cell>
          <cell r="U373">
            <v>40.411700000000003</v>
          </cell>
          <cell r="V373">
            <v>211.3235</v>
          </cell>
          <cell r="W373">
            <v>238.10640000000001</v>
          </cell>
          <cell r="X373">
            <v>58.390799999999999</v>
          </cell>
          <cell r="Y373">
            <v>132.31870000000001</v>
          </cell>
          <cell r="Z373">
            <v>2.3229000000000002</v>
          </cell>
          <cell r="AA373">
            <v>1.7521</v>
          </cell>
          <cell r="AB373">
            <v>287.80410000000001</v>
          </cell>
          <cell r="AC373">
            <v>10.84</v>
          </cell>
          <cell r="AD373">
            <v>3.5700000000000003E-2</v>
          </cell>
          <cell r="AE373">
            <v>10.1792</v>
          </cell>
          <cell r="AF373">
            <v>18.953099999999999</v>
          </cell>
          <cell r="AG373">
            <v>0.77059999999999995</v>
          </cell>
          <cell r="AH373">
            <v>78.324399999999997</v>
          </cell>
          <cell r="AI373">
            <v>70.994900000000001</v>
          </cell>
          <cell r="AJ373">
            <v>14.5326</v>
          </cell>
          <cell r="AK373">
            <v>48.994799999999998</v>
          </cell>
          <cell r="AL373">
            <v>316.34789999999998</v>
          </cell>
          <cell r="AM373">
            <v>40.768300000000004</v>
          </cell>
          <cell r="AN373">
            <v>465.69569999999999</v>
          </cell>
          <cell r="AO373">
            <v>668.1857</v>
          </cell>
        </row>
        <row r="374">
          <cell r="C374">
            <v>268.90249999999997</v>
          </cell>
          <cell r="D374">
            <v>33.971699999999998</v>
          </cell>
          <cell r="E374">
            <v>767.5865</v>
          </cell>
          <cell r="F374">
            <v>11.123699999999999</v>
          </cell>
          <cell r="G374">
            <v>115.88039999999999</v>
          </cell>
          <cell r="H374">
            <v>3.3099999999999997E-2</v>
          </cell>
          <cell r="I374">
            <v>13.7186</v>
          </cell>
          <cell r="J374">
            <v>62.842500000000001</v>
          </cell>
          <cell r="K374">
            <v>529.82000000000005</v>
          </cell>
          <cell r="L374">
            <v>29.876200000000001</v>
          </cell>
          <cell r="M374">
            <v>5.1969000000000003</v>
          </cell>
          <cell r="N374">
            <v>593.55200000000002</v>
          </cell>
          <cell r="O374">
            <v>28.094899999999999</v>
          </cell>
          <cell r="P374">
            <v>24.142299999999999</v>
          </cell>
          <cell r="Q374">
            <v>330.73450000000003</v>
          </cell>
          <cell r="R374">
            <v>3.5274000000000001</v>
          </cell>
          <cell r="S374">
            <v>838.32280000000003</v>
          </cell>
          <cell r="T374">
            <v>132.45500000000001</v>
          </cell>
          <cell r="U374">
            <v>40.466200000000001</v>
          </cell>
          <cell r="V374">
            <v>212.1242</v>
          </cell>
          <cell r="W374">
            <v>239.0086</v>
          </cell>
          <cell r="X374">
            <v>58.718800000000002</v>
          </cell>
          <cell r="Y374">
            <v>132.7936</v>
          </cell>
          <cell r="Z374">
            <v>2.3317000000000001</v>
          </cell>
          <cell r="AA374">
            <v>1.7579</v>
          </cell>
          <cell r="AB374">
            <v>285.73360000000002</v>
          </cell>
          <cell r="AC374">
            <v>10.9079</v>
          </cell>
          <cell r="AD374">
            <v>3.6799999999999999E-2</v>
          </cell>
          <cell r="AE374">
            <v>10.188800000000001</v>
          </cell>
          <cell r="AF374">
            <v>19.019500000000001</v>
          </cell>
          <cell r="AG374">
            <v>0.77129999999999999</v>
          </cell>
          <cell r="AH374">
            <v>78.621200000000002</v>
          </cell>
          <cell r="AI374">
            <v>71.263800000000003</v>
          </cell>
          <cell r="AJ374">
            <v>14.5318</v>
          </cell>
          <cell r="AK374">
            <v>49.512300000000003</v>
          </cell>
          <cell r="AL374">
            <v>315.10629999999998</v>
          </cell>
          <cell r="AM374">
            <v>40.333100000000002</v>
          </cell>
          <cell r="AN374">
            <v>467.46019999999999</v>
          </cell>
          <cell r="AO374">
            <v>664.64110000000005</v>
          </cell>
        </row>
        <row r="375">
          <cell r="C375">
            <v>270.2296</v>
          </cell>
          <cell r="D375">
            <v>33.935099999999998</v>
          </cell>
          <cell r="E375">
            <v>767.39</v>
          </cell>
          <cell r="F375">
            <v>11.1243</v>
          </cell>
          <cell r="G375">
            <v>115.7556</v>
          </cell>
          <cell r="H375">
            <v>3.3099999999999997E-2</v>
          </cell>
          <cell r="I375">
            <v>13.703799999999999</v>
          </cell>
          <cell r="J375">
            <v>62.7926</v>
          </cell>
          <cell r="K375">
            <v>529.85</v>
          </cell>
          <cell r="L375">
            <v>29.844000000000001</v>
          </cell>
          <cell r="M375">
            <v>5.1044999999999998</v>
          </cell>
          <cell r="N375">
            <v>592.91279999999995</v>
          </cell>
          <cell r="O375">
            <v>28.064699999999998</v>
          </cell>
          <cell r="P375">
            <v>24.116299999999999</v>
          </cell>
          <cell r="Q375">
            <v>331.71609999999998</v>
          </cell>
          <cell r="R375">
            <v>3.5276000000000001</v>
          </cell>
          <cell r="S375">
            <v>830.48590000000002</v>
          </cell>
          <cell r="T375">
            <v>132.46250000000001</v>
          </cell>
          <cell r="U375">
            <v>40.474699999999999</v>
          </cell>
          <cell r="V375">
            <v>211.89580000000001</v>
          </cell>
          <cell r="W375">
            <v>238.75120000000001</v>
          </cell>
          <cell r="X375">
            <v>58.7256</v>
          </cell>
          <cell r="Y375">
            <v>133.59559999999999</v>
          </cell>
          <cell r="Z375">
            <v>2.3292000000000002</v>
          </cell>
          <cell r="AA375">
            <v>1.7581</v>
          </cell>
          <cell r="AB375">
            <v>286.37119999999999</v>
          </cell>
          <cell r="AC375">
            <v>10.9153</v>
          </cell>
          <cell r="AD375">
            <v>3.6799999999999999E-2</v>
          </cell>
          <cell r="AE375">
            <v>10.189399999999999</v>
          </cell>
          <cell r="AF375">
            <v>19.045500000000001</v>
          </cell>
          <cell r="AG375">
            <v>0.77010000000000001</v>
          </cell>
          <cell r="AH375">
            <v>78.536500000000004</v>
          </cell>
          <cell r="AI375">
            <v>71.187100000000001</v>
          </cell>
          <cell r="AJ375">
            <v>14.6097</v>
          </cell>
          <cell r="AK375">
            <v>50.203899999999997</v>
          </cell>
          <cell r="AL375">
            <v>314.89429999999999</v>
          </cell>
          <cell r="AM375">
            <v>40.488799999999998</v>
          </cell>
          <cell r="AN375">
            <v>466.95679999999999</v>
          </cell>
          <cell r="AO375">
            <v>665.29049999999995</v>
          </cell>
        </row>
        <row r="376">
          <cell r="C376">
            <v>270.2296</v>
          </cell>
          <cell r="D376">
            <v>33.935099999999998</v>
          </cell>
          <cell r="E376">
            <v>767.39</v>
          </cell>
          <cell r="F376">
            <v>11.1243</v>
          </cell>
          <cell r="G376">
            <v>115.7556</v>
          </cell>
          <cell r="H376">
            <v>3.3099999999999997E-2</v>
          </cell>
          <cell r="I376">
            <v>13.703799999999999</v>
          </cell>
          <cell r="J376">
            <v>62.7926</v>
          </cell>
          <cell r="K376">
            <v>529.85</v>
          </cell>
          <cell r="L376">
            <v>29.844000000000001</v>
          </cell>
          <cell r="M376">
            <v>5.1044999999999998</v>
          </cell>
          <cell r="N376">
            <v>592.91279999999995</v>
          </cell>
          <cell r="O376">
            <v>28.064699999999998</v>
          </cell>
          <cell r="P376">
            <v>24.116299999999999</v>
          </cell>
          <cell r="Q376">
            <v>331.71609999999998</v>
          </cell>
          <cell r="R376">
            <v>3.5276000000000001</v>
          </cell>
          <cell r="S376">
            <v>830.48590000000002</v>
          </cell>
          <cell r="T376">
            <v>132.46250000000001</v>
          </cell>
          <cell r="U376">
            <v>40.474699999999999</v>
          </cell>
          <cell r="V376">
            <v>211.89580000000001</v>
          </cell>
          <cell r="W376">
            <v>238.75120000000001</v>
          </cell>
          <cell r="X376">
            <v>58.7256</v>
          </cell>
          <cell r="Y376">
            <v>133.59559999999999</v>
          </cell>
          <cell r="Z376">
            <v>2.3292000000000002</v>
          </cell>
          <cell r="AA376">
            <v>1.7581</v>
          </cell>
          <cell r="AB376">
            <v>286.37119999999999</v>
          </cell>
          <cell r="AC376">
            <v>10.9153</v>
          </cell>
          <cell r="AD376">
            <v>3.6799999999999999E-2</v>
          </cell>
          <cell r="AE376">
            <v>10.189399999999999</v>
          </cell>
          <cell r="AF376">
            <v>19.045500000000001</v>
          </cell>
          <cell r="AG376">
            <v>0.77010000000000001</v>
          </cell>
          <cell r="AH376">
            <v>78.536500000000004</v>
          </cell>
          <cell r="AI376">
            <v>71.187100000000001</v>
          </cell>
          <cell r="AJ376">
            <v>14.6097</v>
          </cell>
          <cell r="AK376">
            <v>50.203899999999997</v>
          </cell>
          <cell r="AL376">
            <v>314.89429999999999</v>
          </cell>
          <cell r="AM376">
            <v>40.488799999999998</v>
          </cell>
          <cell r="AN376">
            <v>466.95679999999999</v>
          </cell>
          <cell r="AO376">
            <v>665.29049999999995</v>
          </cell>
        </row>
        <row r="377">
          <cell r="C377">
            <v>270.2296</v>
          </cell>
          <cell r="D377">
            <v>33.935099999999998</v>
          </cell>
          <cell r="E377">
            <v>767.39</v>
          </cell>
          <cell r="F377">
            <v>11.1243</v>
          </cell>
          <cell r="G377">
            <v>115.7556</v>
          </cell>
          <cell r="H377">
            <v>3.3099999999999997E-2</v>
          </cell>
          <cell r="I377">
            <v>13.703799999999999</v>
          </cell>
          <cell r="J377">
            <v>62.7926</v>
          </cell>
          <cell r="K377">
            <v>529.85</v>
          </cell>
          <cell r="L377">
            <v>29.844000000000001</v>
          </cell>
          <cell r="M377">
            <v>5.1044999999999998</v>
          </cell>
          <cell r="N377">
            <v>592.91279999999995</v>
          </cell>
          <cell r="O377">
            <v>28.064699999999998</v>
          </cell>
          <cell r="P377">
            <v>24.116299999999999</v>
          </cell>
          <cell r="Q377">
            <v>331.71609999999998</v>
          </cell>
          <cell r="R377">
            <v>3.5276000000000001</v>
          </cell>
          <cell r="S377">
            <v>830.48590000000002</v>
          </cell>
          <cell r="T377">
            <v>132.46250000000001</v>
          </cell>
          <cell r="U377">
            <v>40.474699999999999</v>
          </cell>
          <cell r="V377">
            <v>211.89580000000001</v>
          </cell>
          <cell r="W377">
            <v>238.75120000000001</v>
          </cell>
          <cell r="X377">
            <v>58.7256</v>
          </cell>
          <cell r="Y377">
            <v>133.59559999999999</v>
          </cell>
          <cell r="Z377">
            <v>2.3292000000000002</v>
          </cell>
          <cell r="AA377">
            <v>1.7581</v>
          </cell>
          <cell r="AB377">
            <v>286.37119999999999</v>
          </cell>
          <cell r="AC377">
            <v>10.9153</v>
          </cell>
          <cell r="AD377">
            <v>3.6799999999999999E-2</v>
          </cell>
          <cell r="AE377">
            <v>10.189399999999999</v>
          </cell>
          <cell r="AF377">
            <v>19.045500000000001</v>
          </cell>
          <cell r="AG377">
            <v>0.77010000000000001</v>
          </cell>
          <cell r="AH377">
            <v>78.536500000000004</v>
          </cell>
          <cell r="AI377">
            <v>71.187100000000001</v>
          </cell>
          <cell r="AJ377">
            <v>14.6097</v>
          </cell>
          <cell r="AK377">
            <v>50.203899999999997</v>
          </cell>
          <cell r="AL377">
            <v>314.89429999999999</v>
          </cell>
          <cell r="AM377">
            <v>40.488799999999998</v>
          </cell>
          <cell r="AN377">
            <v>466.95679999999999</v>
          </cell>
          <cell r="AO377">
            <v>665.29049999999995</v>
          </cell>
        </row>
        <row r="378">
          <cell r="C378">
            <v>272.26671612903226</v>
          </cell>
          <cell r="D378">
            <v>34.290299999999995</v>
          </cell>
          <cell r="E378">
            <v>761.7554612903225</v>
          </cell>
          <cell r="F378">
            <v>11.142616129032257</v>
          </cell>
          <cell r="G378">
            <v>116.96725161290323</v>
          </cell>
          <cell r="H378">
            <v>3.3712903225806432E-2</v>
          </cell>
          <cell r="I378">
            <v>13.847235483870966</v>
          </cell>
          <cell r="J378">
            <v>63.397361290322578</v>
          </cell>
          <cell r="K378">
            <v>529.42774193548382</v>
          </cell>
          <cell r="L378">
            <v>30.156377419354843</v>
          </cell>
          <cell r="M378">
            <v>5.0612709677419359</v>
          </cell>
          <cell r="N378">
            <v>599.1191838709675</v>
          </cell>
          <cell r="O378">
            <v>28.358441935483871</v>
          </cell>
          <cell r="P378">
            <v>24.368751612903225</v>
          </cell>
          <cell r="Q378">
            <v>335.15015483870962</v>
          </cell>
          <cell r="R378">
            <v>3.5416645161290328</v>
          </cell>
          <cell r="S378">
            <v>837.36914838709674</v>
          </cell>
          <cell r="T378">
            <v>132.35693548387096</v>
          </cell>
          <cell r="U378">
            <v>40.453719354838718</v>
          </cell>
          <cell r="V378">
            <v>214.11380000000005</v>
          </cell>
          <cell r="W378">
            <v>241.25038064516116</v>
          </cell>
          <cell r="X378">
            <v>59.091674193548386</v>
          </cell>
          <cell r="Y378">
            <v>131.64109032258065</v>
          </cell>
          <cell r="Z378">
            <v>2.3535451612903229</v>
          </cell>
          <cell r="AA378">
            <v>1.7598451612903228</v>
          </cell>
          <cell r="AB378">
            <v>288.24001935483864</v>
          </cell>
          <cell r="AC378">
            <v>10.948522580645157</v>
          </cell>
          <cell r="AD378">
            <v>3.6329032258064518E-2</v>
          </cell>
          <cell r="AE378">
            <v>10.181303225806451</v>
          </cell>
          <cell r="AF378">
            <v>19.064538709677418</v>
          </cell>
          <cell r="AG378">
            <v>0.77284193548387115</v>
          </cell>
          <cell r="AH378">
            <v>79.358587096774215</v>
          </cell>
          <cell r="AI378">
            <v>71.932248387096791</v>
          </cell>
          <cell r="AJ378">
            <v>14.502264516129035</v>
          </cell>
          <cell r="AK378">
            <v>49.995045161290321</v>
          </cell>
          <cell r="AL378">
            <v>320.01139354838716</v>
          </cell>
          <cell r="AM378">
            <v>41.627270967741943</v>
          </cell>
          <cell r="AN378">
            <v>471.84471612903224</v>
          </cell>
          <cell r="AO378">
            <v>669.23043225806441</v>
          </cell>
        </row>
      </sheetData>
      <sheetData sheetId="3" refreshError="1">
        <row r="1">
          <cell r="C1" t="str">
            <v>AUD</v>
          </cell>
          <cell r="D1" t="str">
            <v>ATS</v>
          </cell>
          <cell r="E1" t="str">
            <v>GBP</v>
          </cell>
          <cell r="F1" t="str">
            <v>AZM</v>
          </cell>
          <cell r="G1" t="str">
            <v>BEF</v>
          </cell>
          <cell r="H1" t="str">
            <v>BYR</v>
          </cell>
          <cell r="I1" t="str">
            <v>GRD</v>
          </cell>
          <cell r="J1" t="str">
            <v>DKK</v>
          </cell>
          <cell r="K1" t="str">
            <v>USD</v>
          </cell>
          <cell r="L1" t="str">
            <v>EEK</v>
          </cell>
          <cell r="M1" t="str">
            <v>ISK</v>
          </cell>
          <cell r="N1" t="str">
            <v>IEP</v>
          </cell>
          <cell r="O1" t="str">
            <v>ESP</v>
          </cell>
          <cell r="P1" t="str">
            <v>ITL</v>
          </cell>
          <cell r="Q1" t="str">
            <v>CAD</v>
          </cell>
          <cell r="R1" t="str">
            <v>KZT</v>
          </cell>
          <cell r="S1" t="str">
            <v>LVL</v>
          </cell>
          <cell r="T1" t="str">
            <v>LTL</v>
          </cell>
          <cell r="U1" t="str">
            <v>MDL</v>
          </cell>
          <cell r="V1" t="str">
            <v>NLG</v>
          </cell>
          <cell r="W1" t="str">
            <v>DEM</v>
          </cell>
          <cell r="X1" t="str">
            <v>NOK</v>
          </cell>
          <cell r="Y1" t="str">
            <v>PLN</v>
          </cell>
          <cell r="Z1" t="str">
            <v>PTE</v>
          </cell>
          <cell r="AA1" t="str">
            <v>RUR</v>
          </cell>
          <cell r="AB1" t="str">
            <v>SGD</v>
          </cell>
          <cell r="AC1" t="str">
            <v>SKK</v>
          </cell>
          <cell r="AD1" t="str">
            <v>TRL</v>
          </cell>
          <cell r="AE1" t="str">
            <v>TMM</v>
          </cell>
          <cell r="AF1" t="str">
            <v>HUF</v>
          </cell>
          <cell r="AG1" t="str">
            <v>UZS</v>
          </cell>
          <cell r="AH1" t="str">
            <v>FIM</v>
          </cell>
          <cell r="AI1" t="str">
            <v>FRF</v>
          </cell>
          <cell r="AJ1" t="str">
            <v>CZK</v>
          </cell>
          <cell r="AK1" t="str">
            <v>SEK</v>
          </cell>
          <cell r="AL1" t="str">
            <v>CHF</v>
          </cell>
          <cell r="AM1" t="str">
            <v>JPY</v>
          </cell>
          <cell r="AN1" t="str">
            <v>EUR</v>
          </cell>
          <cell r="AO1" t="str">
            <v>XDR</v>
          </cell>
        </row>
        <row r="2">
          <cell r="B2" t="str">
            <v>січень</v>
          </cell>
        </row>
        <row r="3">
          <cell r="B3" t="str">
            <v>січень</v>
          </cell>
        </row>
        <row r="4">
          <cell r="B4" t="str">
            <v>січень</v>
          </cell>
        </row>
        <row r="5">
          <cell r="B5" t="str">
            <v>січень</v>
          </cell>
        </row>
        <row r="6">
          <cell r="B6" t="str">
            <v>січень</v>
          </cell>
        </row>
        <row r="7">
          <cell r="B7" t="str">
            <v>січень</v>
          </cell>
        </row>
        <row r="8">
          <cell r="B8" t="str">
            <v>січень</v>
          </cell>
        </row>
        <row r="9">
          <cell r="B9" t="str">
            <v>січень</v>
          </cell>
        </row>
        <row r="10">
          <cell r="B10" t="str">
            <v>січень</v>
          </cell>
        </row>
        <row r="11">
          <cell r="B11" t="str">
            <v>січень</v>
          </cell>
        </row>
        <row r="12">
          <cell r="B12" t="str">
            <v>січень</v>
          </cell>
        </row>
        <row r="13">
          <cell r="B13" t="str">
            <v>січень</v>
          </cell>
        </row>
        <row r="14">
          <cell r="B14" t="str">
            <v>січень</v>
          </cell>
        </row>
        <row r="15">
          <cell r="B15" t="str">
            <v>січень</v>
          </cell>
        </row>
        <row r="16">
          <cell r="B16" t="str">
            <v>січень</v>
          </cell>
        </row>
        <row r="17">
          <cell r="B17" t="str">
            <v>січень</v>
          </cell>
        </row>
        <row r="18">
          <cell r="B18" t="str">
            <v>січень</v>
          </cell>
        </row>
        <row r="19">
          <cell r="B19" t="str">
            <v>січень</v>
          </cell>
        </row>
        <row r="20">
          <cell r="B20" t="str">
            <v>січень</v>
          </cell>
        </row>
        <row r="21">
          <cell r="B21" t="str">
            <v>січень</v>
          </cell>
        </row>
        <row r="22">
          <cell r="B22" t="str">
            <v>січень</v>
          </cell>
        </row>
        <row r="23">
          <cell r="B23" t="str">
            <v>січень</v>
          </cell>
        </row>
        <row r="24">
          <cell r="B24" t="str">
            <v>січень</v>
          </cell>
        </row>
        <row r="25">
          <cell r="B25" t="str">
            <v>січень</v>
          </cell>
        </row>
        <row r="26">
          <cell r="B26" t="str">
            <v>січень</v>
          </cell>
        </row>
        <row r="27">
          <cell r="B27" t="str">
            <v>січень</v>
          </cell>
        </row>
        <row r="28">
          <cell r="B28" t="str">
            <v>січень</v>
          </cell>
        </row>
        <row r="29">
          <cell r="B29" t="str">
            <v>січень</v>
          </cell>
        </row>
        <row r="30">
          <cell r="B30" t="str">
            <v>січень</v>
          </cell>
        </row>
        <row r="31">
          <cell r="B31" t="str">
            <v>січень</v>
          </cell>
        </row>
        <row r="32">
          <cell r="B32" t="str">
            <v>січень</v>
          </cell>
        </row>
        <row r="33">
          <cell r="B33" t="str">
            <v>січень середнє</v>
          </cell>
        </row>
        <row r="34">
          <cell r="B34" t="str">
            <v>лютий</v>
          </cell>
        </row>
        <row r="35">
          <cell r="B35" t="str">
            <v>лютий</v>
          </cell>
        </row>
        <row r="36">
          <cell r="B36" t="str">
            <v>лютий</v>
          </cell>
        </row>
        <row r="37">
          <cell r="B37" t="str">
            <v>лютий</v>
          </cell>
        </row>
        <row r="38">
          <cell r="B38" t="str">
            <v>лютий</v>
          </cell>
        </row>
        <row r="39">
          <cell r="B39" t="str">
            <v>лютий</v>
          </cell>
        </row>
        <row r="40">
          <cell r="B40" t="str">
            <v>лютий</v>
          </cell>
        </row>
        <row r="41">
          <cell r="B41" t="str">
            <v>лютий</v>
          </cell>
        </row>
        <row r="42">
          <cell r="B42" t="str">
            <v>лютий</v>
          </cell>
        </row>
        <row r="43">
          <cell r="B43" t="str">
            <v>лютий</v>
          </cell>
        </row>
        <row r="44">
          <cell r="B44" t="str">
            <v>лютий</v>
          </cell>
        </row>
        <row r="45">
          <cell r="B45" t="str">
            <v>лютий</v>
          </cell>
        </row>
        <row r="46">
          <cell r="B46" t="str">
            <v>лютий</v>
          </cell>
        </row>
        <row r="47">
          <cell r="B47" t="str">
            <v>лютий</v>
          </cell>
        </row>
        <row r="48">
          <cell r="B48" t="str">
            <v>лютий</v>
          </cell>
        </row>
        <row r="49">
          <cell r="B49" t="str">
            <v>лютий</v>
          </cell>
        </row>
        <row r="50">
          <cell r="B50" t="str">
            <v>лютий</v>
          </cell>
        </row>
        <row r="51">
          <cell r="B51" t="str">
            <v>лютий</v>
          </cell>
        </row>
        <row r="52">
          <cell r="B52" t="str">
            <v>лютий</v>
          </cell>
        </row>
        <row r="53">
          <cell r="B53" t="str">
            <v>лютий</v>
          </cell>
        </row>
        <row r="54">
          <cell r="B54" t="str">
            <v>лютий</v>
          </cell>
        </row>
        <row r="55">
          <cell r="B55" t="str">
            <v>лютий</v>
          </cell>
        </row>
        <row r="56">
          <cell r="B56" t="str">
            <v>лютий</v>
          </cell>
        </row>
        <row r="57">
          <cell r="B57" t="str">
            <v>лютий</v>
          </cell>
        </row>
        <row r="58">
          <cell r="B58" t="str">
            <v>лютий</v>
          </cell>
        </row>
        <row r="59">
          <cell r="B59" t="str">
            <v>лютий</v>
          </cell>
        </row>
        <row r="60">
          <cell r="B60" t="str">
            <v>лютий</v>
          </cell>
        </row>
        <row r="61">
          <cell r="B61" t="str">
            <v>лютий</v>
          </cell>
        </row>
        <row r="62">
          <cell r="B62" t="str">
            <v>лютий середнє</v>
          </cell>
        </row>
        <row r="63">
          <cell r="B63" t="str">
            <v>березень</v>
          </cell>
        </row>
        <row r="64">
          <cell r="B64" t="str">
            <v>березень</v>
          </cell>
        </row>
        <row r="65">
          <cell r="B65" t="str">
            <v>березень</v>
          </cell>
        </row>
        <row r="66">
          <cell r="B66" t="str">
            <v>березень</v>
          </cell>
        </row>
        <row r="67">
          <cell r="B67" t="str">
            <v>березень</v>
          </cell>
        </row>
        <row r="68">
          <cell r="B68" t="str">
            <v>березень</v>
          </cell>
        </row>
        <row r="69">
          <cell r="B69" t="str">
            <v>березень</v>
          </cell>
        </row>
        <row r="70">
          <cell r="B70" t="str">
            <v>березень</v>
          </cell>
        </row>
        <row r="71">
          <cell r="B71" t="str">
            <v>березень</v>
          </cell>
        </row>
        <row r="72">
          <cell r="B72" t="str">
            <v>березень</v>
          </cell>
        </row>
        <row r="73">
          <cell r="B73" t="str">
            <v>березень</v>
          </cell>
        </row>
        <row r="74">
          <cell r="B74" t="str">
            <v>березень</v>
          </cell>
        </row>
        <row r="75">
          <cell r="B75" t="str">
            <v>березень</v>
          </cell>
        </row>
        <row r="76">
          <cell r="B76" t="str">
            <v>березень</v>
          </cell>
        </row>
        <row r="77">
          <cell r="B77" t="str">
            <v>березень</v>
          </cell>
        </row>
        <row r="78">
          <cell r="B78" t="str">
            <v>березень</v>
          </cell>
        </row>
        <row r="79">
          <cell r="B79" t="str">
            <v>березень</v>
          </cell>
        </row>
        <row r="80">
          <cell r="B80" t="str">
            <v>березень</v>
          </cell>
        </row>
        <row r="81">
          <cell r="B81" t="str">
            <v>березень</v>
          </cell>
        </row>
        <row r="82">
          <cell r="B82" t="str">
            <v>березень</v>
          </cell>
        </row>
        <row r="83">
          <cell r="B83" t="str">
            <v>березень</v>
          </cell>
        </row>
        <row r="84">
          <cell r="B84" t="str">
            <v>березень</v>
          </cell>
        </row>
        <row r="85">
          <cell r="B85" t="str">
            <v>березень</v>
          </cell>
        </row>
        <row r="86">
          <cell r="B86" t="str">
            <v>березень</v>
          </cell>
        </row>
        <row r="87">
          <cell r="B87" t="str">
            <v>березень</v>
          </cell>
        </row>
        <row r="88">
          <cell r="B88" t="str">
            <v>березень</v>
          </cell>
        </row>
        <row r="89">
          <cell r="B89" t="str">
            <v>березень</v>
          </cell>
        </row>
        <row r="90">
          <cell r="B90" t="str">
            <v>березень</v>
          </cell>
        </row>
        <row r="91">
          <cell r="B91" t="str">
            <v>березень</v>
          </cell>
        </row>
        <row r="92">
          <cell r="B92" t="str">
            <v>березень</v>
          </cell>
        </row>
        <row r="93">
          <cell r="B93" t="str">
            <v>березень</v>
          </cell>
        </row>
        <row r="94">
          <cell r="B94" t="str">
            <v>березень середнє</v>
          </cell>
        </row>
        <row r="95">
          <cell r="B95" t="str">
            <v>квітень</v>
          </cell>
        </row>
        <row r="96">
          <cell r="B96" t="str">
            <v>квітень</v>
          </cell>
        </row>
        <row r="97">
          <cell r="B97" t="str">
            <v>квітень</v>
          </cell>
        </row>
        <row r="98">
          <cell r="B98" t="str">
            <v>квітень</v>
          </cell>
        </row>
        <row r="99">
          <cell r="B99" t="str">
            <v>квітень</v>
          </cell>
        </row>
        <row r="100">
          <cell r="B100" t="str">
            <v>квітень</v>
          </cell>
        </row>
        <row r="101">
          <cell r="B101" t="str">
            <v>квітень</v>
          </cell>
        </row>
        <row r="102">
          <cell r="B102" t="str">
            <v>квітень</v>
          </cell>
        </row>
        <row r="103">
          <cell r="B103" t="str">
            <v>квітень</v>
          </cell>
        </row>
        <row r="104">
          <cell r="B104" t="str">
            <v>квітень</v>
          </cell>
        </row>
        <row r="105">
          <cell r="B105" t="str">
            <v>квітень</v>
          </cell>
        </row>
        <row r="106">
          <cell r="B106" t="str">
            <v>квітень</v>
          </cell>
        </row>
        <row r="107">
          <cell r="B107" t="str">
            <v>квітень</v>
          </cell>
        </row>
        <row r="108">
          <cell r="B108" t="str">
            <v>квітень</v>
          </cell>
        </row>
        <row r="109">
          <cell r="B109" t="str">
            <v>квітень</v>
          </cell>
        </row>
        <row r="110">
          <cell r="B110" t="str">
            <v>квітень</v>
          </cell>
        </row>
        <row r="111">
          <cell r="B111" t="str">
            <v>квітень</v>
          </cell>
        </row>
        <row r="112">
          <cell r="B112" t="str">
            <v>квітень</v>
          </cell>
        </row>
        <row r="113">
          <cell r="B113" t="str">
            <v>квітень</v>
          </cell>
        </row>
        <row r="114">
          <cell r="B114" t="str">
            <v>квітень</v>
          </cell>
        </row>
        <row r="115">
          <cell r="B115" t="str">
            <v>квітень</v>
          </cell>
        </row>
        <row r="116">
          <cell r="B116" t="str">
            <v>квітень</v>
          </cell>
        </row>
        <row r="117">
          <cell r="B117" t="str">
            <v>квітень</v>
          </cell>
        </row>
        <row r="118">
          <cell r="B118" t="str">
            <v>квітень</v>
          </cell>
        </row>
        <row r="119">
          <cell r="B119" t="str">
            <v>квітень</v>
          </cell>
        </row>
        <row r="120">
          <cell r="B120" t="str">
            <v>квітень</v>
          </cell>
        </row>
        <row r="121">
          <cell r="B121" t="str">
            <v>квітень</v>
          </cell>
        </row>
        <row r="122">
          <cell r="B122" t="str">
            <v>квітень</v>
          </cell>
        </row>
        <row r="123">
          <cell r="B123" t="str">
            <v>квітень</v>
          </cell>
        </row>
        <row r="124">
          <cell r="B124" t="str">
            <v>квітень</v>
          </cell>
        </row>
        <row r="125">
          <cell r="B125" t="str">
            <v>квітень середнє</v>
          </cell>
        </row>
        <row r="126">
          <cell r="B126" t="str">
            <v>травень</v>
          </cell>
        </row>
        <row r="127">
          <cell r="B127" t="str">
            <v>травень</v>
          </cell>
        </row>
        <row r="128">
          <cell r="B128" t="str">
            <v>травень</v>
          </cell>
        </row>
        <row r="129">
          <cell r="B129" t="str">
            <v>травень</v>
          </cell>
        </row>
        <row r="130">
          <cell r="B130" t="str">
            <v>травень</v>
          </cell>
        </row>
        <row r="131">
          <cell r="B131" t="str">
            <v>травень</v>
          </cell>
        </row>
        <row r="132">
          <cell r="B132" t="str">
            <v>травень</v>
          </cell>
        </row>
        <row r="133">
          <cell r="B133" t="str">
            <v>травень</v>
          </cell>
        </row>
        <row r="134">
          <cell r="B134" t="str">
            <v>травень</v>
          </cell>
        </row>
        <row r="135">
          <cell r="B135" t="str">
            <v>травень</v>
          </cell>
        </row>
        <row r="136">
          <cell r="B136" t="str">
            <v>травень</v>
          </cell>
        </row>
        <row r="137">
          <cell r="B137" t="str">
            <v>травень</v>
          </cell>
        </row>
        <row r="138">
          <cell r="B138" t="str">
            <v>травень</v>
          </cell>
        </row>
        <row r="139">
          <cell r="B139" t="str">
            <v>травень</v>
          </cell>
        </row>
        <row r="140">
          <cell r="B140" t="str">
            <v>травень</v>
          </cell>
        </row>
        <row r="141">
          <cell r="B141" t="str">
            <v>травень</v>
          </cell>
        </row>
        <row r="142">
          <cell r="B142" t="str">
            <v>травень</v>
          </cell>
        </row>
        <row r="143">
          <cell r="B143" t="str">
            <v>травень</v>
          </cell>
        </row>
        <row r="144">
          <cell r="B144" t="str">
            <v>травень</v>
          </cell>
        </row>
        <row r="145">
          <cell r="B145" t="str">
            <v>травень</v>
          </cell>
        </row>
        <row r="146">
          <cell r="B146" t="str">
            <v>травень</v>
          </cell>
        </row>
        <row r="147">
          <cell r="B147" t="str">
            <v>травень</v>
          </cell>
        </row>
        <row r="148">
          <cell r="B148" t="str">
            <v>травень</v>
          </cell>
        </row>
        <row r="149">
          <cell r="B149" t="str">
            <v>травень</v>
          </cell>
        </row>
        <row r="150">
          <cell r="B150" t="str">
            <v>травень</v>
          </cell>
        </row>
        <row r="151">
          <cell r="B151" t="str">
            <v>травень</v>
          </cell>
        </row>
        <row r="152">
          <cell r="B152" t="str">
            <v>травень</v>
          </cell>
        </row>
        <row r="153">
          <cell r="B153" t="str">
            <v>травень</v>
          </cell>
        </row>
        <row r="154">
          <cell r="B154" t="str">
            <v>травень</v>
          </cell>
        </row>
        <row r="155">
          <cell r="B155" t="str">
            <v>травень</v>
          </cell>
        </row>
        <row r="156">
          <cell r="B156" t="str">
            <v>травень</v>
          </cell>
        </row>
        <row r="157">
          <cell r="B157" t="str">
            <v>травень середнє</v>
          </cell>
        </row>
        <row r="158">
          <cell r="B158" t="str">
            <v>червень</v>
          </cell>
        </row>
        <row r="159">
          <cell r="B159" t="str">
            <v>червень</v>
          </cell>
        </row>
        <row r="160">
          <cell r="B160" t="str">
            <v>червень</v>
          </cell>
        </row>
        <row r="161">
          <cell r="B161" t="str">
            <v>червень</v>
          </cell>
        </row>
        <row r="162">
          <cell r="B162" t="str">
            <v>червень</v>
          </cell>
        </row>
        <row r="163">
          <cell r="B163" t="str">
            <v>червень</v>
          </cell>
        </row>
        <row r="164">
          <cell r="B164" t="str">
            <v>червень</v>
          </cell>
        </row>
        <row r="165">
          <cell r="B165" t="str">
            <v>червень</v>
          </cell>
        </row>
        <row r="166">
          <cell r="B166" t="str">
            <v>червень</v>
          </cell>
        </row>
        <row r="167">
          <cell r="B167" t="str">
            <v>червень</v>
          </cell>
        </row>
        <row r="168">
          <cell r="B168" t="str">
            <v>червень</v>
          </cell>
        </row>
        <row r="169">
          <cell r="B169" t="str">
            <v>червень</v>
          </cell>
        </row>
        <row r="170">
          <cell r="B170" t="str">
            <v>червень</v>
          </cell>
        </row>
        <row r="171">
          <cell r="B171" t="str">
            <v>червень</v>
          </cell>
        </row>
        <row r="172">
          <cell r="B172" t="str">
            <v>червень</v>
          </cell>
        </row>
        <row r="173">
          <cell r="B173" t="str">
            <v>червень</v>
          </cell>
        </row>
        <row r="174">
          <cell r="B174" t="str">
            <v>червень</v>
          </cell>
        </row>
        <row r="175">
          <cell r="B175" t="str">
            <v>червень</v>
          </cell>
        </row>
        <row r="176">
          <cell r="B176" t="str">
            <v>червень</v>
          </cell>
        </row>
        <row r="177">
          <cell r="B177" t="str">
            <v>червень</v>
          </cell>
        </row>
        <row r="178">
          <cell r="B178" t="str">
            <v>червень</v>
          </cell>
        </row>
        <row r="179">
          <cell r="B179" t="str">
            <v>червень</v>
          </cell>
        </row>
        <row r="180">
          <cell r="B180" t="str">
            <v>червень</v>
          </cell>
        </row>
        <row r="181">
          <cell r="B181" t="str">
            <v>червень</v>
          </cell>
        </row>
        <row r="182">
          <cell r="B182" t="str">
            <v>червень</v>
          </cell>
        </row>
        <row r="183">
          <cell r="B183" t="str">
            <v>червень</v>
          </cell>
        </row>
        <row r="184">
          <cell r="B184" t="str">
            <v>червень</v>
          </cell>
        </row>
        <row r="185">
          <cell r="B185" t="str">
            <v>червень</v>
          </cell>
        </row>
        <row r="186">
          <cell r="B186" t="str">
            <v>червень</v>
          </cell>
        </row>
        <row r="187">
          <cell r="B187" t="str">
            <v>червень</v>
          </cell>
        </row>
        <row r="188">
          <cell r="B188" t="str">
            <v>червень середнє</v>
          </cell>
        </row>
        <row r="189">
          <cell r="B189" t="str">
            <v>липень</v>
          </cell>
        </row>
        <row r="190">
          <cell r="B190" t="str">
            <v>липень</v>
          </cell>
        </row>
        <row r="191">
          <cell r="B191" t="str">
            <v>липень</v>
          </cell>
        </row>
        <row r="192">
          <cell r="B192" t="str">
            <v>липень</v>
          </cell>
        </row>
        <row r="193">
          <cell r="B193" t="str">
            <v>липень</v>
          </cell>
        </row>
        <row r="194">
          <cell r="B194" t="str">
            <v>липень</v>
          </cell>
        </row>
        <row r="195">
          <cell r="B195" t="str">
            <v>липень</v>
          </cell>
        </row>
        <row r="196">
          <cell r="B196" t="str">
            <v>липень</v>
          </cell>
        </row>
        <row r="197">
          <cell r="B197" t="str">
            <v>липень</v>
          </cell>
        </row>
        <row r="198">
          <cell r="B198" t="str">
            <v>липень</v>
          </cell>
        </row>
        <row r="199">
          <cell r="B199" t="str">
            <v>липень</v>
          </cell>
        </row>
        <row r="200">
          <cell r="B200" t="str">
            <v>липень</v>
          </cell>
        </row>
        <row r="201">
          <cell r="B201" t="str">
            <v>липень</v>
          </cell>
        </row>
        <row r="202">
          <cell r="B202" t="str">
            <v>липень</v>
          </cell>
        </row>
        <row r="203">
          <cell r="B203" t="str">
            <v>липень</v>
          </cell>
        </row>
        <row r="204">
          <cell r="B204" t="str">
            <v>липень</v>
          </cell>
        </row>
        <row r="205">
          <cell r="B205" t="str">
            <v>липень</v>
          </cell>
        </row>
        <row r="206">
          <cell r="B206" t="str">
            <v>липень</v>
          </cell>
        </row>
        <row r="207">
          <cell r="B207" t="str">
            <v>липень</v>
          </cell>
        </row>
        <row r="208">
          <cell r="B208" t="str">
            <v>липень</v>
          </cell>
        </row>
        <row r="209">
          <cell r="B209" t="str">
            <v>липень</v>
          </cell>
        </row>
        <row r="210">
          <cell r="B210" t="str">
            <v>липень</v>
          </cell>
        </row>
        <row r="211">
          <cell r="B211" t="str">
            <v>липень</v>
          </cell>
        </row>
        <row r="212">
          <cell r="B212" t="str">
            <v>липень</v>
          </cell>
        </row>
        <row r="213">
          <cell r="B213" t="str">
            <v>липень</v>
          </cell>
        </row>
        <row r="214">
          <cell r="B214" t="str">
            <v>липень</v>
          </cell>
        </row>
        <row r="215">
          <cell r="B215" t="str">
            <v>липень</v>
          </cell>
        </row>
        <row r="216">
          <cell r="B216" t="str">
            <v>липень</v>
          </cell>
        </row>
        <row r="217">
          <cell r="B217" t="str">
            <v>липень</v>
          </cell>
        </row>
        <row r="218">
          <cell r="B218" t="str">
            <v>липень</v>
          </cell>
        </row>
        <row r="219">
          <cell r="B219" t="str">
            <v>липень</v>
          </cell>
        </row>
        <row r="220">
          <cell r="B220" t="str">
            <v>липень середнє</v>
          </cell>
        </row>
        <row r="221">
          <cell r="B221" t="str">
            <v>серпень</v>
          </cell>
        </row>
        <row r="222">
          <cell r="B222" t="str">
            <v>серпень</v>
          </cell>
        </row>
        <row r="223">
          <cell r="B223" t="str">
            <v>серпень</v>
          </cell>
        </row>
        <row r="224">
          <cell r="B224" t="str">
            <v>серпень</v>
          </cell>
        </row>
        <row r="225">
          <cell r="B225" t="str">
            <v>серпень</v>
          </cell>
        </row>
        <row r="226">
          <cell r="B226" t="str">
            <v>серпень</v>
          </cell>
        </row>
        <row r="227">
          <cell r="B227" t="str">
            <v>серпень</v>
          </cell>
        </row>
        <row r="228">
          <cell r="B228" t="str">
            <v>серпень</v>
          </cell>
        </row>
        <row r="229">
          <cell r="B229" t="str">
            <v>серпень</v>
          </cell>
        </row>
        <row r="230">
          <cell r="B230" t="str">
            <v>серпень</v>
          </cell>
        </row>
        <row r="231">
          <cell r="B231" t="str">
            <v>серпень</v>
          </cell>
        </row>
        <row r="232">
          <cell r="B232" t="str">
            <v>серпень</v>
          </cell>
        </row>
        <row r="233">
          <cell r="B233" t="str">
            <v>серпень</v>
          </cell>
        </row>
        <row r="234">
          <cell r="B234" t="str">
            <v>серпень</v>
          </cell>
        </row>
        <row r="235">
          <cell r="B235" t="str">
            <v>серпень</v>
          </cell>
        </row>
        <row r="236">
          <cell r="B236" t="str">
            <v>серпень</v>
          </cell>
        </row>
        <row r="237">
          <cell r="B237" t="str">
            <v>серпень</v>
          </cell>
        </row>
        <row r="238">
          <cell r="B238" t="str">
            <v>серпень</v>
          </cell>
        </row>
        <row r="239">
          <cell r="B239" t="str">
            <v>серпень</v>
          </cell>
        </row>
        <row r="240">
          <cell r="B240" t="str">
            <v>серпень</v>
          </cell>
        </row>
        <row r="241">
          <cell r="B241" t="str">
            <v>серпень</v>
          </cell>
        </row>
        <row r="242">
          <cell r="B242" t="str">
            <v>серпень</v>
          </cell>
        </row>
        <row r="243">
          <cell r="B243" t="str">
            <v>серпень</v>
          </cell>
        </row>
        <row r="244">
          <cell r="B244" t="str">
            <v>серпень</v>
          </cell>
        </row>
        <row r="245">
          <cell r="B245" t="str">
            <v>серпень</v>
          </cell>
        </row>
        <row r="246">
          <cell r="B246" t="str">
            <v>серпень</v>
          </cell>
        </row>
        <row r="247">
          <cell r="B247" t="str">
            <v>серпень</v>
          </cell>
        </row>
        <row r="248">
          <cell r="B248" t="str">
            <v>серпень</v>
          </cell>
        </row>
        <row r="249">
          <cell r="B249" t="str">
            <v>серпень</v>
          </cell>
        </row>
        <row r="250">
          <cell r="B250" t="str">
            <v>серпень</v>
          </cell>
        </row>
        <row r="251">
          <cell r="B251" t="str">
            <v>серпень</v>
          </cell>
        </row>
        <row r="252">
          <cell r="B252" t="str">
            <v>серпень середнє</v>
          </cell>
        </row>
        <row r="253">
          <cell r="B253" t="str">
            <v>вересень</v>
          </cell>
        </row>
        <row r="254">
          <cell r="B254" t="str">
            <v>вересень</v>
          </cell>
        </row>
        <row r="255">
          <cell r="B255" t="str">
            <v>вересень</v>
          </cell>
        </row>
        <row r="256">
          <cell r="B256" t="str">
            <v>вересень</v>
          </cell>
        </row>
        <row r="257">
          <cell r="B257" t="str">
            <v>вересень</v>
          </cell>
        </row>
        <row r="258">
          <cell r="B258" t="str">
            <v>вересень</v>
          </cell>
        </row>
        <row r="259">
          <cell r="B259" t="str">
            <v>вересень</v>
          </cell>
        </row>
        <row r="260">
          <cell r="B260" t="str">
            <v>вересень</v>
          </cell>
        </row>
        <row r="261">
          <cell r="B261" t="str">
            <v>вересень</v>
          </cell>
        </row>
        <row r="262">
          <cell r="B262" t="str">
            <v>вересень</v>
          </cell>
        </row>
        <row r="263">
          <cell r="B263" t="str">
            <v>вересень</v>
          </cell>
        </row>
        <row r="264">
          <cell r="B264" t="str">
            <v>вересень</v>
          </cell>
        </row>
        <row r="265">
          <cell r="B265" t="str">
            <v>вересень</v>
          </cell>
        </row>
        <row r="266">
          <cell r="B266" t="str">
            <v>вересень</v>
          </cell>
        </row>
        <row r="267">
          <cell r="B267" t="str">
            <v>вересень</v>
          </cell>
        </row>
        <row r="268">
          <cell r="B268" t="str">
            <v>вересень</v>
          </cell>
        </row>
        <row r="269">
          <cell r="B269" t="str">
            <v>вересень</v>
          </cell>
        </row>
        <row r="270">
          <cell r="B270" t="str">
            <v>вересень</v>
          </cell>
        </row>
        <row r="271">
          <cell r="B271" t="str">
            <v>вересень</v>
          </cell>
        </row>
        <row r="272">
          <cell r="B272" t="str">
            <v>вересень</v>
          </cell>
        </row>
        <row r="273">
          <cell r="B273" t="str">
            <v>вересень</v>
          </cell>
        </row>
        <row r="274">
          <cell r="B274" t="str">
            <v>вересень</v>
          </cell>
        </row>
        <row r="275">
          <cell r="B275" t="str">
            <v>вересень</v>
          </cell>
        </row>
        <row r="276">
          <cell r="B276" t="str">
            <v>вересень</v>
          </cell>
        </row>
        <row r="277">
          <cell r="B277" t="str">
            <v>вересень</v>
          </cell>
        </row>
        <row r="278">
          <cell r="B278" t="str">
            <v>вересень</v>
          </cell>
        </row>
        <row r="279">
          <cell r="B279" t="str">
            <v>вересень</v>
          </cell>
        </row>
        <row r="280">
          <cell r="B280" t="str">
            <v>вересень</v>
          </cell>
        </row>
        <row r="281">
          <cell r="B281" t="str">
            <v>вересень</v>
          </cell>
        </row>
        <row r="282">
          <cell r="B282" t="str">
            <v>вересень</v>
          </cell>
        </row>
        <row r="283">
          <cell r="B283" t="str">
            <v>вересень середнє</v>
          </cell>
        </row>
        <row r="284">
          <cell r="B284" t="str">
            <v>жовтень</v>
          </cell>
        </row>
        <row r="285">
          <cell r="B285" t="str">
            <v>жовтень</v>
          </cell>
        </row>
        <row r="286">
          <cell r="B286" t="str">
            <v>жовтень</v>
          </cell>
        </row>
        <row r="287">
          <cell r="B287" t="str">
            <v>жовтень</v>
          </cell>
        </row>
        <row r="288">
          <cell r="B288" t="str">
            <v>жовтень</v>
          </cell>
        </row>
        <row r="289">
          <cell r="B289" t="str">
            <v>жовтень</v>
          </cell>
        </row>
        <row r="290">
          <cell r="B290" t="str">
            <v>жовтень</v>
          </cell>
        </row>
        <row r="291">
          <cell r="B291" t="str">
            <v>жовтень</v>
          </cell>
        </row>
        <row r="292">
          <cell r="B292" t="str">
            <v>жовтень</v>
          </cell>
        </row>
        <row r="293">
          <cell r="B293" t="str">
            <v>жовтень</v>
          </cell>
        </row>
        <row r="294">
          <cell r="B294" t="str">
            <v>жовтень</v>
          </cell>
        </row>
        <row r="295">
          <cell r="B295" t="str">
            <v>жовтень</v>
          </cell>
        </row>
        <row r="296">
          <cell r="B296" t="str">
            <v>жовтень</v>
          </cell>
        </row>
        <row r="297">
          <cell r="B297" t="str">
            <v>жовтень</v>
          </cell>
        </row>
        <row r="298">
          <cell r="B298" t="str">
            <v>жовтень</v>
          </cell>
        </row>
        <row r="299">
          <cell r="B299" t="str">
            <v>жовтень</v>
          </cell>
        </row>
        <row r="300">
          <cell r="B300" t="str">
            <v>жовтень</v>
          </cell>
        </row>
        <row r="301">
          <cell r="B301" t="str">
            <v>жовтень</v>
          </cell>
        </row>
        <row r="302">
          <cell r="B302" t="str">
            <v>жовтень</v>
          </cell>
        </row>
        <row r="303">
          <cell r="B303" t="str">
            <v>жовтень</v>
          </cell>
        </row>
        <row r="304">
          <cell r="B304" t="str">
            <v>жовтень</v>
          </cell>
        </row>
        <row r="305">
          <cell r="B305" t="str">
            <v>жовтень</v>
          </cell>
        </row>
        <row r="306">
          <cell r="B306" t="str">
            <v>жовтень</v>
          </cell>
        </row>
        <row r="307">
          <cell r="B307" t="str">
            <v>жовтень</v>
          </cell>
        </row>
        <row r="308">
          <cell r="B308" t="str">
            <v>жовтень</v>
          </cell>
        </row>
        <row r="309">
          <cell r="B309" t="str">
            <v>жовтень</v>
          </cell>
        </row>
        <row r="310">
          <cell r="B310" t="str">
            <v>жовтень</v>
          </cell>
        </row>
        <row r="311">
          <cell r="B311" t="str">
            <v>жовтень</v>
          </cell>
        </row>
        <row r="312">
          <cell r="B312" t="str">
            <v>жовтень</v>
          </cell>
        </row>
        <row r="313">
          <cell r="B313" t="str">
            <v>жовтень</v>
          </cell>
        </row>
        <row r="314">
          <cell r="B314" t="str">
            <v>жовтень</v>
          </cell>
        </row>
        <row r="315">
          <cell r="B315" t="str">
            <v>жовтень середнє</v>
          </cell>
        </row>
        <row r="316">
          <cell r="B316" t="str">
            <v>листопад</v>
          </cell>
        </row>
        <row r="317">
          <cell r="B317" t="str">
            <v>листопад</v>
          </cell>
        </row>
        <row r="318">
          <cell r="B318" t="str">
            <v>листопад</v>
          </cell>
        </row>
        <row r="319">
          <cell r="B319" t="str">
            <v>листопад</v>
          </cell>
        </row>
        <row r="320">
          <cell r="B320" t="str">
            <v>листопад</v>
          </cell>
        </row>
        <row r="321">
          <cell r="B321" t="str">
            <v>листопад</v>
          </cell>
        </row>
        <row r="322">
          <cell r="B322" t="str">
            <v>листопад</v>
          </cell>
        </row>
        <row r="323">
          <cell r="B323" t="str">
            <v>листопад</v>
          </cell>
        </row>
        <row r="324">
          <cell r="B324" t="str">
            <v>листопад</v>
          </cell>
        </row>
        <row r="325">
          <cell r="B325" t="str">
            <v>листопад</v>
          </cell>
        </row>
        <row r="326">
          <cell r="B326" t="str">
            <v>листопад</v>
          </cell>
        </row>
        <row r="327">
          <cell r="B327" t="str">
            <v>листопад</v>
          </cell>
        </row>
        <row r="328">
          <cell r="B328" t="str">
            <v>листопад</v>
          </cell>
        </row>
        <row r="329">
          <cell r="B329" t="str">
            <v>листопад</v>
          </cell>
        </row>
        <row r="330">
          <cell r="B330" t="str">
            <v>листопад</v>
          </cell>
        </row>
        <row r="331">
          <cell r="B331" t="str">
            <v>листопад</v>
          </cell>
        </row>
        <row r="332">
          <cell r="B332" t="str">
            <v>листопад</v>
          </cell>
        </row>
        <row r="333">
          <cell r="B333" t="str">
            <v>листопад</v>
          </cell>
        </row>
        <row r="334">
          <cell r="B334" t="str">
            <v>листопад</v>
          </cell>
        </row>
        <row r="335">
          <cell r="B335" t="str">
            <v>листопад</v>
          </cell>
        </row>
        <row r="336">
          <cell r="B336" t="str">
            <v>листопад</v>
          </cell>
        </row>
        <row r="337">
          <cell r="B337" t="str">
            <v>листопад</v>
          </cell>
        </row>
        <row r="338">
          <cell r="B338" t="str">
            <v>листопад</v>
          </cell>
        </row>
        <row r="339">
          <cell r="B339" t="str">
            <v>листопад</v>
          </cell>
        </row>
        <row r="340">
          <cell r="B340" t="str">
            <v>листопад</v>
          </cell>
        </row>
        <row r="341">
          <cell r="B341" t="str">
            <v>листопад</v>
          </cell>
        </row>
        <row r="342">
          <cell r="B342" t="str">
            <v>листопад</v>
          </cell>
        </row>
        <row r="343">
          <cell r="B343" t="str">
            <v>листопад</v>
          </cell>
        </row>
        <row r="344">
          <cell r="B344" t="str">
            <v>листопад</v>
          </cell>
        </row>
        <row r="345">
          <cell r="B345" t="str">
            <v>листопад</v>
          </cell>
        </row>
        <row r="346">
          <cell r="B346" t="str">
            <v>листопад середнє</v>
          </cell>
        </row>
        <row r="347">
          <cell r="B347" t="str">
            <v>грудень</v>
          </cell>
        </row>
        <row r="348">
          <cell r="B348" t="str">
            <v>грудень</v>
          </cell>
        </row>
        <row r="349">
          <cell r="B349" t="str">
            <v>грудень</v>
          </cell>
        </row>
        <row r="350">
          <cell r="B350" t="str">
            <v>грудень</v>
          </cell>
        </row>
        <row r="351">
          <cell r="B351" t="str">
            <v>грудень</v>
          </cell>
        </row>
        <row r="352">
          <cell r="B352" t="str">
            <v>грудень</v>
          </cell>
        </row>
        <row r="353">
          <cell r="B353" t="str">
            <v>грудень</v>
          </cell>
        </row>
        <row r="354">
          <cell r="B354" t="str">
            <v>грудень</v>
          </cell>
        </row>
        <row r="355">
          <cell r="B355" t="str">
            <v>грудень</v>
          </cell>
        </row>
        <row r="356">
          <cell r="B356" t="str">
            <v>грудень</v>
          </cell>
        </row>
        <row r="357">
          <cell r="B357" t="str">
            <v>грудень</v>
          </cell>
        </row>
        <row r="358">
          <cell r="B358" t="str">
            <v>грудень</v>
          </cell>
        </row>
        <row r="359">
          <cell r="B359" t="str">
            <v>грудень</v>
          </cell>
        </row>
        <row r="360">
          <cell r="B360" t="str">
            <v>грудень</v>
          </cell>
        </row>
        <row r="361">
          <cell r="B361" t="str">
            <v>грудень</v>
          </cell>
        </row>
        <row r="362">
          <cell r="B362" t="str">
            <v>грудень</v>
          </cell>
        </row>
        <row r="363">
          <cell r="B363" t="str">
            <v>грудень</v>
          </cell>
        </row>
        <row r="364">
          <cell r="B364" t="str">
            <v>грудень</v>
          </cell>
        </row>
        <row r="365">
          <cell r="B365" t="str">
            <v>грудень</v>
          </cell>
        </row>
        <row r="366">
          <cell r="B366" t="str">
            <v>грудень</v>
          </cell>
        </row>
        <row r="367">
          <cell r="B367" t="str">
            <v>грудень</v>
          </cell>
        </row>
        <row r="368">
          <cell r="B368" t="str">
            <v>грудень</v>
          </cell>
        </row>
        <row r="369">
          <cell r="B369" t="str">
            <v>грудень</v>
          </cell>
        </row>
        <row r="370">
          <cell r="B370" t="str">
            <v>грудень</v>
          </cell>
        </row>
        <row r="371">
          <cell r="B371" t="str">
            <v>грудень</v>
          </cell>
        </row>
        <row r="372">
          <cell r="B372" t="str">
            <v>грудень</v>
          </cell>
        </row>
        <row r="373">
          <cell r="B373" t="str">
            <v>грудень</v>
          </cell>
        </row>
        <row r="374">
          <cell r="B374" t="str">
            <v>грудень</v>
          </cell>
        </row>
        <row r="375">
          <cell r="B375" t="str">
            <v>грудень</v>
          </cell>
        </row>
        <row r="376">
          <cell r="B376" t="str">
            <v>грудень</v>
          </cell>
        </row>
        <row r="377">
          <cell r="B377" t="str">
            <v>грудень</v>
          </cell>
        </row>
        <row r="378">
          <cell r="B378" t="str">
            <v>грудень середнє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на звітну дату"/>
      <sheetName val="Кількість підрозділів"/>
    </sheetNames>
    <sheetDataSet>
      <sheetData sheetId="0"/>
      <sheetData sheetId="1">
        <row r="1">
          <cell r="J1" t="str">
            <v>січень</v>
          </cell>
          <cell r="K1">
            <v>1</v>
          </cell>
          <cell r="M1">
            <v>2011</v>
          </cell>
        </row>
        <row r="2">
          <cell r="J2" t="str">
            <v>лютий</v>
          </cell>
          <cell r="K2">
            <v>2</v>
          </cell>
          <cell r="M2">
            <v>2012</v>
          </cell>
        </row>
        <row r="3">
          <cell r="J3" t="str">
            <v>березень</v>
          </cell>
          <cell r="K3">
            <v>3</v>
          </cell>
          <cell r="M3">
            <v>2013</v>
          </cell>
        </row>
        <row r="4">
          <cell r="J4" t="str">
            <v>квітень</v>
          </cell>
          <cell r="K4">
            <v>4</v>
          </cell>
          <cell r="M4">
            <v>2014</v>
          </cell>
        </row>
        <row r="5">
          <cell r="J5" t="str">
            <v>травень</v>
          </cell>
          <cell r="K5">
            <v>5</v>
          </cell>
          <cell r="M5">
            <v>2015</v>
          </cell>
        </row>
        <row r="6">
          <cell r="J6" t="str">
            <v>червень</v>
          </cell>
          <cell r="K6">
            <v>6</v>
          </cell>
        </row>
        <row r="7">
          <cell r="J7" t="str">
            <v>липень</v>
          </cell>
          <cell r="K7">
            <v>7</v>
          </cell>
        </row>
        <row r="8">
          <cell r="J8" t="str">
            <v>серпень</v>
          </cell>
          <cell r="K8">
            <v>8</v>
          </cell>
          <cell r="M8">
            <v>0</v>
          </cell>
        </row>
        <row r="9">
          <cell r="J9" t="str">
            <v>вересень</v>
          </cell>
          <cell r="K9">
            <v>9</v>
          </cell>
          <cell r="M9">
            <v>0</v>
          </cell>
        </row>
        <row r="10">
          <cell r="J10" t="str">
            <v>жовтень</v>
          </cell>
          <cell r="K10">
            <v>10</v>
          </cell>
        </row>
        <row r="11">
          <cell r="J11" t="str">
            <v>листопад</v>
          </cell>
          <cell r="K11">
            <v>11</v>
          </cell>
        </row>
        <row r="12">
          <cell r="J12" t="str">
            <v>грудень</v>
          </cell>
          <cell r="K12">
            <v>12</v>
          </cell>
        </row>
        <row r="25">
          <cell r="M25">
            <v>0</v>
          </cell>
        </row>
        <row r="26">
          <cell r="M26">
            <v>0</v>
          </cell>
        </row>
        <row r="46">
          <cell r="M46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6"/>
  <sheetViews>
    <sheetView showGridLines="0" zoomScaleNormal="100" workbookViewId="0">
      <selection activeCell="A2" sqref="A2"/>
    </sheetView>
  </sheetViews>
  <sheetFormatPr defaultColWidth="9.109375" defaultRowHeight="15.6"/>
  <cols>
    <col min="1" max="1" width="4.88671875" style="3" customWidth="1"/>
    <col min="2" max="16384" width="9.109375" style="3"/>
  </cols>
  <sheetData>
    <row r="1" spans="1:2" ht="19.5" customHeight="1">
      <c r="A1" s="54" t="s">
        <v>166</v>
      </c>
    </row>
    <row r="2" spans="1:2" ht="19.5" customHeight="1">
      <c r="A2" s="3" t="s">
        <v>167</v>
      </c>
    </row>
    <row r="3" spans="1:2" ht="19.5" customHeight="1">
      <c r="A3" s="17" t="s">
        <v>90</v>
      </c>
      <c r="B3" s="18" t="s">
        <v>70</v>
      </c>
    </row>
    <row r="4" spans="1:2" ht="19.5" customHeight="1">
      <c r="A4" s="17" t="s">
        <v>91</v>
      </c>
      <c r="B4" s="18" t="s">
        <v>80</v>
      </c>
    </row>
    <row r="5" spans="1:2" ht="19.5" customHeight="1">
      <c r="A5" s="17" t="s">
        <v>92</v>
      </c>
      <c r="B5" s="18" t="s">
        <v>79</v>
      </c>
    </row>
    <row r="6" spans="1:2" ht="19.5" customHeight="1">
      <c r="A6" s="17" t="s">
        <v>93</v>
      </c>
      <c r="B6" s="18" t="s">
        <v>71</v>
      </c>
    </row>
    <row r="7" spans="1:2" ht="19.5" customHeight="1">
      <c r="A7" s="17" t="s">
        <v>94</v>
      </c>
      <c r="B7" s="18" t="s">
        <v>72</v>
      </c>
    </row>
    <row r="8" spans="1:2" ht="19.5" customHeight="1">
      <c r="A8" s="17" t="s">
        <v>95</v>
      </c>
      <c r="B8" s="18" t="s">
        <v>74</v>
      </c>
    </row>
    <row r="9" spans="1:2" ht="19.5" customHeight="1">
      <c r="A9" s="3" t="s">
        <v>168</v>
      </c>
      <c r="B9" s="18"/>
    </row>
    <row r="10" spans="1:2" ht="19.5" customHeight="1">
      <c r="A10" s="17" t="s">
        <v>96</v>
      </c>
      <c r="B10" s="18" t="s">
        <v>75</v>
      </c>
    </row>
    <row r="11" spans="1:2" ht="19.5" customHeight="1">
      <c r="A11" s="17" t="s">
        <v>97</v>
      </c>
      <c r="B11" s="18" t="s">
        <v>83</v>
      </c>
    </row>
    <row r="12" spans="1:2" ht="19.5" customHeight="1">
      <c r="A12" s="17" t="s">
        <v>98</v>
      </c>
      <c r="B12" s="19" t="s">
        <v>84</v>
      </c>
    </row>
    <row r="13" spans="1:2" ht="19.5" customHeight="1">
      <c r="A13" s="17" t="s">
        <v>99</v>
      </c>
      <c r="B13" s="18" t="s">
        <v>76</v>
      </c>
    </row>
    <row r="14" spans="1:2" ht="19.5" customHeight="1">
      <c r="A14" s="3" t="s">
        <v>169</v>
      </c>
      <c r="B14" s="18"/>
    </row>
    <row r="15" spans="1:2" ht="19.5" customHeight="1">
      <c r="A15" s="20" t="s">
        <v>85</v>
      </c>
      <c r="B15" s="18"/>
    </row>
    <row r="16" spans="1:2" ht="19.5" customHeight="1">
      <c r="A16" s="17" t="s">
        <v>100</v>
      </c>
      <c r="B16" s="18" t="s">
        <v>87</v>
      </c>
    </row>
    <row r="17" spans="1:6" ht="19.5" customHeight="1">
      <c r="A17" s="17" t="s">
        <v>101</v>
      </c>
      <c r="B17" s="18" t="s">
        <v>84</v>
      </c>
    </row>
    <row r="18" spans="1:6" ht="19.5" customHeight="1">
      <c r="A18" s="17" t="s">
        <v>102</v>
      </c>
      <c r="B18" s="18" t="s">
        <v>88</v>
      </c>
    </row>
    <row r="19" spans="1:6" ht="19.5" customHeight="1">
      <c r="A19" s="17" t="s">
        <v>103</v>
      </c>
      <c r="B19" s="18" t="s">
        <v>89</v>
      </c>
    </row>
    <row r="20" spans="1:6" ht="19.5" customHeight="1">
      <c r="A20" s="20" t="s">
        <v>86</v>
      </c>
      <c r="B20" s="18"/>
    </row>
    <row r="21" spans="1:6" ht="19.5" customHeight="1">
      <c r="A21" s="17" t="s">
        <v>104</v>
      </c>
      <c r="B21" s="18" t="s">
        <v>87</v>
      </c>
    </row>
    <row r="22" spans="1:6" ht="19.5" customHeight="1">
      <c r="A22" s="17" t="s">
        <v>105</v>
      </c>
      <c r="B22" s="18" t="s">
        <v>84</v>
      </c>
    </row>
    <row r="23" spans="1:6" ht="19.5" customHeight="1">
      <c r="A23" s="21" t="s">
        <v>128</v>
      </c>
      <c r="E23" s="18"/>
    </row>
    <row r="24" spans="1:6">
      <c r="A24" s="157" t="s">
        <v>192</v>
      </c>
    </row>
    <row r="26" spans="1:6">
      <c r="F26" s="18"/>
    </row>
  </sheetData>
  <hyperlinks>
    <hyperlink ref="B3" location="'Кредити за секторами'!A1" display="'Кредити за секторами'!A1"/>
    <hyperlink ref="B4" location="'Кредити НФК'!A1" display="нефінансовим корпораціям  у розрізі строків та валют"/>
    <hyperlink ref="B6" location="'Кредити НФК за КВЕД'!A1" display="'Кредити НФК за КВЕД'!A1"/>
    <hyperlink ref="B7" location="'Кредити НФК за цілями'!A1" display="'Кредити НФК за цілями'!A1"/>
    <hyperlink ref="B8" location="'Кредити ДГ за цілями'!A1" display="'Кредити ДГ за цілями'!A1"/>
    <hyperlink ref="B10" location="'Депозити за секторами'!A1" display="'Депозити за секторами'!A1"/>
    <hyperlink ref="B11" location="'Депозити НФК'!A1" display="нефінасових корпорацій у розрізі видів валют та строків"/>
    <hyperlink ref="B13" location="'Депозити НФК за КВЕД'!A1" display="'Депозити НФК за КВЕД'!A1"/>
    <hyperlink ref="B16" location="'% ставки за кредитами НФК'!A1" display="за новими кредитами, наданими нефінансовим корпораціям у розрізі видів валют та строків"/>
    <hyperlink ref="B18" location="'%ставкиЗаКредитамиНФК за цілями'!A1" display="'%ставкиЗаКредитамиНФК за цілями'!A1"/>
    <hyperlink ref="B19" location="'%ставкиЗаКредитамиДГ за цілями'!A1" display="'%ставкиЗаКредитамиДГ за цілями'!A1"/>
    <hyperlink ref="B21" location="'% ставки за депозитами НФК'!A1" display="нефінансових корпорацій у розрізі видів валют та строків"/>
    <hyperlink ref="A23" location="'Банки та філії'!A1" display="'Банки та філії'!A1"/>
    <hyperlink ref="B5" location="'Кредити ДГ'!A1" display="Кредити, надані депозитними корпораціями (крім Національного банку України) домашнім господарствам у розрізі строків та валют"/>
    <hyperlink ref="B12" location="'Депозити ДГ'!A1" display="домашніх господарств у розрізі видів валют та строків"/>
    <hyperlink ref="B17" location="'% ставки за кредитами ДГ'!A1" display="за новими кредитами, наданими домашнім господарствам у розрізі видів валют та строків"/>
    <hyperlink ref="B22" location="'% ставки за депозитами ДГ'!A1" display="домашніх господарств у розрізі видів валют та строків"/>
    <hyperlink ref="A1" location="'на звітну дату'!A2" display="Основні показники грошово-кредитної та фінансової статистики щодо діяльності депозитних корпорацій (банків)"/>
    <hyperlink ref="A24" location="'Кількість підрозділів'!A1" display="'Кількість підрозділів'!A1"/>
  </hyperlinks>
  <pageMargins left="0.70866141732283505" right="0.70866141732283505" top="0.74803149606299202" bottom="0.74803149606299202" header="0.31496062992126" footer="0.31496062992126"/>
  <pageSetup paperSize="9" scale="80" orientation="portrait" cellComments="atEnd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 tint="0.39997558519241921"/>
  </sheetPr>
  <dimension ref="A1:X152"/>
  <sheetViews>
    <sheetView showGridLines="0" zoomScaleNormal="100" zoomScaleSheetLayoutView="89" workbookViewId="0">
      <selection activeCell="A2" sqref="A2"/>
    </sheetView>
  </sheetViews>
  <sheetFormatPr defaultColWidth="9.109375" defaultRowHeight="13.8" outlineLevelRow="1"/>
  <cols>
    <col min="1" max="1" width="8" style="71" customWidth="1"/>
    <col min="2" max="2" width="9.109375" style="71" customWidth="1"/>
    <col min="3" max="3" width="7.109375" style="71" customWidth="1"/>
    <col min="4" max="4" width="8" style="71" customWidth="1"/>
    <col min="5" max="9" width="7.109375" style="71" customWidth="1"/>
    <col min="10" max="10" width="7.88671875" style="71" customWidth="1"/>
    <col min="11" max="15" width="7.109375" style="71" customWidth="1"/>
    <col min="16" max="16" width="8" style="71" customWidth="1"/>
    <col min="17" max="19" width="7.109375" style="71" customWidth="1"/>
    <col min="20" max="16384" width="9.109375" style="71"/>
  </cols>
  <sheetData>
    <row r="1" spans="1:24" ht="14.4">
      <c r="A1" s="108" t="s">
        <v>173</v>
      </c>
    </row>
    <row r="2" spans="1:24" ht="5.25" customHeight="1"/>
    <row r="3" spans="1:24" ht="27" customHeight="1">
      <c r="A3" s="232" t="s">
        <v>81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24" ht="12.75" customHeight="1">
      <c r="A4" s="216" t="s">
        <v>62</v>
      </c>
      <c r="B4" s="230"/>
      <c r="C4" s="230"/>
      <c r="D4" s="230"/>
      <c r="E4" s="230"/>
      <c r="F4" s="230"/>
    </row>
    <row r="5" spans="1:24" ht="12.75" customHeight="1">
      <c r="A5" s="87" t="s">
        <v>239</v>
      </c>
      <c r="B5" s="87"/>
      <c r="C5" s="87"/>
      <c r="D5" s="88"/>
      <c r="E5" s="88"/>
      <c r="F5" s="88"/>
    </row>
    <row r="6" spans="1:24" s="72" customFormat="1" ht="12.75" customHeight="1">
      <c r="A6" s="202" t="s">
        <v>0</v>
      </c>
      <c r="B6" s="191" t="s">
        <v>15</v>
      </c>
      <c r="C6" s="205" t="s">
        <v>7</v>
      </c>
      <c r="D6" s="205"/>
      <c r="E6" s="205"/>
      <c r="F6" s="205"/>
      <c r="G6" s="205"/>
      <c r="H6" s="207" t="s">
        <v>2</v>
      </c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</row>
    <row r="7" spans="1:24" s="72" customFormat="1" ht="12.75" customHeight="1">
      <c r="A7" s="203"/>
      <c r="B7" s="191"/>
      <c r="C7" s="205"/>
      <c r="D7" s="205"/>
      <c r="E7" s="205"/>
      <c r="F7" s="205"/>
      <c r="G7" s="205"/>
      <c r="H7" s="233" t="s">
        <v>13</v>
      </c>
      <c r="I7" s="207" t="s">
        <v>17</v>
      </c>
      <c r="J7" s="208"/>
      <c r="K7" s="208"/>
      <c r="L7" s="208"/>
      <c r="M7" s="209"/>
      <c r="N7" s="233" t="s">
        <v>13</v>
      </c>
      <c r="O7" s="207" t="s">
        <v>9</v>
      </c>
      <c r="P7" s="208"/>
      <c r="Q7" s="208"/>
      <c r="R7" s="208"/>
      <c r="S7" s="209"/>
    </row>
    <row r="8" spans="1:24" s="72" customFormat="1" ht="88.5" customHeight="1">
      <c r="A8" s="204"/>
      <c r="B8" s="191"/>
      <c r="C8" s="60" t="s">
        <v>18</v>
      </c>
      <c r="D8" s="60" t="s">
        <v>172</v>
      </c>
      <c r="E8" s="79" t="s">
        <v>10</v>
      </c>
      <c r="F8" s="79" t="s">
        <v>19</v>
      </c>
      <c r="G8" s="79" t="s">
        <v>20</v>
      </c>
      <c r="H8" s="234"/>
      <c r="I8" s="79" t="s">
        <v>18</v>
      </c>
      <c r="J8" s="79" t="s">
        <v>172</v>
      </c>
      <c r="K8" s="79" t="s">
        <v>10</v>
      </c>
      <c r="L8" s="79" t="s">
        <v>19</v>
      </c>
      <c r="M8" s="79" t="s">
        <v>20</v>
      </c>
      <c r="N8" s="234"/>
      <c r="O8" s="79" t="s">
        <v>18</v>
      </c>
      <c r="P8" s="79" t="s">
        <v>172</v>
      </c>
      <c r="Q8" s="79" t="s">
        <v>10</v>
      </c>
      <c r="R8" s="79" t="s">
        <v>19</v>
      </c>
      <c r="S8" s="79" t="s">
        <v>20</v>
      </c>
    </row>
    <row r="9" spans="1:24" s="72" customFormat="1" hidden="1">
      <c r="A9" s="133"/>
      <c r="B9" s="132"/>
      <c r="C9" s="132"/>
      <c r="D9" s="132"/>
      <c r="E9" s="134"/>
      <c r="F9" s="134"/>
      <c r="G9" s="134"/>
      <c r="H9" s="139"/>
      <c r="I9" s="134"/>
      <c r="J9" s="134"/>
      <c r="K9" s="134"/>
      <c r="L9" s="134"/>
      <c r="M9" s="134"/>
      <c r="N9" s="139"/>
      <c r="O9" s="134"/>
      <c r="P9" s="134"/>
      <c r="Q9" s="134"/>
      <c r="R9" s="134"/>
      <c r="S9" s="134"/>
    </row>
    <row r="10" spans="1:24" s="72" customFormat="1">
      <c r="A10" s="69">
        <v>1</v>
      </c>
      <c r="B10" s="60">
        <v>2</v>
      </c>
      <c r="C10" s="69">
        <v>3</v>
      </c>
      <c r="D10" s="60">
        <v>4</v>
      </c>
      <c r="E10" s="69">
        <v>5</v>
      </c>
      <c r="F10" s="60">
        <v>6</v>
      </c>
      <c r="G10" s="69">
        <v>7</v>
      </c>
      <c r="H10" s="60">
        <v>8</v>
      </c>
      <c r="I10" s="69">
        <v>9</v>
      </c>
      <c r="J10" s="60">
        <v>10</v>
      </c>
      <c r="K10" s="69">
        <v>11</v>
      </c>
      <c r="L10" s="60">
        <v>12</v>
      </c>
      <c r="M10" s="69">
        <v>13</v>
      </c>
      <c r="N10" s="60">
        <v>14</v>
      </c>
      <c r="O10" s="69">
        <v>15</v>
      </c>
      <c r="P10" s="60">
        <v>16</v>
      </c>
      <c r="Q10" s="69">
        <v>17</v>
      </c>
      <c r="R10" s="60">
        <v>18</v>
      </c>
      <c r="S10" s="69">
        <v>19</v>
      </c>
    </row>
    <row r="11" spans="1:24" hidden="1" outlineLevel="1">
      <c r="A11" s="62">
        <v>40544</v>
      </c>
      <c r="B11" s="89">
        <v>780.9775420200001</v>
      </c>
      <c r="C11" s="89">
        <f>I11+O11</f>
        <v>674.39480270000001</v>
      </c>
      <c r="D11" s="89">
        <f>J11+P11</f>
        <v>106.58273932</v>
      </c>
      <c r="E11" s="89">
        <f>K11+Q11</f>
        <v>73.177040419999997</v>
      </c>
      <c r="F11" s="89">
        <f>L11+R11</f>
        <v>29.696749400000002</v>
      </c>
      <c r="G11" s="89">
        <f>M11+S11</f>
        <v>3.7089495000000001</v>
      </c>
      <c r="H11" s="89">
        <f>SUM(I11:J11)</f>
        <v>686.23684733000005</v>
      </c>
      <c r="I11" s="89">
        <v>600.89917627</v>
      </c>
      <c r="J11" s="89">
        <f>SUM(K11:M11)</f>
        <v>85.337671060000005</v>
      </c>
      <c r="K11" s="89">
        <v>67.253055320000001</v>
      </c>
      <c r="L11" s="89">
        <v>16.360838140000002</v>
      </c>
      <c r="M11" s="89">
        <v>1.7237776</v>
      </c>
      <c r="N11" s="89">
        <f>SUM(O11:P11)</f>
        <v>94.740694689999998</v>
      </c>
      <c r="O11" s="89">
        <v>73.495626430000002</v>
      </c>
      <c r="P11" s="89">
        <f>SUM(Q11:S11)</f>
        <v>21.24506826</v>
      </c>
      <c r="Q11" s="89">
        <v>5.9239850999999994</v>
      </c>
      <c r="R11" s="89">
        <v>13.33591126</v>
      </c>
      <c r="S11" s="89">
        <v>1.9851719000000001</v>
      </c>
      <c r="T11" s="89"/>
      <c r="U11" s="89"/>
      <c r="V11" s="89"/>
      <c r="W11" s="89"/>
      <c r="X11" s="89"/>
    </row>
    <row r="12" spans="1:24" hidden="1" outlineLevel="1">
      <c r="A12" s="62">
        <v>40575</v>
      </c>
      <c r="B12" s="89">
        <v>823.60223614000006</v>
      </c>
      <c r="C12" s="89">
        <f t="shared" ref="C12:C53" si="0">I12+O12</f>
        <v>701.54038680000008</v>
      </c>
      <c r="D12" s="89">
        <f t="shared" ref="D12:D53" si="1">J12+P12</f>
        <v>122.06184933999999</v>
      </c>
      <c r="E12" s="89">
        <f t="shared" ref="E12:E53" si="2">K12+Q12</f>
        <v>87.478819380000004</v>
      </c>
      <c r="F12" s="89">
        <f t="shared" ref="F12:F53" si="3">L12+R12</f>
        <v>31.8685951</v>
      </c>
      <c r="G12" s="89">
        <f t="shared" ref="G12:G53" si="4">M12+S12</f>
        <v>2.7144348599999999</v>
      </c>
      <c r="H12" s="89">
        <f t="shared" ref="H12:H67" si="5">SUM(I12:J12)</f>
        <v>695.15786772000001</v>
      </c>
      <c r="I12" s="89">
        <v>593.76025375000006</v>
      </c>
      <c r="J12" s="89">
        <f t="shared" ref="J12:J53" si="6">SUM(K12:M12)</f>
        <v>101.39761396999999</v>
      </c>
      <c r="K12" s="89">
        <v>81.706454100000002</v>
      </c>
      <c r="L12" s="89">
        <v>18.554590989999998</v>
      </c>
      <c r="M12" s="89">
        <v>1.13656888</v>
      </c>
      <c r="N12" s="89">
        <f t="shared" ref="N12:N67" si="7">SUM(O12:P12)</f>
        <v>128.44436841999999</v>
      </c>
      <c r="O12" s="89">
        <v>107.78013305</v>
      </c>
      <c r="P12" s="89">
        <f t="shared" ref="P12:P53" si="8">SUM(Q12:S12)</f>
        <v>20.66423537</v>
      </c>
      <c r="Q12" s="89">
        <v>5.7723652799999998</v>
      </c>
      <c r="R12" s="89">
        <v>13.314004110000001</v>
      </c>
      <c r="S12" s="89">
        <v>1.5778659799999999</v>
      </c>
      <c r="T12" s="89"/>
      <c r="U12" s="89"/>
      <c r="V12" s="89"/>
      <c r="W12" s="89"/>
      <c r="X12" s="89"/>
    </row>
    <row r="13" spans="1:24" hidden="1" outlineLevel="1">
      <c r="A13" s="62">
        <v>40603</v>
      </c>
      <c r="B13" s="89">
        <v>887.92858044000002</v>
      </c>
      <c r="C13" s="89">
        <f t="shared" si="0"/>
        <v>749.69462123999995</v>
      </c>
      <c r="D13" s="89">
        <f t="shared" si="1"/>
        <v>138.23395919999999</v>
      </c>
      <c r="E13" s="89">
        <f t="shared" si="2"/>
        <v>103.15215818</v>
      </c>
      <c r="F13" s="89">
        <f t="shared" si="3"/>
        <v>31.096943840000002</v>
      </c>
      <c r="G13" s="89">
        <f t="shared" si="4"/>
        <v>3.9848571800000001</v>
      </c>
      <c r="H13" s="89">
        <f t="shared" si="5"/>
        <v>791.78018352999993</v>
      </c>
      <c r="I13" s="89">
        <v>673.73172973999999</v>
      </c>
      <c r="J13" s="89">
        <f t="shared" si="6"/>
        <v>118.04845379</v>
      </c>
      <c r="K13" s="89">
        <v>97.874140600000004</v>
      </c>
      <c r="L13" s="89">
        <v>18.003474499999999</v>
      </c>
      <c r="M13" s="89">
        <v>2.1708386900000001</v>
      </c>
      <c r="N13" s="89">
        <f t="shared" si="7"/>
        <v>96.148396910000002</v>
      </c>
      <c r="O13" s="89">
        <v>75.962891499999998</v>
      </c>
      <c r="P13" s="89">
        <f t="shared" si="8"/>
        <v>20.185505410000001</v>
      </c>
      <c r="Q13" s="89">
        <v>5.2780175800000002</v>
      </c>
      <c r="R13" s="89">
        <v>13.09346934</v>
      </c>
      <c r="S13" s="89">
        <v>1.81401849</v>
      </c>
      <c r="T13" s="89"/>
      <c r="U13" s="89"/>
      <c r="V13" s="89"/>
      <c r="W13" s="89"/>
      <c r="X13" s="89"/>
    </row>
    <row r="14" spans="1:24" hidden="1" outlineLevel="1">
      <c r="A14" s="62">
        <v>40634</v>
      </c>
      <c r="B14" s="89">
        <v>875.51211737000006</v>
      </c>
      <c r="C14" s="89">
        <f t="shared" si="0"/>
        <v>717.12080932000003</v>
      </c>
      <c r="D14" s="89">
        <f t="shared" si="1"/>
        <v>158.39130805000002</v>
      </c>
      <c r="E14" s="89">
        <f t="shared" si="2"/>
        <v>121.12883013000001</v>
      </c>
      <c r="F14" s="89">
        <f t="shared" si="3"/>
        <v>33.46771596</v>
      </c>
      <c r="G14" s="89">
        <f t="shared" si="4"/>
        <v>3.7947619599999998</v>
      </c>
      <c r="H14" s="89">
        <f t="shared" si="5"/>
        <v>772.53390802000001</v>
      </c>
      <c r="I14" s="89">
        <v>635.00774872</v>
      </c>
      <c r="J14" s="89">
        <f t="shared" si="6"/>
        <v>137.52615930000002</v>
      </c>
      <c r="K14" s="89">
        <v>115.65983298</v>
      </c>
      <c r="L14" s="89">
        <v>19.798676790000002</v>
      </c>
      <c r="M14" s="89">
        <v>2.0676495299999997</v>
      </c>
      <c r="N14" s="89">
        <f t="shared" si="7"/>
        <v>102.97820934999999</v>
      </c>
      <c r="O14" s="89">
        <v>82.113060599999997</v>
      </c>
      <c r="P14" s="89">
        <f t="shared" si="8"/>
        <v>20.865148749999996</v>
      </c>
      <c r="Q14" s="89">
        <v>5.4689971499999999</v>
      </c>
      <c r="R14" s="89">
        <v>13.66903917</v>
      </c>
      <c r="S14" s="89">
        <v>1.72711243</v>
      </c>
      <c r="T14" s="89"/>
      <c r="U14" s="89"/>
      <c r="V14" s="89"/>
      <c r="W14" s="89"/>
      <c r="X14" s="89"/>
    </row>
    <row r="15" spans="1:24" hidden="1" outlineLevel="1">
      <c r="A15" s="62">
        <v>40664</v>
      </c>
      <c r="B15" s="89">
        <v>915.25111437999999</v>
      </c>
      <c r="C15" s="89">
        <f t="shared" si="0"/>
        <v>740.48296948999996</v>
      </c>
      <c r="D15" s="89">
        <f t="shared" si="1"/>
        <v>174.76814489000003</v>
      </c>
      <c r="E15" s="89">
        <f t="shared" si="2"/>
        <v>136.93642392000001</v>
      </c>
      <c r="F15" s="89">
        <f t="shared" si="3"/>
        <v>34.78977312</v>
      </c>
      <c r="G15" s="89">
        <f t="shared" si="4"/>
        <v>3.0419478500000001</v>
      </c>
      <c r="H15" s="89">
        <f t="shared" si="5"/>
        <v>792.29346528999986</v>
      </c>
      <c r="I15" s="89">
        <v>637.5764764999999</v>
      </c>
      <c r="J15" s="89">
        <f t="shared" si="6"/>
        <v>154.71698879000002</v>
      </c>
      <c r="K15" s="89">
        <v>131.92745173</v>
      </c>
      <c r="L15" s="89">
        <v>21.068810929999998</v>
      </c>
      <c r="M15" s="89">
        <v>1.7207261300000001</v>
      </c>
      <c r="N15" s="89">
        <f t="shared" si="7"/>
        <v>122.95764909</v>
      </c>
      <c r="O15" s="89">
        <v>102.90649299</v>
      </c>
      <c r="P15" s="89">
        <f t="shared" si="8"/>
        <v>20.0511561</v>
      </c>
      <c r="Q15" s="89">
        <v>5.0089721899999997</v>
      </c>
      <c r="R15" s="89">
        <v>13.72096219</v>
      </c>
      <c r="S15" s="89">
        <v>1.32122172</v>
      </c>
      <c r="T15" s="89"/>
      <c r="U15" s="89"/>
      <c r="V15" s="89"/>
      <c r="W15" s="89"/>
      <c r="X15" s="89"/>
    </row>
    <row r="16" spans="1:24" hidden="1" outlineLevel="1">
      <c r="A16" s="62">
        <v>40695</v>
      </c>
      <c r="B16" s="89">
        <v>926.30021899999986</v>
      </c>
      <c r="C16" s="89">
        <f t="shared" si="0"/>
        <v>754.63691344999995</v>
      </c>
      <c r="D16" s="89">
        <f t="shared" si="1"/>
        <v>171.66330554999999</v>
      </c>
      <c r="E16" s="89">
        <f t="shared" si="2"/>
        <v>146.92947140000001</v>
      </c>
      <c r="F16" s="89">
        <f t="shared" si="3"/>
        <v>22.373825540000002</v>
      </c>
      <c r="G16" s="89">
        <f t="shared" si="4"/>
        <v>2.36000861</v>
      </c>
      <c r="H16" s="89">
        <f t="shared" si="5"/>
        <v>712.80075246000001</v>
      </c>
      <c r="I16" s="89">
        <v>549.13438472999997</v>
      </c>
      <c r="J16" s="89">
        <f t="shared" si="6"/>
        <v>163.66636772999999</v>
      </c>
      <c r="K16" s="89">
        <v>142.03871522</v>
      </c>
      <c r="L16" s="89">
        <v>20.500934390000001</v>
      </c>
      <c r="M16" s="89">
        <v>1.12671812</v>
      </c>
      <c r="N16" s="89">
        <f t="shared" si="7"/>
        <v>213.49946653999999</v>
      </c>
      <c r="O16" s="89">
        <v>205.50252871999999</v>
      </c>
      <c r="P16" s="89">
        <f t="shared" si="8"/>
        <v>7.9969378200000003</v>
      </c>
      <c r="Q16" s="89">
        <v>4.8907561800000003</v>
      </c>
      <c r="R16" s="89">
        <v>1.8728911500000001</v>
      </c>
      <c r="S16" s="89">
        <v>1.2332904899999999</v>
      </c>
      <c r="T16" s="89"/>
      <c r="U16" s="89"/>
      <c r="V16" s="89"/>
      <c r="W16" s="89"/>
      <c r="X16" s="89"/>
    </row>
    <row r="17" spans="1:24" hidden="1" outlineLevel="1">
      <c r="A17" s="62">
        <v>40725</v>
      </c>
      <c r="B17" s="89">
        <v>887.12166708999996</v>
      </c>
      <c r="C17" s="89">
        <f t="shared" si="0"/>
        <v>673.82493212999998</v>
      </c>
      <c r="D17" s="89">
        <f t="shared" si="1"/>
        <v>213.29673496000004</v>
      </c>
      <c r="E17" s="89">
        <f t="shared" si="2"/>
        <v>152.03546912000002</v>
      </c>
      <c r="F17" s="89">
        <f t="shared" si="3"/>
        <v>58.012940119999996</v>
      </c>
      <c r="G17" s="89">
        <f t="shared" si="4"/>
        <v>3.24832572</v>
      </c>
      <c r="H17" s="89">
        <f t="shared" si="5"/>
        <v>739.17336513999999</v>
      </c>
      <c r="I17" s="89">
        <v>568.91516283999999</v>
      </c>
      <c r="J17" s="89">
        <f t="shared" si="6"/>
        <v>170.25820230000002</v>
      </c>
      <c r="K17" s="89">
        <v>146.86062356000002</v>
      </c>
      <c r="L17" s="89">
        <v>22.03429555</v>
      </c>
      <c r="M17" s="89">
        <v>1.36328319</v>
      </c>
      <c r="N17" s="89">
        <f t="shared" si="7"/>
        <v>147.94830195</v>
      </c>
      <c r="O17" s="89">
        <v>104.90976929</v>
      </c>
      <c r="P17" s="89">
        <f t="shared" si="8"/>
        <v>43.038532660000001</v>
      </c>
      <c r="Q17" s="89">
        <v>5.1748455599999996</v>
      </c>
      <c r="R17" s="89">
        <v>35.97864457</v>
      </c>
      <c r="S17" s="89">
        <v>1.88504253</v>
      </c>
      <c r="T17" s="89"/>
      <c r="U17" s="89"/>
      <c r="V17" s="89"/>
      <c r="W17" s="89"/>
      <c r="X17" s="89"/>
    </row>
    <row r="18" spans="1:24" hidden="1" outlineLevel="1">
      <c r="A18" s="62">
        <v>40756</v>
      </c>
      <c r="B18" s="89">
        <v>973.5353520299999</v>
      </c>
      <c r="C18" s="89">
        <f t="shared" si="0"/>
        <v>809.60424620999993</v>
      </c>
      <c r="D18" s="89">
        <f t="shared" si="1"/>
        <v>163.93110582</v>
      </c>
      <c r="E18" s="89">
        <f t="shared" si="2"/>
        <v>144.73295646999998</v>
      </c>
      <c r="F18" s="89">
        <f t="shared" si="3"/>
        <v>16.846687369999998</v>
      </c>
      <c r="G18" s="89">
        <f t="shared" si="4"/>
        <v>2.3514619799999998</v>
      </c>
      <c r="H18" s="89">
        <f t="shared" si="5"/>
        <v>873.46309450000001</v>
      </c>
      <c r="I18" s="89">
        <v>719.19828948999998</v>
      </c>
      <c r="J18" s="89">
        <f t="shared" si="6"/>
        <v>154.26480501</v>
      </c>
      <c r="K18" s="89">
        <v>138.00560367999998</v>
      </c>
      <c r="L18" s="89">
        <v>14.964391689999999</v>
      </c>
      <c r="M18" s="89">
        <v>1.29480964</v>
      </c>
      <c r="N18" s="89">
        <f t="shared" si="7"/>
        <v>100.07225753</v>
      </c>
      <c r="O18" s="89">
        <v>90.405956720000006</v>
      </c>
      <c r="P18" s="89">
        <f t="shared" si="8"/>
        <v>9.6663008099999992</v>
      </c>
      <c r="Q18" s="89">
        <v>6.7273527900000003</v>
      </c>
      <c r="R18" s="89">
        <v>1.8822956799999999</v>
      </c>
      <c r="S18" s="89">
        <v>1.0566523400000001</v>
      </c>
      <c r="T18" s="89"/>
      <c r="U18" s="89"/>
      <c r="V18" s="89"/>
      <c r="W18" s="89"/>
      <c r="X18" s="89"/>
    </row>
    <row r="19" spans="1:24" hidden="1" outlineLevel="1">
      <c r="A19" s="62">
        <v>40787</v>
      </c>
      <c r="B19" s="89">
        <v>839.59455165999998</v>
      </c>
      <c r="C19" s="89">
        <f t="shared" si="0"/>
        <v>678.19685712</v>
      </c>
      <c r="D19" s="89">
        <f t="shared" si="1"/>
        <v>161.39769454</v>
      </c>
      <c r="E19" s="89">
        <f t="shared" si="2"/>
        <v>140.76489639000002</v>
      </c>
      <c r="F19" s="89">
        <f t="shared" si="3"/>
        <v>18.444033569999998</v>
      </c>
      <c r="G19" s="89">
        <f t="shared" si="4"/>
        <v>2.18876458</v>
      </c>
      <c r="H19" s="89">
        <f t="shared" si="5"/>
        <v>740.66631519999999</v>
      </c>
      <c r="I19" s="89">
        <v>589.46696015999999</v>
      </c>
      <c r="J19" s="89">
        <f t="shared" si="6"/>
        <v>151.19935504</v>
      </c>
      <c r="K19" s="89">
        <v>133.39138128000002</v>
      </c>
      <c r="L19" s="89">
        <v>16.587909209999999</v>
      </c>
      <c r="M19" s="89">
        <v>1.22006455</v>
      </c>
      <c r="N19" s="89">
        <f t="shared" si="7"/>
        <v>98.928236459999994</v>
      </c>
      <c r="O19" s="89">
        <v>88.729896959999991</v>
      </c>
      <c r="P19" s="89">
        <f t="shared" si="8"/>
        <v>10.198339499999999</v>
      </c>
      <c r="Q19" s="89">
        <v>7.3735151099999996</v>
      </c>
      <c r="R19" s="89">
        <v>1.8561243599999999</v>
      </c>
      <c r="S19" s="89">
        <v>0.96870003000000005</v>
      </c>
      <c r="T19" s="89"/>
      <c r="U19" s="89"/>
      <c r="V19" s="89"/>
      <c r="W19" s="89"/>
      <c r="X19" s="89"/>
    </row>
    <row r="20" spans="1:24" hidden="1" outlineLevel="1">
      <c r="A20" s="62">
        <v>40817</v>
      </c>
      <c r="B20" s="89">
        <v>949.36223836000011</v>
      </c>
      <c r="C20" s="89">
        <f t="shared" si="0"/>
        <v>785.94891757999994</v>
      </c>
      <c r="D20" s="89">
        <f t="shared" si="1"/>
        <v>163.41332078000002</v>
      </c>
      <c r="E20" s="89">
        <f t="shared" si="2"/>
        <v>142.78529703000001</v>
      </c>
      <c r="F20" s="89">
        <f t="shared" si="3"/>
        <v>19.438920199999998</v>
      </c>
      <c r="G20" s="89">
        <f t="shared" si="4"/>
        <v>1.18910355</v>
      </c>
      <c r="H20" s="89">
        <f t="shared" si="5"/>
        <v>818.43703162999998</v>
      </c>
      <c r="I20" s="89">
        <v>664.84819137</v>
      </c>
      <c r="J20" s="89">
        <f t="shared" si="6"/>
        <v>153.58884026000001</v>
      </c>
      <c r="K20" s="89">
        <v>135.72627761000001</v>
      </c>
      <c r="L20" s="89">
        <v>17.55441656</v>
      </c>
      <c r="M20" s="89">
        <v>0.30814608999999998</v>
      </c>
      <c r="N20" s="89">
        <f t="shared" si="7"/>
        <v>130.92520672999999</v>
      </c>
      <c r="O20" s="89">
        <v>121.10072620999999</v>
      </c>
      <c r="P20" s="89">
        <f t="shared" si="8"/>
        <v>9.8244805199999998</v>
      </c>
      <c r="Q20" s="89">
        <v>7.0590194200000003</v>
      </c>
      <c r="R20" s="89">
        <v>1.8845036399999999</v>
      </c>
      <c r="S20" s="89">
        <v>0.88095745999999997</v>
      </c>
      <c r="T20" s="89"/>
      <c r="U20" s="89"/>
      <c r="V20" s="89"/>
      <c r="W20" s="89"/>
      <c r="X20" s="89"/>
    </row>
    <row r="21" spans="1:24" hidden="1" outlineLevel="1">
      <c r="A21" s="62">
        <v>40848</v>
      </c>
      <c r="B21" s="89">
        <v>981.07671409999989</v>
      </c>
      <c r="C21" s="89">
        <f t="shared" si="0"/>
        <v>798.05057152000006</v>
      </c>
      <c r="D21" s="89">
        <f t="shared" si="1"/>
        <v>183.02614258</v>
      </c>
      <c r="E21" s="89">
        <f t="shared" si="2"/>
        <v>166.35209805</v>
      </c>
      <c r="F21" s="89">
        <f t="shared" si="3"/>
        <v>15.145816979999999</v>
      </c>
      <c r="G21" s="89">
        <f t="shared" si="4"/>
        <v>1.52822755</v>
      </c>
      <c r="H21" s="89">
        <f t="shared" si="5"/>
        <v>864.01422841999999</v>
      </c>
      <c r="I21" s="89">
        <v>692.87477746000002</v>
      </c>
      <c r="J21" s="89">
        <f t="shared" si="6"/>
        <v>171.13945096</v>
      </c>
      <c r="K21" s="89">
        <v>157.56075466999999</v>
      </c>
      <c r="L21" s="89">
        <v>13.286723009999999</v>
      </c>
      <c r="M21" s="89">
        <v>0.29197327999999995</v>
      </c>
      <c r="N21" s="89">
        <f t="shared" si="7"/>
        <v>117.06248568000001</v>
      </c>
      <c r="O21" s="89">
        <v>105.17579406</v>
      </c>
      <c r="P21" s="89">
        <f t="shared" si="8"/>
        <v>11.886691620000001</v>
      </c>
      <c r="Q21" s="89">
        <v>8.7913433800000007</v>
      </c>
      <c r="R21" s="89">
        <v>1.85909397</v>
      </c>
      <c r="S21" s="89">
        <v>1.2362542700000001</v>
      </c>
      <c r="T21" s="89"/>
      <c r="U21" s="89"/>
      <c r="V21" s="89"/>
      <c r="W21" s="89"/>
      <c r="X21" s="89"/>
    </row>
    <row r="22" spans="1:24" hidden="1" outlineLevel="1">
      <c r="A22" s="62">
        <v>40878</v>
      </c>
      <c r="B22" s="89">
        <v>823.83022128999994</v>
      </c>
      <c r="C22" s="89">
        <f t="shared" si="0"/>
        <v>599.47455350000007</v>
      </c>
      <c r="D22" s="89">
        <f t="shared" si="1"/>
        <v>224.35566779000001</v>
      </c>
      <c r="E22" s="89">
        <f t="shared" si="2"/>
        <v>207.84384450000002</v>
      </c>
      <c r="F22" s="89">
        <f t="shared" si="3"/>
        <v>15.02004599</v>
      </c>
      <c r="G22" s="89">
        <f t="shared" si="4"/>
        <v>1.4917772999999999</v>
      </c>
      <c r="H22" s="89">
        <f t="shared" si="5"/>
        <v>729.9647368200001</v>
      </c>
      <c r="I22" s="89">
        <v>516.56059399000003</v>
      </c>
      <c r="J22" s="89">
        <f t="shared" si="6"/>
        <v>213.40414283000001</v>
      </c>
      <c r="K22" s="89">
        <v>199.97509973000001</v>
      </c>
      <c r="L22" s="89">
        <v>13.17353554</v>
      </c>
      <c r="M22" s="89">
        <v>0.25550755999999997</v>
      </c>
      <c r="N22" s="89">
        <f t="shared" si="7"/>
        <v>93.865484469999998</v>
      </c>
      <c r="O22" s="89">
        <v>82.913959509999998</v>
      </c>
      <c r="P22" s="89">
        <f t="shared" si="8"/>
        <v>10.95152496</v>
      </c>
      <c r="Q22" s="89">
        <v>7.8687447700000002</v>
      </c>
      <c r="R22" s="89">
        <v>1.84651045</v>
      </c>
      <c r="S22" s="89">
        <v>1.23626974</v>
      </c>
      <c r="T22" s="89"/>
      <c r="U22" s="89"/>
      <c r="V22" s="89"/>
      <c r="W22" s="89"/>
      <c r="X22" s="89"/>
    </row>
    <row r="23" spans="1:24" hidden="1" outlineLevel="1">
      <c r="A23" s="62">
        <v>40909</v>
      </c>
      <c r="B23" s="89">
        <v>925.75078218999988</v>
      </c>
      <c r="C23" s="89">
        <f t="shared" si="0"/>
        <v>764.16628592999996</v>
      </c>
      <c r="D23" s="89">
        <f t="shared" si="1"/>
        <v>161.58449625999998</v>
      </c>
      <c r="E23" s="89">
        <f t="shared" si="2"/>
        <v>145.20628429999999</v>
      </c>
      <c r="F23" s="89">
        <f t="shared" si="3"/>
        <v>16.153987780000001</v>
      </c>
      <c r="G23" s="89">
        <f t="shared" si="4"/>
        <v>0.22422418</v>
      </c>
      <c r="H23" s="89">
        <f t="shared" si="5"/>
        <v>818.48112287000004</v>
      </c>
      <c r="I23" s="89">
        <v>668.21604386000001</v>
      </c>
      <c r="J23" s="89">
        <f t="shared" si="6"/>
        <v>150.26507900999999</v>
      </c>
      <c r="K23" s="89">
        <v>136.98350321999999</v>
      </c>
      <c r="L23" s="89">
        <v>13.05735161</v>
      </c>
      <c r="M23" s="89">
        <v>0.22422418</v>
      </c>
      <c r="N23" s="89">
        <f t="shared" si="7"/>
        <v>107.26965931999999</v>
      </c>
      <c r="O23" s="89">
        <v>95.950242069999987</v>
      </c>
      <c r="P23" s="89">
        <f t="shared" si="8"/>
        <v>11.319417250000001</v>
      </c>
      <c r="Q23" s="89">
        <v>8.2227810800000007</v>
      </c>
      <c r="R23" s="89">
        <v>3.09663617</v>
      </c>
      <c r="S23" s="89">
        <v>0</v>
      </c>
      <c r="T23" s="89"/>
      <c r="U23" s="89"/>
      <c r="V23" s="89"/>
      <c r="W23" s="89"/>
      <c r="X23" s="89"/>
    </row>
    <row r="24" spans="1:24" hidden="1" outlineLevel="1">
      <c r="A24" s="62">
        <v>40940</v>
      </c>
      <c r="B24" s="89">
        <v>913.67736604999993</v>
      </c>
      <c r="C24" s="89">
        <f t="shared" si="0"/>
        <v>741.04713879999997</v>
      </c>
      <c r="D24" s="89">
        <f t="shared" si="1"/>
        <v>172.63022724999996</v>
      </c>
      <c r="E24" s="89">
        <f t="shared" si="2"/>
        <v>156.35910703999997</v>
      </c>
      <c r="F24" s="89">
        <f t="shared" si="3"/>
        <v>16.07893138</v>
      </c>
      <c r="G24" s="89">
        <f t="shared" si="4"/>
        <v>0.19218883</v>
      </c>
      <c r="H24" s="89">
        <f t="shared" si="5"/>
        <v>796.79664304999994</v>
      </c>
      <c r="I24" s="89">
        <v>634.832671</v>
      </c>
      <c r="J24" s="89">
        <f t="shared" si="6"/>
        <v>161.96397204999997</v>
      </c>
      <c r="K24" s="89">
        <v>148.80724125999998</v>
      </c>
      <c r="L24" s="89">
        <v>12.96454196</v>
      </c>
      <c r="M24" s="89">
        <v>0.19218883</v>
      </c>
      <c r="N24" s="89">
        <f t="shared" si="7"/>
        <v>116.880723</v>
      </c>
      <c r="O24" s="89">
        <v>106.21446780000001</v>
      </c>
      <c r="P24" s="89">
        <f t="shared" si="8"/>
        <v>10.6662552</v>
      </c>
      <c r="Q24" s="89">
        <v>7.55186578</v>
      </c>
      <c r="R24" s="89">
        <v>3.1143894200000002</v>
      </c>
      <c r="S24" s="89">
        <v>0</v>
      </c>
      <c r="T24" s="89"/>
      <c r="U24" s="89"/>
      <c r="V24" s="89"/>
      <c r="W24" s="89"/>
      <c r="X24" s="89"/>
    </row>
    <row r="25" spans="1:24" hidden="1" outlineLevel="1">
      <c r="A25" s="62">
        <v>40969</v>
      </c>
      <c r="B25" s="89">
        <v>878.11972706999995</v>
      </c>
      <c r="C25" s="89">
        <f t="shared" si="0"/>
        <v>700.32668348999994</v>
      </c>
      <c r="D25" s="89">
        <f t="shared" si="1"/>
        <v>177.79304358000002</v>
      </c>
      <c r="E25" s="89">
        <f t="shared" si="2"/>
        <v>163.93277517000001</v>
      </c>
      <c r="F25" s="89">
        <f t="shared" si="3"/>
        <v>13.741934650000001</v>
      </c>
      <c r="G25" s="89">
        <f t="shared" si="4"/>
        <v>0.11833376</v>
      </c>
      <c r="H25" s="89">
        <f t="shared" si="5"/>
        <v>750.93263549999995</v>
      </c>
      <c r="I25" s="89">
        <v>584.69638557999997</v>
      </c>
      <c r="J25" s="89">
        <f t="shared" si="6"/>
        <v>166.23624992000001</v>
      </c>
      <c r="K25" s="89">
        <v>155.24866831</v>
      </c>
      <c r="L25" s="89">
        <v>10.869247850000001</v>
      </c>
      <c r="M25" s="89">
        <v>0.11833376</v>
      </c>
      <c r="N25" s="89">
        <f t="shared" si="7"/>
        <v>127.18709156999999</v>
      </c>
      <c r="O25" s="89">
        <v>115.63029791</v>
      </c>
      <c r="P25" s="89">
        <f t="shared" si="8"/>
        <v>11.55679366</v>
      </c>
      <c r="Q25" s="89">
        <v>8.68410686</v>
      </c>
      <c r="R25" s="89">
        <v>2.8726867999999999</v>
      </c>
      <c r="S25" s="89">
        <v>0</v>
      </c>
      <c r="T25" s="89"/>
      <c r="U25" s="89"/>
      <c r="V25" s="89"/>
      <c r="W25" s="89"/>
      <c r="X25" s="89"/>
    </row>
    <row r="26" spans="1:24" hidden="1" outlineLevel="1">
      <c r="A26" s="62">
        <v>41000</v>
      </c>
      <c r="B26" s="89">
        <v>928.94583956999975</v>
      </c>
      <c r="C26" s="89">
        <f t="shared" si="0"/>
        <v>735.2106435899999</v>
      </c>
      <c r="D26" s="89">
        <f t="shared" si="1"/>
        <v>193.73519597999999</v>
      </c>
      <c r="E26" s="89">
        <f t="shared" si="2"/>
        <v>180.28323222</v>
      </c>
      <c r="F26" s="89">
        <f t="shared" si="3"/>
        <v>13.334377620000001</v>
      </c>
      <c r="G26" s="89">
        <f t="shared" si="4"/>
        <v>0.11758613999999999</v>
      </c>
      <c r="H26" s="89">
        <f t="shared" si="5"/>
        <v>813.80733621999991</v>
      </c>
      <c r="I26" s="89">
        <v>632.04594293999992</v>
      </c>
      <c r="J26" s="89">
        <f t="shared" si="6"/>
        <v>181.76139327999999</v>
      </c>
      <c r="K26" s="89">
        <v>170.84135924</v>
      </c>
      <c r="L26" s="89">
        <v>10.802447900000001</v>
      </c>
      <c r="M26" s="89">
        <v>0.11758613999999999</v>
      </c>
      <c r="N26" s="89">
        <f t="shared" si="7"/>
        <v>115.13850335000001</v>
      </c>
      <c r="O26" s="89">
        <v>103.16470065</v>
      </c>
      <c r="P26" s="89">
        <f t="shared" si="8"/>
        <v>11.9738027</v>
      </c>
      <c r="Q26" s="89">
        <v>9.4418729799999994</v>
      </c>
      <c r="R26" s="89">
        <v>2.5319297199999999</v>
      </c>
      <c r="S26" s="89">
        <v>0</v>
      </c>
      <c r="T26" s="89"/>
      <c r="U26" s="89"/>
      <c r="V26" s="89"/>
      <c r="W26" s="89"/>
      <c r="X26" s="89"/>
    </row>
    <row r="27" spans="1:24" hidden="1" outlineLevel="1">
      <c r="A27" s="62">
        <v>41030</v>
      </c>
      <c r="B27" s="89">
        <v>1019.2112406700001</v>
      </c>
      <c r="C27" s="89">
        <f t="shared" si="0"/>
        <v>790.20793532999994</v>
      </c>
      <c r="D27" s="89">
        <f t="shared" si="1"/>
        <v>229.00330534000003</v>
      </c>
      <c r="E27" s="89">
        <f t="shared" si="2"/>
        <v>215.98941930000001</v>
      </c>
      <c r="F27" s="89">
        <f t="shared" si="3"/>
        <v>12.89604216</v>
      </c>
      <c r="G27" s="89">
        <f t="shared" si="4"/>
        <v>0.11784388</v>
      </c>
      <c r="H27" s="89">
        <f t="shared" si="5"/>
        <v>848.20543364999992</v>
      </c>
      <c r="I27" s="89">
        <v>631.24369576999993</v>
      </c>
      <c r="J27" s="89">
        <f t="shared" si="6"/>
        <v>216.96173788000002</v>
      </c>
      <c r="K27" s="89">
        <v>206.45818926000001</v>
      </c>
      <c r="L27" s="89">
        <v>10.385823540000001</v>
      </c>
      <c r="M27" s="89">
        <v>0.11772508</v>
      </c>
      <c r="N27" s="89">
        <f t="shared" si="7"/>
        <v>171.00580701999999</v>
      </c>
      <c r="O27" s="89">
        <v>158.96423955999998</v>
      </c>
      <c r="P27" s="89">
        <f t="shared" si="8"/>
        <v>12.04156746</v>
      </c>
      <c r="Q27" s="89">
        <v>9.5312300400000005</v>
      </c>
      <c r="R27" s="89">
        <v>2.5102186199999998</v>
      </c>
      <c r="S27" s="89">
        <v>1.188E-4</v>
      </c>
      <c r="T27" s="89"/>
      <c r="U27" s="89"/>
      <c r="V27" s="89"/>
      <c r="W27" s="89"/>
      <c r="X27" s="89"/>
    </row>
    <row r="28" spans="1:24" hidden="1" outlineLevel="1">
      <c r="A28" s="62">
        <v>41061</v>
      </c>
      <c r="B28" s="89">
        <v>953.37701672000014</v>
      </c>
      <c r="C28" s="89">
        <f t="shared" si="0"/>
        <v>719.60931466</v>
      </c>
      <c r="D28" s="89">
        <f t="shared" si="1"/>
        <v>233.76770206</v>
      </c>
      <c r="E28" s="89">
        <f t="shared" si="2"/>
        <v>220.52231143</v>
      </c>
      <c r="F28" s="89">
        <f t="shared" si="3"/>
        <v>13.130133670000001</v>
      </c>
      <c r="G28" s="89">
        <f t="shared" si="4"/>
        <v>0.11525695999999999</v>
      </c>
      <c r="H28" s="89">
        <f t="shared" si="5"/>
        <v>784.76674782000009</v>
      </c>
      <c r="I28" s="89">
        <v>562.83576483000002</v>
      </c>
      <c r="J28" s="89">
        <f t="shared" si="6"/>
        <v>221.93098299000002</v>
      </c>
      <c r="K28" s="89">
        <v>211.18231933999999</v>
      </c>
      <c r="L28" s="89">
        <v>10.633406690000001</v>
      </c>
      <c r="M28" s="89">
        <v>0.11525695999999999</v>
      </c>
      <c r="N28" s="89">
        <f t="shared" si="7"/>
        <v>168.61026889999999</v>
      </c>
      <c r="O28" s="89">
        <v>156.77354983000001</v>
      </c>
      <c r="P28" s="89">
        <f t="shared" si="8"/>
        <v>11.836719069999999</v>
      </c>
      <c r="Q28" s="89">
        <v>9.3399920899999991</v>
      </c>
      <c r="R28" s="89">
        <v>2.49672698</v>
      </c>
      <c r="S28" s="89">
        <v>0</v>
      </c>
      <c r="T28" s="89"/>
      <c r="U28" s="89"/>
      <c r="V28" s="89"/>
      <c r="W28" s="89"/>
      <c r="X28" s="89"/>
    </row>
    <row r="29" spans="1:24" hidden="1" outlineLevel="1">
      <c r="A29" s="62">
        <v>41091</v>
      </c>
      <c r="B29" s="89">
        <v>1052.23468781</v>
      </c>
      <c r="C29" s="89">
        <f t="shared" si="0"/>
        <v>805.58592439000006</v>
      </c>
      <c r="D29" s="89">
        <f t="shared" si="1"/>
        <v>246.64876341999999</v>
      </c>
      <c r="E29" s="89">
        <f t="shared" si="2"/>
        <v>234.13309726</v>
      </c>
      <c r="F29" s="89">
        <f t="shared" si="3"/>
        <v>12.386504299999999</v>
      </c>
      <c r="G29" s="89">
        <f t="shared" si="4"/>
        <v>0.12916185999999999</v>
      </c>
      <c r="H29" s="89">
        <f t="shared" si="5"/>
        <v>842.59266676000004</v>
      </c>
      <c r="I29" s="89">
        <v>609.39564300000006</v>
      </c>
      <c r="J29" s="89">
        <f t="shared" si="6"/>
        <v>233.19702376000001</v>
      </c>
      <c r="K29" s="89">
        <v>222.97408192</v>
      </c>
      <c r="L29" s="89">
        <v>10.093779979999999</v>
      </c>
      <c r="M29" s="89">
        <v>0.12916185999999999</v>
      </c>
      <c r="N29" s="89">
        <f t="shared" si="7"/>
        <v>209.64202105000001</v>
      </c>
      <c r="O29" s="89">
        <v>196.19028139000002</v>
      </c>
      <c r="P29" s="89">
        <f t="shared" si="8"/>
        <v>13.451739659999999</v>
      </c>
      <c r="Q29" s="89">
        <v>11.15901534</v>
      </c>
      <c r="R29" s="89">
        <v>2.29272432</v>
      </c>
      <c r="S29" s="89">
        <v>0</v>
      </c>
      <c r="T29" s="89"/>
      <c r="U29" s="89"/>
      <c r="V29" s="89"/>
      <c r="W29" s="89"/>
      <c r="X29" s="89"/>
    </row>
    <row r="30" spans="1:24" hidden="1" outlineLevel="1">
      <c r="A30" s="62">
        <v>41122</v>
      </c>
      <c r="B30" s="89">
        <v>1145.2622458400001</v>
      </c>
      <c r="C30" s="89">
        <f t="shared" si="0"/>
        <v>871.92665867999995</v>
      </c>
      <c r="D30" s="89">
        <f t="shared" si="1"/>
        <v>273.33558716000005</v>
      </c>
      <c r="E30" s="89">
        <f t="shared" si="2"/>
        <v>260.92235909999999</v>
      </c>
      <c r="F30" s="89">
        <f t="shared" si="3"/>
        <v>12.292531609999999</v>
      </c>
      <c r="G30" s="89">
        <f t="shared" si="4"/>
        <v>0.12069645</v>
      </c>
      <c r="H30" s="89">
        <f t="shared" si="5"/>
        <v>957.90248058999998</v>
      </c>
      <c r="I30" s="89">
        <v>699.82136978999995</v>
      </c>
      <c r="J30" s="89">
        <f t="shared" si="6"/>
        <v>258.08111080000003</v>
      </c>
      <c r="K30" s="89">
        <v>247.81075634000001</v>
      </c>
      <c r="L30" s="89">
        <v>10.14965801</v>
      </c>
      <c r="M30" s="89">
        <v>0.12069645</v>
      </c>
      <c r="N30" s="89">
        <f t="shared" si="7"/>
        <v>187.35976525000001</v>
      </c>
      <c r="O30" s="89">
        <v>172.10528889</v>
      </c>
      <c r="P30" s="89">
        <f t="shared" si="8"/>
        <v>15.25447636</v>
      </c>
      <c r="Q30" s="89">
        <v>13.11160276</v>
      </c>
      <c r="R30" s="89">
        <v>2.1428736000000002</v>
      </c>
      <c r="S30" s="89">
        <v>0</v>
      </c>
      <c r="T30" s="89"/>
      <c r="U30" s="89"/>
      <c r="V30" s="89"/>
      <c r="W30" s="89"/>
      <c r="X30" s="89"/>
    </row>
    <row r="31" spans="1:24" hidden="1" outlineLevel="1">
      <c r="A31" s="62">
        <v>41153</v>
      </c>
      <c r="B31" s="89">
        <v>1168.2163070899999</v>
      </c>
      <c r="C31" s="89">
        <f t="shared" si="0"/>
        <v>852.80029147999994</v>
      </c>
      <c r="D31" s="89">
        <f t="shared" si="1"/>
        <v>315.41601561000004</v>
      </c>
      <c r="E31" s="89">
        <f t="shared" si="2"/>
        <v>302.42109488000006</v>
      </c>
      <c r="F31" s="89">
        <f t="shared" si="3"/>
        <v>12.894519639999999</v>
      </c>
      <c r="G31" s="89">
        <f t="shared" si="4"/>
        <v>0.10040109</v>
      </c>
      <c r="H31" s="89">
        <f t="shared" si="5"/>
        <v>944.46247128999994</v>
      </c>
      <c r="I31" s="89">
        <v>645.23116703999995</v>
      </c>
      <c r="J31" s="89">
        <f t="shared" si="6"/>
        <v>299.23130425000005</v>
      </c>
      <c r="K31" s="89">
        <v>288.41694628000005</v>
      </c>
      <c r="L31" s="89">
        <v>10.71395688</v>
      </c>
      <c r="M31" s="89">
        <v>0.10040109</v>
      </c>
      <c r="N31" s="89">
        <f t="shared" si="7"/>
        <v>223.75383579999999</v>
      </c>
      <c r="O31" s="89">
        <v>207.56912444</v>
      </c>
      <c r="P31" s="89">
        <f t="shared" si="8"/>
        <v>16.184711360000001</v>
      </c>
      <c r="Q31" s="89">
        <v>14.004148600000001</v>
      </c>
      <c r="R31" s="89">
        <v>2.1805627599999999</v>
      </c>
      <c r="S31" s="89">
        <v>0</v>
      </c>
      <c r="T31" s="89"/>
      <c r="U31" s="89"/>
      <c r="V31" s="89"/>
      <c r="W31" s="89"/>
      <c r="X31" s="89"/>
    </row>
    <row r="32" spans="1:24" hidden="1" outlineLevel="1">
      <c r="A32" s="62">
        <v>41183</v>
      </c>
      <c r="B32" s="89">
        <v>1355.8164578399999</v>
      </c>
      <c r="C32" s="89">
        <f t="shared" si="0"/>
        <v>1013.99621555</v>
      </c>
      <c r="D32" s="89">
        <f t="shared" si="1"/>
        <v>341.82024228999995</v>
      </c>
      <c r="E32" s="89">
        <f t="shared" si="2"/>
        <v>326.94849691000002</v>
      </c>
      <c r="F32" s="89">
        <f t="shared" si="3"/>
        <v>14.77752613</v>
      </c>
      <c r="G32" s="89">
        <f t="shared" si="4"/>
        <v>9.4219249999999991E-2</v>
      </c>
      <c r="H32" s="89">
        <f t="shared" si="5"/>
        <v>1113.9688768399999</v>
      </c>
      <c r="I32" s="89">
        <v>789.67577133999998</v>
      </c>
      <c r="J32" s="89">
        <f t="shared" si="6"/>
        <v>324.29310549999997</v>
      </c>
      <c r="K32" s="89">
        <v>311.25621716000001</v>
      </c>
      <c r="L32" s="89">
        <v>12.942669090000001</v>
      </c>
      <c r="M32" s="89">
        <v>9.4219249999999991E-2</v>
      </c>
      <c r="N32" s="89">
        <f t="shared" si="7"/>
        <v>241.84758099999999</v>
      </c>
      <c r="O32" s="89">
        <v>224.32044421000001</v>
      </c>
      <c r="P32" s="89">
        <f t="shared" si="8"/>
        <v>17.52713679</v>
      </c>
      <c r="Q32" s="89">
        <v>15.692279750000001</v>
      </c>
      <c r="R32" s="89">
        <v>1.8348570399999999</v>
      </c>
      <c r="S32" s="89">
        <v>0</v>
      </c>
      <c r="T32" s="89"/>
      <c r="U32" s="89"/>
      <c r="V32" s="89"/>
      <c r="W32" s="89"/>
      <c r="X32" s="89"/>
    </row>
    <row r="33" spans="1:24" hidden="1" outlineLevel="1">
      <c r="A33" s="62">
        <v>41214</v>
      </c>
      <c r="B33" s="89">
        <v>1318.5059648100003</v>
      </c>
      <c r="C33" s="89">
        <f t="shared" si="0"/>
        <v>960.17575120000004</v>
      </c>
      <c r="D33" s="89">
        <f t="shared" si="1"/>
        <v>358.33021360999999</v>
      </c>
      <c r="E33" s="89">
        <f t="shared" si="2"/>
        <v>342.34467459000001</v>
      </c>
      <c r="F33" s="89">
        <f t="shared" si="3"/>
        <v>15.900706249999999</v>
      </c>
      <c r="G33" s="89">
        <f t="shared" si="4"/>
        <v>8.4832770000000002E-2</v>
      </c>
      <c r="H33" s="89">
        <f t="shared" si="5"/>
        <v>1049.64064072</v>
      </c>
      <c r="I33" s="89">
        <v>710.59766445000002</v>
      </c>
      <c r="J33" s="89">
        <f t="shared" si="6"/>
        <v>339.04297627</v>
      </c>
      <c r="K33" s="89">
        <v>324.92864508000002</v>
      </c>
      <c r="L33" s="89">
        <v>14.029498419999999</v>
      </c>
      <c r="M33" s="89">
        <v>8.4832770000000002E-2</v>
      </c>
      <c r="N33" s="89">
        <f t="shared" si="7"/>
        <v>268.86532409</v>
      </c>
      <c r="O33" s="89">
        <v>249.57808675000001</v>
      </c>
      <c r="P33" s="89">
        <f t="shared" si="8"/>
        <v>19.287237340000001</v>
      </c>
      <c r="Q33" s="89">
        <v>17.416029510000001</v>
      </c>
      <c r="R33" s="89">
        <v>1.8712078299999999</v>
      </c>
      <c r="S33" s="89">
        <v>0</v>
      </c>
      <c r="T33" s="89"/>
      <c r="U33" s="89"/>
      <c r="V33" s="89"/>
      <c r="W33" s="89"/>
      <c r="X33" s="89"/>
    </row>
    <row r="34" spans="1:24" hidden="1" outlineLevel="1">
      <c r="A34" s="62">
        <v>41244</v>
      </c>
      <c r="B34" s="89">
        <v>1217.2321532400001</v>
      </c>
      <c r="C34" s="89">
        <f t="shared" si="0"/>
        <v>857.03875572999993</v>
      </c>
      <c r="D34" s="89">
        <f t="shared" si="1"/>
        <v>360.19339750999995</v>
      </c>
      <c r="E34" s="89">
        <f t="shared" si="2"/>
        <v>344.80115403000002</v>
      </c>
      <c r="F34" s="89">
        <f t="shared" si="3"/>
        <v>15.3075429</v>
      </c>
      <c r="G34" s="89">
        <f t="shared" si="4"/>
        <v>8.4700579999999998E-2</v>
      </c>
      <c r="H34" s="89">
        <f t="shared" si="5"/>
        <v>944.23782136999989</v>
      </c>
      <c r="I34" s="89">
        <v>610.17022258999998</v>
      </c>
      <c r="J34" s="89">
        <f t="shared" si="6"/>
        <v>334.06759877999997</v>
      </c>
      <c r="K34" s="89">
        <v>320.57390889999999</v>
      </c>
      <c r="L34" s="89">
        <v>13.4089893</v>
      </c>
      <c r="M34" s="89">
        <v>8.4700579999999998E-2</v>
      </c>
      <c r="N34" s="89">
        <f t="shared" si="7"/>
        <v>272.99433187</v>
      </c>
      <c r="O34" s="89">
        <v>246.86853313999998</v>
      </c>
      <c r="P34" s="89">
        <f t="shared" si="8"/>
        <v>26.12579873</v>
      </c>
      <c r="Q34" s="89">
        <v>24.22724513</v>
      </c>
      <c r="R34" s="89">
        <v>1.8985536000000001</v>
      </c>
      <c r="S34" s="89">
        <v>0</v>
      </c>
      <c r="T34" s="89"/>
      <c r="U34" s="89"/>
      <c r="V34" s="89"/>
      <c r="W34" s="89"/>
      <c r="X34" s="89"/>
    </row>
    <row r="35" spans="1:24" hidden="1" outlineLevel="1">
      <c r="A35" s="62">
        <v>41275</v>
      </c>
      <c r="B35" s="89">
        <v>1407.409748</v>
      </c>
      <c r="C35" s="89">
        <f t="shared" si="0"/>
        <v>1093.92100753</v>
      </c>
      <c r="D35" s="89">
        <f t="shared" si="1"/>
        <v>313.48874046999993</v>
      </c>
      <c r="E35" s="89">
        <f t="shared" si="2"/>
        <v>298.63627272999997</v>
      </c>
      <c r="F35" s="89">
        <f t="shared" si="3"/>
        <v>14.70570627</v>
      </c>
      <c r="G35" s="89">
        <f t="shared" si="4"/>
        <v>0.14676147</v>
      </c>
      <c r="H35" s="89">
        <f t="shared" si="5"/>
        <v>1117.21043358</v>
      </c>
      <c r="I35" s="89">
        <v>828.96906609999996</v>
      </c>
      <c r="J35" s="89">
        <f t="shared" si="6"/>
        <v>288.24136747999995</v>
      </c>
      <c r="K35" s="89">
        <v>275.33203406999996</v>
      </c>
      <c r="L35" s="89">
        <v>12.762571940000001</v>
      </c>
      <c r="M35" s="89">
        <v>0.14676147</v>
      </c>
      <c r="N35" s="89">
        <f t="shared" si="7"/>
        <v>290.19931441999995</v>
      </c>
      <c r="O35" s="89">
        <v>264.95194142999998</v>
      </c>
      <c r="P35" s="89">
        <f t="shared" si="8"/>
        <v>25.247372989999999</v>
      </c>
      <c r="Q35" s="89">
        <v>23.304238659999999</v>
      </c>
      <c r="R35" s="89">
        <v>1.9431343299999999</v>
      </c>
      <c r="S35" s="89">
        <v>0</v>
      </c>
      <c r="T35" s="89"/>
      <c r="U35" s="89"/>
      <c r="V35" s="89"/>
      <c r="W35" s="89"/>
      <c r="X35" s="89"/>
    </row>
    <row r="36" spans="1:24" hidden="1" outlineLevel="1">
      <c r="A36" s="62">
        <v>41306</v>
      </c>
      <c r="B36" s="89">
        <v>1399.1424514799999</v>
      </c>
      <c r="C36" s="89">
        <f t="shared" si="0"/>
        <v>1083.81752398</v>
      </c>
      <c r="D36" s="89">
        <f t="shared" si="1"/>
        <v>315.32492749999994</v>
      </c>
      <c r="E36" s="89">
        <f t="shared" si="2"/>
        <v>300.29182248000001</v>
      </c>
      <c r="F36" s="89">
        <f t="shared" si="3"/>
        <v>14.875286719999998</v>
      </c>
      <c r="G36" s="89">
        <f t="shared" si="4"/>
        <v>0.15781829999999999</v>
      </c>
      <c r="H36" s="89">
        <f t="shared" si="5"/>
        <v>1092.6395484300001</v>
      </c>
      <c r="I36" s="89">
        <v>801.70475405000002</v>
      </c>
      <c r="J36" s="89">
        <f t="shared" si="6"/>
        <v>290.93479437999997</v>
      </c>
      <c r="K36" s="89">
        <v>277.80762967999999</v>
      </c>
      <c r="L36" s="89">
        <v>12.969346399999999</v>
      </c>
      <c r="M36" s="89">
        <v>0.15781829999999999</v>
      </c>
      <c r="N36" s="89">
        <f t="shared" si="7"/>
        <v>306.50290304999999</v>
      </c>
      <c r="O36" s="89">
        <v>282.11276993000001</v>
      </c>
      <c r="P36" s="89">
        <f t="shared" si="8"/>
        <v>24.390133119999998</v>
      </c>
      <c r="Q36" s="89">
        <v>22.484192799999999</v>
      </c>
      <c r="R36" s="89">
        <v>1.90594032</v>
      </c>
      <c r="S36" s="89">
        <v>0</v>
      </c>
      <c r="T36" s="89"/>
      <c r="U36" s="89"/>
      <c r="V36" s="89"/>
      <c r="W36" s="89"/>
      <c r="X36" s="89"/>
    </row>
    <row r="37" spans="1:24" hidden="1" outlineLevel="1">
      <c r="A37" s="62">
        <v>41334</v>
      </c>
      <c r="B37" s="89">
        <v>1407.2345798599997</v>
      </c>
      <c r="C37" s="89">
        <f t="shared" si="0"/>
        <v>1060.5911772100001</v>
      </c>
      <c r="D37" s="89">
        <f t="shared" si="1"/>
        <v>346.64340265000004</v>
      </c>
      <c r="E37" s="89">
        <f t="shared" si="2"/>
        <v>327.09797850000001</v>
      </c>
      <c r="F37" s="89">
        <f t="shared" si="3"/>
        <v>19.38827354</v>
      </c>
      <c r="G37" s="89">
        <f t="shared" si="4"/>
        <v>0.15715061</v>
      </c>
      <c r="H37" s="89">
        <f t="shared" si="5"/>
        <v>1129.78696294</v>
      </c>
      <c r="I37" s="89">
        <v>809.47180456000001</v>
      </c>
      <c r="J37" s="89">
        <f t="shared" si="6"/>
        <v>320.31515838000001</v>
      </c>
      <c r="K37" s="89">
        <v>302.57448375000001</v>
      </c>
      <c r="L37" s="89">
        <v>17.583524019999999</v>
      </c>
      <c r="M37" s="89">
        <v>0.15715061</v>
      </c>
      <c r="N37" s="89">
        <f t="shared" si="7"/>
        <v>277.44761692000003</v>
      </c>
      <c r="O37" s="89">
        <v>251.11937265</v>
      </c>
      <c r="P37" s="89">
        <f t="shared" si="8"/>
        <v>26.328244270000003</v>
      </c>
      <c r="Q37" s="89">
        <v>24.523494750000001</v>
      </c>
      <c r="R37" s="89">
        <v>1.8047495200000001</v>
      </c>
      <c r="S37" s="89">
        <v>0</v>
      </c>
      <c r="T37" s="89"/>
      <c r="U37" s="89"/>
      <c r="V37" s="89"/>
      <c r="W37" s="89"/>
      <c r="X37" s="89"/>
    </row>
    <row r="38" spans="1:24" hidden="1" outlineLevel="1">
      <c r="A38" s="62">
        <v>41365</v>
      </c>
      <c r="B38" s="89">
        <v>1366.9833625000001</v>
      </c>
      <c r="C38" s="89">
        <f t="shared" si="0"/>
        <v>996.78322580999998</v>
      </c>
      <c r="D38" s="89">
        <f t="shared" si="1"/>
        <v>370.20013669000002</v>
      </c>
      <c r="E38" s="89">
        <f t="shared" si="2"/>
        <v>350.79867217000003</v>
      </c>
      <c r="F38" s="89">
        <f t="shared" si="3"/>
        <v>19.261016810000001</v>
      </c>
      <c r="G38" s="89">
        <f t="shared" si="4"/>
        <v>0.14044771</v>
      </c>
      <c r="H38" s="89">
        <f t="shared" si="5"/>
        <v>1125.1396829600001</v>
      </c>
      <c r="I38" s="89">
        <v>781.6943867</v>
      </c>
      <c r="J38" s="89">
        <f t="shared" si="6"/>
        <v>343.44529626000002</v>
      </c>
      <c r="K38" s="89">
        <v>327.47762287</v>
      </c>
      <c r="L38" s="89">
        <v>15.82722568</v>
      </c>
      <c r="M38" s="89">
        <v>0.14044771</v>
      </c>
      <c r="N38" s="89">
        <f t="shared" si="7"/>
        <v>241.84367954000001</v>
      </c>
      <c r="O38" s="89">
        <v>215.08883911000001</v>
      </c>
      <c r="P38" s="89">
        <f t="shared" si="8"/>
        <v>26.754840429999998</v>
      </c>
      <c r="Q38" s="89">
        <v>23.321049299999999</v>
      </c>
      <c r="R38" s="89">
        <v>3.4337911299999999</v>
      </c>
      <c r="S38" s="89">
        <v>0</v>
      </c>
      <c r="T38" s="89"/>
      <c r="U38" s="89"/>
      <c r="V38" s="89"/>
      <c r="W38" s="89"/>
      <c r="X38" s="89"/>
    </row>
    <row r="39" spans="1:24" hidden="1" outlineLevel="1">
      <c r="A39" s="62">
        <v>41395</v>
      </c>
      <c r="B39" s="89">
        <v>1410.21718096</v>
      </c>
      <c r="C39" s="89">
        <f t="shared" si="0"/>
        <v>1040.46361039</v>
      </c>
      <c r="D39" s="89">
        <f t="shared" si="1"/>
        <v>369.75357056999997</v>
      </c>
      <c r="E39" s="89">
        <f t="shared" si="2"/>
        <v>350.77946542999996</v>
      </c>
      <c r="F39" s="89">
        <f t="shared" si="3"/>
        <v>18.791934230000003</v>
      </c>
      <c r="G39" s="89">
        <f t="shared" si="4"/>
        <v>0.18217090999999999</v>
      </c>
      <c r="H39" s="89">
        <f t="shared" si="5"/>
        <v>1165.99514484</v>
      </c>
      <c r="I39" s="89">
        <v>817.73317502999998</v>
      </c>
      <c r="J39" s="89">
        <f t="shared" si="6"/>
        <v>348.26196980999998</v>
      </c>
      <c r="K39" s="89">
        <v>331.89735037999998</v>
      </c>
      <c r="L39" s="89">
        <v>16.182448520000001</v>
      </c>
      <c r="M39" s="89">
        <v>0.18217090999999999</v>
      </c>
      <c r="N39" s="89">
        <f t="shared" si="7"/>
        <v>244.22203612000001</v>
      </c>
      <c r="O39" s="89">
        <v>222.73043536</v>
      </c>
      <c r="P39" s="89">
        <f t="shared" si="8"/>
        <v>21.491600760000001</v>
      </c>
      <c r="Q39" s="89">
        <v>18.882115049999999</v>
      </c>
      <c r="R39" s="89">
        <v>2.60948571</v>
      </c>
      <c r="S39" s="89">
        <v>0</v>
      </c>
      <c r="T39" s="89"/>
      <c r="U39" s="89"/>
      <c r="V39" s="89"/>
      <c r="W39" s="89"/>
      <c r="X39" s="89"/>
    </row>
    <row r="40" spans="1:24" hidden="1" outlineLevel="1">
      <c r="A40" s="62">
        <v>41426</v>
      </c>
      <c r="B40" s="89">
        <v>1156.8499100700001</v>
      </c>
      <c r="C40" s="89">
        <f t="shared" si="0"/>
        <v>810.39959537999994</v>
      </c>
      <c r="D40" s="89">
        <f t="shared" si="1"/>
        <v>346.45031469000003</v>
      </c>
      <c r="E40" s="89">
        <f t="shared" si="2"/>
        <v>324.86909286000002</v>
      </c>
      <c r="F40" s="89">
        <f t="shared" si="3"/>
        <v>21.398976200000003</v>
      </c>
      <c r="G40" s="89">
        <f t="shared" si="4"/>
        <v>0.18224562999999999</v>
      </c>
      <c r="H40" s="89">
        <f t="shared" si="5"/>
        <v>925.50887602</v>
      </c>
      <c r="I40" s="89">
        <v>599.11878941999998</v>
      </c>
      <c r="J40" s="89">
        <f t="shared" si="6"/>
        <v>326.39008660000002</v>
      </c>
      <c r="K40" s="89">
        <v>307.51122088</v>
      </c>
      <c r="L40" s="89">
        <v>18.696620090000003</v>
      </c>
      <c r="M40" s="89">
        <v>0.18224562999999999</v>
      </c>
      <c r="N40" s="89">
        <f t="shared" si="7"/>
        <v>231.34103404999999</v>
      </c>
      <c r="O40" s="89">
        <v>211.28080595999998</v>
      </c>
      <c r="P40" s="89">
        <f t="shared" si="8"/>
        <v>20.060228089999999</v>
      </c>
      <c r="Q40" s="89">
        <v>17.357871979999999</v>
      </c>
      <c r="R40" s="89">
        <v>2.7023561100000002</v>
      </c>
      <c r="S40" s="89">
        <v>0</v>
      </c>
      <c r="T40" s="89"/>
      <c r="U40" s="89"/>
      <c r="V40" s="89"/>
      <c r="W40" s="89"/>
      <c r="X40" s="89"/>
    </row>
    <row r="41" spans="1:24" hidden="1" outlineLevel="1">
      <c r="A41" s="62">
        <v>41456</v>
      </c>
      <c r="B41" s="89">
        <v>1262.1125307900002</v>
      </c>
      <c r="C41" s="89">
        <f t="shared" si="0"/>
        <v>914.98776251000004</v>
      </c>
      <c r="D41" s="89">
        <f t="shared" si="1"/>
        <v>347.12476828000001</v>
      </c>
      <c r="E41" s="89">
        <f t="shared" si="2"/>
        <v>324.4490371</v>
      </c>
      <c r="F41" s="89">
        <f t="shared" si="3"/>
        <v>22.49511764</v>
      </c>
      <c r="G41" s="89">
        <f t="shared" si="4"/>
        <v>0.18061353999999999</v>
      </c>
      <c r="H41" s="89">
        <f t="shared" si="5"/>
        <v>1037.3973671700001</v>
      </c>
      <c r="I41" s="89">
        <v>712.93805556000007</v>
      </c>
      <c r="J41" s="89">
        <f t="shared" si="6"/>
        <v>324.45931161000004</v>
      </c>
      <c r="K41" s="89">
        <v>304.52288698000001</v>
      </c>
      <c r="L41" s="89">
        <v>19.755811090000002</v>
      </c>
      <c r="M41" s="89">
        <v>0.18061353999999999</v>
      </c>
      <c r="N41" s="89">
        <f t="shared" si="7"/>
        <v>224.71516362</v>
      </c>
      <c r="O41" s="89">
        <v>202.04970695</v>
      </c>
      <c r="P41" s="89">
        <f t="shared" si="8"/>
        <v>22.665456669999998</v>
      </c>
      <c r="Q41" s="89">
        <v>19.926150119999999</v>
      </c>
      <c r="R41" s="89">
        <v>2.7393065499999998</v>
      </c>
      <c r="S41" s="89">
        <v>0</v>
      </c>
      <c r="T41" s="89"/>
      <c r="U41" s="89"/>
      <c r="V41" s="89"/>
      <c r="W41" s="89"/>
      <c r="X41" s="89"/>
    </row>
    <row r="42" spans="1:24" hidden="1" outlineLevel="1">
      <c r="A42" s="62">
        <v>41487</v>
      </c>
      <c r="B42" s="89">
        <v>1295.0310975699999</v>
      </c>
      <c r="C42" s="89">
        <f t="shared" si="0"/>
        <v>851.26094474000001</v>
      </c>
      <c r="D42" s="89">
        <f t="shared" si="1"/>
        <v>443.77015283000003</v>
      </c>
      <c r="E42" s="89">
        <f t="shared" si="2"/>
        <v>397.77545300999998</v>
      </c>
      <c r="F42" s="89">
        <f t="shared" si="3"/>
        <v>45.79961299</v>
      </c>
      <c r="G42" s="89">
        <f t="shared" si="4"/>
        <v>0.19508682999999999</v>
      </c>
      <c r="H42" s="89">
        <f t="shared" si="5"/>
        <v>1050.0671680400001</v>
      </c>
      <c r="I42" s="89">
        <v>659.78779191000001</v>
      </c>
      <c r="J42" s="89">
        <f t="shared" si="6"/>
        <v>390.27937613</v>
      </c>
      <c r="K42" s="89">
        <v>345.95695615</v>
      </c>
      <c r="L42" s="89">
        <v>44.127333149999998</v>
      </c>
      <c r="M42" s="89">
        <v>0.19508682999999999</v>
      </c>
      <c r="N42" s="89">
        <f t="shared" si="7"/>
        <v>244.96392953</v>
      </c>
      <c r="O42" s="89">
        <v>191.47315283</v>
      </c>
      <c r="P42" s="89">
        <f t="shared" si="8"/>
        <v>53.490776699999998</v>
      </c>
      <c r="Q42" s="89">
        <v>51.818496859999996</v>
      </c>
      <c r="R42" s="89">
        <v>1.6722798400000001</v>
      </c>
      <c r="S42" s="89">
        <v>0</v>
      </c>
      <c r="T42" s="89"/>
      <c r="U42" s="89"/>
      <c r="V42" s="89"/>
      <c r="W42" s="89"/>
      <c r="X42" s="89"/>
    </row>
    <row r="43" spans="1:24" hidden="1" outlineLevel="1">
      <c r="A43" s="62">
        <v>41518</v>
      </c>
      <c r="B43" s="89">
        <v>1263.14385567</v>
      </c>
      <c r="C43" s="89">
        <f t="shared" si="0"/>
        <v>825.29131660999997</v>
      </c>
      <c r="D43" s="89">
        <f t="shared" si="1"/>
        <v>437.85253906000008</v>
      </c>
      <c r="E43" s="89">
        <f t="shared" si="2"/>
        <v>392.08107205000005</v>
      </c>
      <c r="F43" s="89">
        <f t="shared" si="3"/>
        <v>45.565537649999996</v>
      </c>
      <c r="G43" s="89">
        <f t="shared" si="4"/>
        <v>0.20592936000000001</v>
      </c>
      <c r="H43" s="89">
        <f t="shared" si="5"/>
        <v>1027.68608053</v>
      </c>
      <c r="I43" s="89">
        <v>650.76008342</v>
      </c>
      <c r="J43" s="89">
        <f t="shared" si="6"/>
        <v>376.92599711000008</v>
      </c>
      <c r="K43" s="89">
        <v>333.27995888000004</v>
      </c>
      <c r="L43" s="89">
        <v>43.440108869999996</v>
      </c>
      <c r="M43" s="89">
        <v>0.20592936000000001</v>
      </c>
      <c r="N43" s="89">
        <f t="shared" si="7"/>
        <v>235.45777514</v>
      </c>
      <c r="O43" s="89">
        <v>174.53123318999999</v>
      </c>
      <c r="P43" s="89">
        <f t="shared" si="8"/>
        <v>60.926541950000001</v>
      </c>
      <c r="Q43" s="89">
        <v>58.801113170000001</v>
      </c>
      <c r="R43" s="89">
        <v>2.12542878</v>
      </c>
      <c r="S43" s="89">
        <v>0</v>
      </c>
      <c r="T43" s="89"/>
      <c r="U43" s="89"/>
      <c r="V43" s="89"/>
      <c r="W43" s="89"/>
      <c r="X43" s="89"/>
    </row>
    <row r="44" spans="1:24" hidden="1" outlineLevel="1">
      <c r="A44" s="62">
        <v>41548</v>
      </c>
      <c r="B44" s="89">
        <v>1375.9779807800001</v>
      </c>
      <c r="C44" s="89">
        <f t="shared" si="0"/>
        <v>944.56338702999994</v>
      </c>
      <c r="D44" s="89">
        <f t="shared" si="1"/>
        <v>431.41459374999999</v>
      </c>
      <c r="E44" s="89">
        <f t="shared" si="2"/>
        <v>392.53741487000002</v>
      </c>
      <c r="F44" s="89">
        <f t="shared" si="3"/>
        <v>38.676800879999995</v>
      </c>
      <c r="G44" s="89">
        <f t="shared" si="4"/>
        <v>0.200378</v>
      </c>
      <c r="H44" s="89">
        <f t="shared" si="5"/>
        <v>1142.27048517</v>
      </c>
      <c r="I44" s="89">
        <v>770.82753008999998</v>
      </c>
      <c r="J44" s="89">
        <f t="shared" si="6"/>
        <v>371.44295507999999</v>
      </c>
      <c r="K44" s="89">
        <v>334.57699730000002</v>
      </c>
      <c r="L44" s="89">
        <v>36.665579779999995</v>
      </c>
      <c r="M44" s="89">
        <v>0.200378</v>
      </c>
      <c r="N44" s="89">
        <f t="shared" si="7"/>
        <v>233.70749561</v>
      </c>
      <c r="O44" s="89">
        <v>173.73585693999999</v>
      </c>
      <c r="P44" s="89">
        <f t="shared" si="8"/>
        <v>59.971638669999997</v>
      </c>
      <c r="Q44" s="89">
        <v>57.960417569999997</v>
      </c>
      <c r="R44" s="89">
        <v>2.0112211000000002</v>
      </c>
      <c r="S44" s="89">
        <v>0</v>
      </c>
      <c r="T44" s="89"/>
      <c r="U44" s="89"/>
      <c r="V44" s="89"/>
      <c r="W44" s="89"/>
      <c r="X44" s="89"/>
    </row>
    <row r="45" spans="1:24" hidden="1" outlineLevel="1">
      <c r="A45" s="62">
        <v>41579</v>
      </c>
      <c r="B45" s="89">
        <v>1321.8223423299999</v>
      </c>
      <c r="C45" s="89">
        <f t="shared" si="0"/>
        <v>896.7716910900001</v>
      </c>
      <c r="D45" s="89">
        <f t="shared" si="1"/>
        <v>425.05065124000004</v>
      </c>
      <c r="E45" s="89">
        <f t="shared" si="2"/>
        <v>385.9102393</v>
      </c>
      <c r="F45" s="89">
        <f t="shared" si="3"/>
        <v>38.937536000000001</v>
      </c>
      <c r="G45" s="89">
        <f t="shared" si="4"/>
        <v>0.20287594</v>
      </c>
      <c r="H45" s="89">
        <f t="shared" si="5"/>
        <v>1126.0935132700001</v>
      </c>
      <c r="I45" s="89">
        <v>726.55749090000006</v>
      </c>
      <c r="J45" s="89">
        <f t="shared" si="6"/>
        <v>399.53602237000001</v>
      </c>
      <c r="K45" s="89">
        <v>362.33381893000001</v>
      </c>
      <c r="L45" s="89">
        <v>36.9993275</v>
      </c>
      <c r="M45" s="89">
        <v>0.20287594</v>
      </c>
      <c r="N45" s="89">
        <f t="shared" si="7"/>
        <v>195.72882906000001</v>
      </c>
      <c r="O45" s="89">
        <v>170.21420019000001</v>
      </c>
      <c r="P45" s="89">
        <f t="shared" si="8"/>
        <v>25.514628870000003</v>
      </c>
      <c r="Q45" s="89">
        <v>23.576420370000001</v>
      </c>
      <c r="R45" s="89">
        <v>1.9382085</v>
      </c>
      <c r="S45" s="89">
        <v>0</v>
      </c>
      <c r="T45" s="89"/>
      <c r="U45" s="89"/>
      <c r="V45" s="89"/>
      <c r="W45" s="89"/>
      <c r="X45" s="89"/>
    </row>
    <row r="46" spans="1:24" hidden="1" outlineLevel="1">
      <c r="A46" s="62">
        <v>41609</v>
      </c>
      <c r="B46" s="89">
        <v>1228.5735421399997</v>
      </c>
      <c r="C46" s="89">
        <f t="shared" si="0"/>
        <v>804.82043202</v>
      </c>
      <c r="D46" s="89">
        <f t="shared" si="1"/>
        <v>423.75311011999997</v>
      </c>
      <c r="E46" s="89">
        <f t="shared" si="2"/>
        <v>392.82644653</v>
      </c>
      <c r="F46" s="89">
        <f t="shared" si="3"/>
        <v>30.172773800000002</v>
      </c>
      <c r="G46" s="89">
        <f t="shared" si="4"/>
        <v>0.75388979</v>
      </c>
      <c r="H46" s="89">
        <f t="shared" si="5"/>
        <v>1123.96916068</v>
      </c>
      <c r="I46" s="89">
        <v>720.79831998999998</v>
      </c>
      <c r="J46" s="89">
        <f t="shared" si="6"/>
        <v>403.17084068999998</v>
      </c>
      <c r="K46" s="89">
        <v>374.12987593999998</v>
      </c>
      <c r="L46" s="89">
        <v>28.287074960000002</v>
      </c>
      <c r="M46" s="89">
        <v>0.75388979</v>
      </c>
      <c r="N46" s="89">
        <f t="shared" si="7"/>
        <v>104.60438146</v>
      </c>
      <c r="O46" s="89">
        <v>84.022112030000002</v>
      </c>
      <c r="P46" s="89">
        <f t="shared" si="8"/>
        <v>20.58226943</v>
      </c>
      <c r="Q46" s="89">
        <v>18.69657059</v>
      </c>
      <c r="R46" s="89">
        <v>1.8856988400000001</v>
      </c>
      <c r="S46" s="89">
        <v>0</v>
      </c>
      <c r="T46" s="89"/>
      <c r="U46" s="89"/>
      <c r="V46" s="89"/>
      <c r="W46" s="89"/>
      <c r="X46" s="89"/>
    </row>
    <row r="47" spans="1:24" hidden="1" outlineLevel="1">
      <c r="A47" s="62">
        <v>41640</v>
      </c>
      <c r="B47" s="89">
        <v>1322.1358260700001</v>
      </c>
      <c r="C47" s="89">
        <f t="shared" si="0"/>
        <v>865.21332786000005</v>
      </c>
      <c r="D47" s="89">
        <f t="shared" si="1"/>
        <v>456.92249821000001</v>
      </c>
      <c r="E47" s="89">
        <f t="shared" si="2"/>
        <v>426.07576369000003</v>
      </c>
      <c r="F47" s="89">
        <f t="shared" si="3"/>
        <v>30.084341670000001</v>
      </c>
      <c r="G47" s="89">
        <f t="shared" si="4"/>
        <v>0.76239285000000001</v>
      </c>
      <c r="H47" s="89">
        <f t="shared" si="5"/>
        <v>1194.4682317199999</v>
      </c>
      <c r="I47" s="89">
        <v>808.00634059000004</v>
      </c>
      <c r="J47" s="89">
        <f t="shared" si="6"/>
        <v>386.46189113000003</v>
      </c>
      <c r="K47" s="89">
        <v>357.60017818</v>
      </c>
      <c r="L47" s="89">
        <v>28.0993201</v>
      </c>
      <c r="M47" s="89">
        <v>0.76239285000000001</v>
      </c>
      <c r="N47" s="89">
        <f t="shared" si="7"/>
        <v>127.66759435</v>
      </c>
      <c r="O47" s="89">
        <v>57.206987269999999</v>
      </c>
      <c r="P47" s="89">
        <f t="shared" si="8"/>
        <v>70.460607080000003</v>
      </c>
      <c r="Q47" s="89">
        <v>68.475585510000002</v>
      </c>
      <c r="R47" s="89">
        <v>1.98502157</v>
      </c>
      <c r="S47" s="89">
        <v>0</v>
      </c>
      <c r="T47" s="89"/>
      <c r="U47" s="89"/>
      <c r="V47" s="89"/>
      <c r="W47" s="89"/>
      <c r="X47" s="89"/>
    </row>
    <row r="48" spans="1:24" hidden="1" outlineLevel="1">
      <c r="A48" s="62">
        <v>41671</v>
      </c>
      <c r="B48" s="89">
        <v>1314.8856263800001</v>
      </c>
      <c r="C48" s="89">
        <f t="shared" si="0"/>
        <v>765.03004579000003</v>
      </c>
      <c r="D48" s="89">
        <f t="shared" si="1"/>
        <v>549.85558059000005</v>
      </c>
      <c r="E48" s="89">
        <f t="shared" si="2"/>
        <v>516.47850856000002</v>
      </c>
      <c r="F48" s="89">
        <f t="shared" si="3"/>
        <v>33.162205389999997</v>
      </c>
      <c r="G48" s="89">
        <f t="shared" si="4"/>
        <v>0.21486664</v>
      </c>
      <c r="H48" s="89">
        <f t="shared" si="5"/>
        <v>1142.79028761</v>
      </c>
      <c r="I48" s="89">
        <v>680.90113832999998</v>
      </c>
      <c r="J48" s="89">
        <f t="shared" si="6"/>
        <v>461.88914928000003</v>
      </c>
      <c r="K48" s="89">
        <v>431.53490717</v>
      </c>
      <c r="L48" s="89">
        <v>30.139375469999997</v>
      </c>
      <c r="M48" s="89">
        <v>0.21486664</v>
      </c>
      <c r="N48" s="89">
        <f t="shared" si="7"/>
        <v>172.09533877000001</v>
      </c>
      <c r="O48" s="89">
        <v>84.128907459999994</v>
      </c>
      <c r="P48" s="89">
        <f t="shared" si="8"/>
        <v>87.966431310000004</v>
      </c>
      <c r="Q48" s="89">
        <v>84.943601389999998</v>
      </c>
      <c r="R48" s="89">
        <v>3.0228299199999999</v>
      </c>
      <c r="S48" s="89">
        <v>0</v>
      </c>
      <c r="T48" s="89"/>
      <c r="U48" s="89"/>
      <c r="V48" s="89"/>
      <c r="W48" s="89"/>
      <c r="X48" s="89"/>
    </row>
    <row r="49" spans="1:24" hidden="1" outlineLevel="1">
      <c r="A49" s="62">
        <v>41699</v>
      </c>
      <c r="B49" s="89">
        <v>1372.96416368</v>
      </c>
      <c r="C49" s="89">
        <f t="shared" si="0"/>
        <v>797.20451516000003</v>
      </c>
      <c r="D49" s="89">
        <f t="shared" si="1"/>
        <v>575.75964851999993</v>
      </c>
      <c r="E49" s="89">
        <f t="shared" si="2"/>
        <v>470.97506713999996</v>
      </c>
      <c r="F49" s="89">
        <f t="shared" si="3"/>
        <v>104.56636639000001</v>
      </c>
      <c r="G49" s="89">
        <f t="shared" si="4"/>
        <v>0.21821499</v>
      </c>
      <c r="H49" s="89">
        <f t="shared" si="5"/>
        <v>1197.2961808499999</v>
      </c>
      <c r="I49" s="89">
        <v>713.04392192</v>
      </c>
      <c r="J49" s="89">
        <f t="shared" si="6"/>
        <v>484.25225892999993</v>
      </c>
      <c r="K49" s="89">
        <v>382.79600460999995</v>
      </c>
      <c r="L49" s="89">
        <v>101.23803933000001</v>
      </c>
      <c r="M49" s="89">
        <v>0.21821499</v>
      </c>
      <c r="N49" s="89">
        <f t="shared" si="7"/>
        <v>175.66798283</v>
      </c>
      <c r="O49" s="89">
        <v>84.160593239999997</v>
      </c>
      <c r="P49" s="89">
        <f t="shared" si="8"/>
        <v>91.507389590000002</v>
      </c>
      <c r="Q49" s="89">
        <v>88.179062529999996</v>
      </c>
      <c r="R49" s="89">
        <v>3.3283270599999999</v>
      </c>
      <c r="S49" s="89">
        <v>0</v>
      </c>
      <c r="T49" s="89"/>
      <c r="U49" s="89"/>
      <c r="V49" s="89"/>
      <c r="W49" s="89"/>
      <c r="X49" s="89"/>
    </row>
    <row r="50" spans="1:24" hidden="1" outlineLevel="1">
      <c r="A50" s="62">
        <v>41730</v>
      </c>
      <c r="B50" s="89">
        <v>1547.91942341</v>
      </c>
      <c r="C50" s="89">
        <f t="shared" si="0"/>
        <v>922.62016997000001</v>
      </c>
      <c r="D50" s="89">
        <f t="shared" si="1"/>
        <v>625.29925344000003</v>
      </c>
      <c r="E50" s="89">
        <f t="shared" si="2"/>
        <v>496.02625988</v>
      </c>
      <c r="F50" s="89">
        <f t="shared" si="3"/>
        <v>104.9957802</v>
      </c>
      <c r="G50" s="89">
        <f t="shared" si="4"/>
        <v>24.277213360000001</v>
      </c>
      <c r="H50" s="89">
        <f t="shared" si="5"/>
        <v>1356.5956331900002</v>
      </c>
      <c r="I50" s="89">
        <v>827.60450818000004</v>
      </c>
      <c r="J50" s="89">
        <f t="shared" si="6"/>
        <v>528.99112501000002</v>
      </c>
      <c r="K50" s="89">
        <v>402.55150980999997</v>
      </c>
      <c r="L50" s="89">
        <v>102.16240184</v>
      </c>
      <c r="M50" s="89">
        <v>24.277213360000001</v>
      </c>
      <c r="N50" s="89">
        <f t="shared" si="7"/>
        <v>191.32379022000001</v>
      </c>
      <c r="O50" s="89">
        <v>95.01566179000001</v>
      </c>
      <c r="P50" s="89">
        <f t="shared" si="8"/>
        <v>96.308128429999996</v>
      </c>
      <c r="Q50" s="89">
        <v>93.474750069999999</v>
      </c>
      <c r="R50" s="89">
        <v>2.8333783600000002</v>
      </c>
      <c r="S50" s="89">
        <v>0</v>
      </c>
      <c r="T50" s="89"/>
      <c r="U50" s="89"/>
      <c r="V50" s="89"/>
      <c r="W50" s="89"/>
      <c r="X50" s="89"/>
    </row>
    <row r="51" spans="1:24" hidden="1" outlineLevel="1">
      <c r="A51" s="62">
        <v>41760</v>
      </c>
      <c r="B51" s="89">
        <v>1704.7792364899999</v>
      </c>
      <c r="C51" s="89">
        <f t="shared" si="0"/>
        <v>1068.4260829899999</v>
      </c>
      <c r="D51" s="89">
        <f t="shared" si="1"/>
        <v>636.35315350000008</v>
      </c>
      <c r="E51" s="89">
        <f t="shared" si="2"/>
        <v>507.91630221000003</v>
      </c>
      <c r="F51" s="89">
        <f t="shared" si="3"/>
        <v>104.20600116999999</v>
      </c>
      <c r="G51" s="89">
        <f t="shared" si="4"/>
        <v>24.230850119999999</v>
      </c>
      <c r="H51" s="89">
        <f t="shared" si="5"/>
        <v>1517.48556906</v>
      </c>
      <c r="I51" s="89">
        <v>977.06595403999995</v>
      </c>
      <c r="J51" s="89">
        <f t="shared" si="6"/>
        <v>540.41961502000004</v>
      </c>
      <c r="K51" s="89">
        <v>414.89705731000004</v>
      </c>
      <c r="L51" s="89">
        <v>101.29170758999999</v>
      </c>
      <c r="M51" s="89">
        <v>24.230850119999999</v>
      </c>
      <c r="N51" s="89">
        <f t="shared" si="7"/>
        <v>187.29366743000003</v>
      </c>
      <c r="O51" s="89">
        <v>91.360128950000004</v>
      </c>
      <c r="P51" s="89">
        <f t="shared" si="8"/>
        <v>95.93353848000001</v>
      </c>
      <c r="Q51" s="89">
        <v>93.019244900000004</v>
      </c>
      <c r="R51" s="89">
        <v>2.9142935799999998</v>
      </c>
      <c r="S51" s="89">
        <v>0</v>
      </c>
      <c r="T51" s="89"/>
      <c r="U51" s="89"/>
      <c r="V51" s="89"/>
      <c r="W51" s="89"/>
      <c r="X51" s="89"/>
    </row>
    <row r="52" spans="1:24" hidden="1" outlineLevel="1">
      <c r="A52" s="62">
        <v>41791</v>
      </c>
      <c r="B52" s="89">
        <v>1753.2622579399997</v>
      </c>
      <c r="C52" s="89">
        <f t="shared" si="0"/>
        <v>981.51570844999992</v>
      </c>
      <c r="D52" s="89">
        <f t="shared" si="1"/>
        <v>771.74654949000012</v>
      </c>
      <c r="E52" s="89">
        <f t="shared" si="2"/>
        <v>643.76872203000005</v>
      </c>
      <c r="F52" s="89">
        <f t="shared" si="3"/>
        <v>103.74572376</v>
      </c>
      <c r="G52" s="89">
        <f t="shared" si="4"/>
        <v>24.2321037</v>
      </c>
      <c r="H52" s="89">
        <f t="shared" si="5"/>
        <v>1561.35836885</v>
      </c>
      <c r="I52" s="89">
        <v>885.96374417999994</v>
      </c>
      <c r="J52" s="89">
        <f t="shared" si="6"/>
        <v>675.3946246700001</v>
      </c>
      <c r="K52" s="89">
        <v>551.46520520000001</v>
      </c>
      <c r="L52" s="89">
        <v>99.697315770000003</v>
      </c>
      <c r="M52" s="89">
        <v>24.2321037</v>
      </c>
      <c r="N52" s="89">
        <f t="shared" si="7"/>
        <v>191.90388909000001</v>
      </c>
      <c r="O52" s="89">
        <v>95.551964269999999</v>
      </c>
      <c r="P52" s="89">
        <f t="shared" si="8"/>
        <v>96.351924819999994</v>
      </c>
      <c r="Q52" s="89">
        <v>92.303516829999992</v>
      </c>
      <c r="R52" s="89">
        <v>4.0484079900000003</v>
      </c>
      <c r="S52" s="89">
        <v>0</v>
      </c>
      <c r="T52" s="89"/>
      <c r="U52" s="89"/>
      <c r="V52" s="89"/>
      <c r="W52" s="89"/>
      <c r="X52" s="89"/>
    </row>
    <row r="53" spans="1:24" hidden="1" outlineLevel="1">
      <c r="A53" s="62">
        <v>41821</v>
      </c>
      <c r="B53" s="89">
        <v>1903.9793873800002</v>
      </c>
      <c r="C53" s="89">
        <f t="shared" si="0"/>
        <v>1120.9238285199999</v>
      </c>
      <c r="D53" s="89">
        <f t="shared" si="1"/>
        <v>783.05555885999979</v>
      </c>
      <c r="E53" s="89">
        <f t="shared" si="2"/>
        <v>650.0724414099999</v>
      </c>
      <c r="F53" s="89">
        <f t="shared" si="3"/>
        <v>108.75089749</v>
      </c>
      <c r="G53" s="89">
        <f t="shared" si="4"/>
        <v>24.232219960000002</v>
      </c>
      <c r="H53" s="89">
        <f t="shared" si="5"/>
        <v>1681.8727709999998</v>
      </c>
      <c r="I53" s="89">
        <v>1011.39621587</v>
      </c>
      <c r="J53" s="89">
        <f t="shared" si="6"/>
        <v>670.47655512999984</v>
      </c>
      <c r="K53" s="89">
        <v>541.62353066999992</v>
      </c>
      <c r="L53" s="89">
        <v>104.62080450000001</v>
      </c>
      <c r="M53" s="89">
        <v>24.232219960000002</v>
      </c>
      <c r="N53" s="89">
        <f t="shared" si="7"/>
        <v>222.10661637999999</v>
      </c>
      <c r="O53" s="89">
        <v>109.52761265000001</v>
      </c>
      <c r="P53" s="89">
        <f t="shared" si="8"/>
        <v>112.57900373</v>
      </c>
      <c r="Q53" s="89">
        <v>108.44891074</v>
      </c>
      <c r="R53" s="89">
        <v>4.1300929899999996</v>
      </c>
      <c r="S53" s="89">
        <v>0</v>
      </c>
      <c r="T53" s="89"/>
      <c r="U53" s="89"/>
      <c r="V53" s="89"/>
      <c r="W53" s="89"/>
      <c r="X53" s="89"/>
    </row>
    <row r="54" spans="1:24" hidden="1" outlineLevel="1" collapsed="1">
      <c r="A54" s="62">
        <v>41852</v>
      </c>
      <c r="B54" s="89">
        <v>1901.0734221800001</v>
      </c>
      <c r="C54" s="89">
        <f>I54+O54</f>
        <v>1170.52861936</v>
      </c>
      <c r="D54" s="89">
        <f>J54+P54</f>
        <v>730.54480281999997</v>
      </c>
      <c r="E54" s="89">
        <f>K54+Q54</f>
        <v>585.67548441999998</v>
      </c>
      <c r="F54" s="89">
        <f>L54+R54</f>
        <v>120.63692715000001</v>
      </c>
      <c r="G54" s="89">
        <f>M54+S54</f>
        <v>24.232391250000003</v>
      </c>
      <c r="H54" s="89">
        <f t="shared" si="5"/>
        <v>1651.8826166700001</v>
      </c>
      <c r="I54" s="89">
        <v>1047.8720850300001</v>
      </c>
      <c r="J54" s="89">
        <f>SUM(K54:M54)</f>
        <v>604.01053163999995</v>
      </c>
      <c r="K54" s="89">
        <v>465.37190680999998</v>
      </c>
      <c r="L54" s="89">
        <v>114.40623358000001</v>
      </c>
      <c r="M54" s="89">
        <v>24.232391250000003</v>
      </c>
      <c r="N54" s="89">
        <f t="shared" si="7"/>
        <v>249.19080551000002</v>
      </c>
      <c r="O54" s="89">
        <v>122.65653433</v>
      </c>
      <c r="P54" s="89">
        <f>SUM(Q54:S54)</f>
        <v>126.53427118</v>
      </c>
      <c r="Q54" s="89">
        <v>120.30357761</v>
      </c>
      <c r="R54" s="89">
        <v>6.2306935699999997</v>
      </c>
      <c r="S54" s="89">
        <v>0</v>
      </c>
      <c r="T54" s="89"/>
      <c r="U54" s="89"/>
      <c r="V54" s="89"/>
      <c r="W54" s="89"/>
      <c r="X54" s="89"/>
    </row>
    <row r="55" spans="1:24" hidden="1" outlineLevel="1" collapsed="1">
      <c r="A55" s="62">
        <v>41883</v>
      </c>
      <c r="B55" s="89">
        <v>1834.3822728800003</v>
      </c>
      <c r="C55" s="89">
        <f t="shared" ref="C55:C67" si="9">I55+O55</f>
        <v>1190.52475792</v>
      </c>
      <c r="D55" s="89">
        <f t="shared" ref="D55:D67" si="10">J55+P55</f>
        <v>643.85751496</v>
      </c>
      <c r="E55" s="89">
        <f t="shared" ref="E55:E67" si="11">K55+Q55</f>
        <v>512.22031017000006</v>
      </c>
      <c r="F55" s="89">
        <f t="shared" ref="F55:F67" si="12">L55+R55</f>
        <v>121.36474903999999</v>
      </c>
      <c r="G55" s="89">
        <f t="shared" ref="G55:G67" si="13">M55+S55</f>
        <v>10.272455749999999</v>
      </c>
      <c r="H55" s="89">
        <f t="shared" si="5"/>
        <v>1595.13692827</v>
      </c>
      <c r="I55" s="89">
        <v>1070.21779199</v>
      </c>
      <c r="J55" s="89">
        <f t="shared" ref="J55:J67" si="14">SUM(K55:M55)</f>
        <v>524.91913627999998</v>
      </c>
      <c r="K55" s="89">
        <v>400.30326839000003</v>
      </c>
      <c r="L55" s="89">
        <v>114.34341214</v>
      </c>
      <c r="M55" s="89">
        <v>10.272455749999999</v>
      </c>
      <c r="N55" s="89">
        <f t="shared" si="7"/>
        <v>239.24534461000002</v>
      </c>
      <c r="O55" s="89">
        <v>120.30696593</v>
      </c>
      <c r="P55" s="89">
        <f t="shared" ref="P55:P67" si="15">SUM(Q55:S55)</f>
        <v>118.93837868</v>
      </c>
      <c r="Q55" s="89">
        <v>111.91704178000001</v>
      </c>
      <c r="R55" s="89">
        <v>7.0213368999999997</v>
      </c>
      <c r="S55" s="89">
        <v>0</v>
      </c>
      <c r="T55" s="89"/>
      <c r="U55" s="89"/>
      <c r="V55" s="89"/>
      <c r="W55" s="89"/>
      <c r="X55" s="89"/>
    </row>
    <row r="56" spans="1:24" hidden="1" outlineLevel="1" collapsed="1">
      <c r="A56" s="62">
        <v>41913</v>
      </c>
      <c r="B56" s="89">
        <v>1937.8201241899997</v>
      </c>
      <c r="C56" s="89">
        <f t="shared" si="9"/>
        <v>1233.52091348</v>
      </c>
      <c r="D56" s="89">
        <f t="shared" si="10"/>
        <v>704.2992107099999</v>
      </c>
      <c r="E56" s="89">
        <f t="shared" si="11"/>
        <v>571.95568176999996</v>
      </c>
      <c r="F56" s="89">
        <f t="shared" si="12"/>
        <v>122.07093053</v>
      </c>
      <c r="G56" s="89">
        <f t="shared" si="13"/>
        <v>10.272598409999999</v>
      </c>
      <c r="H56" s="89">
        <f t="shared" si="5"/>
        <v>1589.7529012199998</v>
      </c>
      <c r="I56" s="89">
        <v>1063.8283855699999</v>
      </c>
      <c r="J56" s="89">
        <f t="shared" si="14"/>
        <v>525.92451564999999</v>
      </c>
      <c r="K56" s="89">
        <v>400.59393412999998</v>
      </c>
      <c r="L56" s="89">
        <v>115.05798311</v>
      </c>
      <c r="M56" s="89">
        <v>10.272598409999999</v>
      </c>
      <c r="N56" s="89">
        <f t="shared" si="7"/>
        <v>348.06722296999999</v>
      </c>
      <c r="O56" s="89">
        <v>169.69252791</v>
      </c>
      <c r="P56" s="89">
        <f t="shared" si="15"/>
        <v>178.37469505999996</v>
      </c>
      <c r="Q56" s="89">
        <v>171.36174763999998</v>
      </c>
      <c r="R56" s="89">
        <v>7.0129474199999997</v>
      </c>
      <c r="S56" s="89">
        <v>0</v>
      </c>
      <c r="T56" s="89"/>
      <c r="U56" s="89"/>
      <c r="V56" s="89"/>
      <c r="W56" s="89"/>
      <c r="X56" s="89"/>
    </row>
    <row r="57" spans="1:24" hidden="1" outlineLevel="1" collapsed="1">
      <c r="A57" s="62">
        <v>41944</v>
      </c>
      <c r="B57" s="89">
        <v>2056.2326485000003</v>
      </c>
      <c r="C57" s="89">
        <f t="shared" si="9"/>
        <v>1285.9997173299998</v>
      </c>
      <c r="D57" s="89">
        <f t="shared" si="10"/>
        <v>770.23293117000003</v>
      </c>
      <c r="E57" s="89">
        <f t="shared" si="11"/>
        <v>637.66084997999997</v>
      </c>
      <c r="F57" s="89">
        <f t="shared" si="12"/>
        <v>122.29990549999999</v>
      </c>
      <c r="G57" s="89">
        <f t="shared" si="13"/>
        <v>10.272175689999999</v>
      </c>
      <c r="H57" s="89">
        <f t="shared" si="5"/>
        <v>1661.3941886799998</v>
      </c>
      <c r="I57" s="89">
        <v>1108.5617745499999</v>
      </c>
      <c r="J57" s="89">
        <f t="shared" si="14"/>
        <v>552.83241413000007</v>
      </c>
      <c r="K57" s="89">
        <v>428.36552028</v>
      </c>
      <c r="L57" s="89">
        <v>114.19471815999999</v>
      </c>
      <c r="M57" s="89">
        <v>10.272175689999999</v>
      </c>
      <c r="N57" s="89">
        <f t="shared" si="7"/>
        <v>394.83845982000003</v>
      </c>
      <c r="O57" s="89">
        <v>177.43794278000001</v>
      </c>
      <c r="P57" s="89">
        <f t="shared" si="15"/>
        <v>217.40051704000001</v>
      </c>
      <c r="Q57" s="89">
        <v>209.29532970000002</v>
      </c>
      <c r="R57" s="89">
        <v>8.1051873400000005</v>
      </c>
      <c r="S57" s="89">
        <v>0</v>
      </c>
      <c r="T57" s="89"/>
      <c r="U57" s="89"/>
      <c r="V57" s="89"/>
      <c r="W57" s="89"/>
      <c r="X57" s="89"/>
    </row>
    <row r="58" spans="1:24" hidden="1" outlineLevel="1" collapsed="1">
      <c r="A58" s="62">
        <v>41974</v>
      </c>
      <c r="B58" s="89">
        <v>2004.6829188199999</v>
      </c>
      <c r="C58" s="89">
        <f t="shared" si="9"/>
        <v>1216.23366816</v>
      </c>
      <c r="D58" s="89">
        <f t="shared" si="10"/>
        <v>788.44925065999996</v>
      </c>
      <c r="E58" s="89">
        <f t="shared" si="11"/>
        <v>654.74356890000013</v>
      </c>
      <c r="F58" s="89">
        <f t="shared" si="12"/>
        <v>133.53221965</v>
      </c>
      <c r="G58" s="89">
        <f t="shared" si="13"/>
        <v>0.17346211</v>
      </c>
      <c r="H58" s="89">
        <f t="shared" si="5"/>
        <v>1514.56719699</v>
      </c>
      <c r="I58" s="89">
        <v>1036.6365810299999</v>
      </c>
      <c r="J58" s="89">
        <f t="shared" si="14"/>
        <v>477.93061596000001</v>
      </c>
      <c r="K58" s="89">
        <v>353.33697083000004</v>
      </c>
      <c r="L58" s="89">
        <v>124.42018302</v>
      </c>
      <c r="M58" s="89">
        <v>0.17346211</v>
      </c>
      <c r="N58" s="89">
        <f t="shared" si="7"/>
        <v>490.11572182999998</v>
      </c>
      <c r="O58" s="89">
        <v>179.59708713000001</v>
      </c>
      <c r="P58" s="89">
        <f t="shared" si="15"/>
        <v>310.51863470000001</v>
      </c>
      <c r="Q58" s="89">
        <v>301.40659807000003</v>
      </c>
      <c r="R58" s="89">
        <v>9.1120366300000004</v>
      </c>
      <c r="S58" s="89">
        <v>0</v>
      </c>
      <c r="T58" s="89"/>
      <c r="U58" s="89"/>
      <c r="V58" s="89"/>
      <c r="W58" s="89"/>
      <c r="X58" s="89"/>
    </row>
    <row r="59" spans="1:24" hidden="1" outlineLevel="1">
      <c r="A59" s="62">
        <v>42005</v>
      </c>
      <c r="B59" s="89">
        <v>2285.6547859299999</v>
      </c>
      <c r="C59" s="89">
        <f t="shared" si="9"/>
        <v>1488.0558840499998</v>
      </c>
      <c r="D59" s="89">
        <f t="shared" si="10"/>
        <v>797.59890188000008</v>
      </c>
      <c r="E59" s="89">
        <f t="shared" si="11"/>
        <v>663.18304893000004</v>
      </c>
      <c r="F59" s="89">
        <f t="shared" si="12"/>
        <v>134.24279484000002</v>
      </c>
      <c r="G59" s="89">
        <f t="shared" si="13"/>
        <v>0.17305810999999999</v>
      </c>
      <c r="H59" s="89">
        <f t="shared" si="5"/>
        <v>1805.3489574299999</v>
      </c>
      <c r="I59" s="89">
        <v>1320.4206336699999</v>
      </c>
      <c r="J59" s="89">
        <f t="shared" si="14"/>
        <v>484.92832376000001</v>
      </c>
      <c r="K59" s="89">
        <v>359.45691407999999</v>
      </c>
      <c r="L59" s="89">
        <v>125.29835157000001</v>
      </c>
      <c r="M59" s="89">
        <v>0.17305810999999999</v>
      </c>
      <c r="N59" s="89">
        <f t="shared" si="7"/>
        <v>480.30582850000002</v>
      </c>
      <c r="O59" s="89">
        <v>167.63525038</v>
      </c>
      <c r="P59" s="89">
        <f t="shared" si="15"/>
        <v>312.67057812000002</v>
      </c>
      <c r="Q59" s="89">
        <v>303.72613484999999</v>
      </c>
      <c r="R59" s="89">
        <v>8.9444432700000007</v>
      </c>
      <c r="S59" s="89">
        <v>0</v>
      </c>
      <c r="T59" s="89"/>
      <c r="U59" s="89"/>
      <c r="V59" s="89"/>
      <c r="W59" s="89"/>
      <c r="X59" s="89"/>
    </row>
    <row r="60" spans="1:24" hidden="1" outlineLevel="1" collapsed="1">
      <c r="A60" s="62">
        <v>42036</v>
      </c>
      <c r="B60" s="89">
        <v>2778.0341232400006</v>
      </c>
      <c r="C60" s="89">
        <f t="shared" si="9"/>
        <v>1818.59130205</v>
      </c>
      <c r="D60" s="89">
        <f t="shared" si="10"/>
        <v>959.44282119000013</v>
      </c>
      <c r="E60" s="89">
        <f t="shared" si="11"/>
        <v>807.28048452000007</v>
      </c>
      <c r="F60" s="89">
        <f t="shared" si="12"/>
        <v>151.98936725000002</v>
      </c>
      <c r="G60" s="89">
        <f t="shared" si="13"/>
        <v>0.17296942000000001</v>
      </c>
      <c r="H60" s="89">
        <f t="shared" si="5"/>
        <v>1797.14022264</v>
      </c>
      <c r="I60" s="89">
        <v>1371.3544677</v>
      </c>
      <c r="J60" s="89">
        <f t="shared" si="14"/>
        <v>425.78575494</v>
      </c>
      <c r="K60" s="89">
        <v>288.99537563000001</v>
      </c>
      <c r="L60" s="89">
        <v>136.61740989</v>
      </c>
      <c r="M60" s="89">
        <v>0.17296942000000001</v>
      </c>
      <c r="N60" s="89">
        <f t="shared" si="7"/>
        <v>980.89390060000005</v>
      </c>
      <c r="O60" s="89">
        <v>447.23683434999998</v>
      </c>
      <c r="P60" s="89">
        <f t="shared" si="15"/>
        <v>533.65706625000007</v>
      </c>
      <c r="Q60" s="89">
        <v>518.28510889000006</v>
      </c>
      <c r="R60" s="89">
        <v>15.37195736</v>
      </c>
      <c r="S60" s="89">
        <v>0</v>
      </c>
      <c r="T60" s="89"/>
      <c r="U60" s="89"/>
      <c r="V60" s="89"/>
      <c r="W60" s="89"/>
      <c r="X60" s="89"/>
    </row>
    <row r="61" spans="1:24" hidden="1" outlineLevel="1" collapsed="1">
      <c r="A61" s="62">
        <v>42064</v>
      </c>
      <c r="B61" s="89">
        <v>2361.6117870599996</v>
      </c>
      <c r="C61" s="89">
        <f t="shared" si="9"/>
        <v>1624.0013413299998</v>
      </c>
      <c r="D61" s="89">
        <f t="shared" si="10"/>
        <v>737.61044573000004</v>
      </c>
      <c r="E61" s="89">
        <f t="shared" si="11"/>
        <v>571.47116957999992</v>
      </c>
      <c r="F61" s="89">
        <f t="shared" si="12"/>
        <v>165.96920431000001</v>
      </c>
      <c r="G61" s="89">
        <f t="shared" si="13"/>
        <v>0.17007184</v>
      </c>
      <c r="H61" s="89">
        <f t="shared" si="5"/>
        <v>1759.1866577000001</v>
      </c>
      <c r="I61" s="89">
        <v>1354.18336269</v>
      </c>
      <c r="J61" s="89">
        <f t="shared" si="14"/>
        <v>405.00329500999999</v>
      </c>
      <c r="K61" s="89">
        <v>251.73621756</v>
      </c>
      <c r="L61" s="89">
        <v>153.09700561</v>
      </c>
      <c r="M61" s="89">
        <v>0.17007184</v>
      </c>
      <c r="N61" s="89">
        <f t="shared" si="7"/>
        <v>602.42512936000003</v>
      </c>
      <c r="O61" s="89">
        <v>269.81797863999998</v>
      </c>
      <c r="P61" s="89">
        <f t="shared" si="15"/>
        <v>332.60715071999999</v>
      </c>
      <c r="Q61" s="89">
        <v>319.73495201999998</v>
      </c>
      <c r="R61" s="89">
        <v>12.8721987</v>
      </c>
      <c r="S61" s="89">
        <v>0</v>
      </c>
      <c r="T61" s="89"/>
      <c r="U61" s="89"/>
      <c r="V61" s="89"/>
      <c r="W61" s="89"/>
      <c r="X61" s="89"/>
    </row>
    <row r="62" spans="1:24" hidden="1" outlineLevel="1" collapsed="1">
      <c r="A62" s="62">
        <v>42095</v>
      </c>
      <c r="B62" s="89">
        <v>2633.44389323</v>
      </c>
      <c r="C62" s="89">
        <f t="shared" si="9"/>
        <v>1588.7547596699999</v>
      </c>
      <c r="D62" s="89">
        <f t="shared" si="10"/>
        <v>1044.6891335600001</v>
      </c>
      <c r="E62" s="89">
        <f t="shared" si="11"/>
        <v>867.92652666000004</v>
      </c>
      <c r="F62" s="89">
        <f t="shared" si="12"/>
        <v>176.59363032000002</v>
      </c>
      <c r="G62" s="89">
        <f t="shared" si="13"/>
        <v>0.16897657999999999</v>
      </c>
      <c r="H62" s="89">
        <f t="shared" si="5"/>
        <v>2012.7522450499998</v>
      </c>
      <c r="I62" s="89">
        <v>1323.7101109599998</v>
      </c>
      <c r="J62" s="89">
        <f t="shared" si="14"/>
        <v>689.04213408999999</v>
      </c>
      <c r="K62" s="89">
        <v>523.86758843999996</v>
      </c>
      <c r="L62" s="89">
        <v>165.00556907000001</v>
      </c>
      <c r="M62" s="89">
        <v>0.16897657999999999</v>
      </c>
      <c r="N62" s="89">
        <f t="shared" si="7"/>
        <v>620.69164818000002</v>
      </c>
      <c r="O62" s="89">
        <v>265.04464870999999</v>
      </c>
      <c r="P62" s="89">
        <f t="shared" si="15"/>
        <v>355.64699947000003</v>
      </c>
      <c r="Q62" s="89">
        <v>344.05893822000002</v>
      </c>
      <c r="R62" s="89">
        <v>11.588061250000001</v>
      </c>
      <c r="S62" s="89">
        <v>0</v>
      </c>
      <c r="T62" s="89"/>
      <c r="U62" s="89"/>
      <c r="V62" s="89"/>
      <c r="W62" s="89"/>
      <c r="X62" s="89"/>
    </row>
    <row r="63" spans="1:24" hidden="1" outlineLevel="1" collapsed="1">
      <c r="A63" s="62">
        <v>42125</v>
      </c>
      <c r="B63" s="89">
        <v>2645.8122713499997</v>
      </c>
      <c r="C63" s="89">
        <f t="shared" si="9"/>
        <v>1816.98240493</v>
      </c>
      <c r="D63" s="89">
        <f t="shared" si="10"/>
        <v>828.82986641999992</v>
      </c>
      <c r="E63" s="89">
        <f t="shared" si="11"/>
        <v>662.15317948999996</v>
      </c>
      <c r="F63" s="89">
        <f t="shared" si="12"/>
        <v>166.48991513000001</v>
      </c>
      <c r="G63" s="89">
        <f t="shared" si="13"/>
        <v>0.18677179999999999</v>
      </c>
      <c r="H63" s="89">
        <f t="shared" si="5"/>
        <v>2226.8463890499997</v>
      </c>
      <c r="I63" s="89">
        <v>1553.75162002</v>
      </c>
      <c r="J63" s="89">
        <f t="shared" si="14"/>
        <v>673.09476902999995</v>
      </c>
      <c r="K63" s="89">
        <v>518.00305176999996</v>
      </c>
      <c r="L63" s="89">
        <v>154.90494546000002</v>
      </c>
      <c r="M63" s="89">
        <v>0.18677179999999999</v>
      </c>
      <c r="N63" s="89">
        <f t="shared" si="7"/>
        <v>418.96588229999998</v>
      </c>
      <c r="O63" s="89">
        <v>263.23078491000001</v>
      </c>
      <c r="P63" s="89">
        <f t="shared" si="15"/>
        <v>155.73509738999999</v>
      </c>
      <c r="Q63" s="89">
        <v>144.15012772</v>
      </c>
      <c r="R63" s="89">
        <v>11.58496967</v>
      </c>
      <c r="S63" s="89">
        <v>0</v>
      </c>
      <c r="T63" s="89"/>
      <c r="U63" s="89"/>
      <c r="V63" s="89"/>
      <c r="W63" s="89"/>
      <c r="X63" s="89"/>
    </row>
    <row r="64" spans="1:24" hidden="1" outlineLevel="1" collapsed="1">
      <c r="A64" s="62">
        <v>42156</v>
      </c>
      <c r="B64" s="89">
        <v>2729.6475423300003</v>
      </c>
      <c r="C64" s="89">
        <f t="shared" si="9"/>
        <v>1722.3293332000001</v>
      </c>
      <c r="D64" s="89">
        <f t="shared" si="10"/>
        <v>1007.31820913</v>
      </c>
      <c r="E64" s="89">
        <f t="shared" si="11"/>
        <v>852.97745789999999</v>
      </c>
      <c r="F64" s="89">
        <f t="shared" si="12"/>
        <v>154.15437707999999</v>
      </c>
      <c r="G64" s="89">
        <f t="shared" si="13"/>
        <v>0.18637414999999999</v>
      </c>
      <c r="H64" s="89">
        <f t="shared" si="5"/>
        <v>2273.6940978800003</v>
      </c>
      <c r="I64" s="89">
        <v>1470.5053133700001</v>
      </c>
      <c r="J64" s="89">
        <f t="shared" si="14"/>
        <v>803.18878451</v>
      </c>
      <c r="K64" s="89">
        <v>659.06739440000001</v>
      </c>
      <c r="L64" s="89">
        <v>143.93501595999999</v>
      </c>
      <c r="M64" s="89">
        <v>0.18637414999999999</v>
      </c>
      <c r="N64" s="89">
        <f t="shared" si="7"/>
        <v>455.95344445000001</v>
      </c>
      <c r="O64" s="89">
        <v>251.82401983</v>
      </c>
      <c r="P64" s="89">
        <f t="shared" si="15"/>
        <v>204.12942461999998</v>
      </c>
      <c r="Q64" s="89">
        <v>193.91006349999998</v>
      </c>
      <c r="R64" s="89">
        <v>10.21936112</v>
      </c>
      <c r="S64" s="89">
        <v>0</v>
      </c>
      <c r="T64" s="89"/>
      <c r="U64" s="89"/>
      <c r="V64" s="89"/>
      <c r="W64" s="89"/>
      <c r="X64" s="89"/>
    </row>
    <row r="65" spans="1:24" hidden="1" outlineLevel="1" collapsed="1">
      <c r="A65" s="62">
        <v>42186</v>
      </c>
      <c r="B65" s="89">
        <v>2384.43221825</v>
      </c>
      <c r="C65" s="89">
        <f t="shared" si="9"/>
        <v>1446.0793174199998</v>
      </c>
      <c r="D65" s="89">
        <f t="shared" si="10"/>
        <v>938.35290083000007</v>
      </c>
      <c r="E65" s="89">
        <f t="shared" si="11"/>
        <v>852.85086131000003</v>
      </c>
      <c r="F65" s="89">
        <f t="shared" si="12"/>
        <v>85.354631260000005</v>
      </c>
      <c r="G65" s="89">
        <f t="shared" si="13"/>
        <v>0.14740826000000001</v>
      </c>
      <c r="H65" s="89">
        <f t="shared" si="5"/>
        <v>1912.38224896</v>
      </c>
      <c r="I65" s="89">
        <v>1216.6790205299999</v>
      </c>
      <c r="J65" s="89">
        <f t="shared" si="14"/>
        <v>695.70322843000008</v>
      </c>
      <c r="K65" s="89">
        <v>622.00037151000004</v>
      </c>
      <c r="L65" s="89">
        <v>73.55544866000001</v>
      </c>
      <c r="M65" s="89">
        <v>0.14740826000000001</v>
      </c>
      <c r="N65" s="89">
        <f t="shared" si="7"/>
        <v>472.04996929000004</v>
      </c>
      <c r="O65" s="89">
        <v>229.40029689000002</v>
      </c>
      <c r="P65" s="89">
        <f t="shared" si="15"/>
        <v>242.64967239999999</v>
      </c>
      <c r="Q65" s="89">
        <v>230.85048979999999</v>
      </c>
      <c r="R65" s="89">
        <v>11.7991826</v>
      </c>
      <c r="S65" s="89">
        <v>0</v>
      </c>
      <c r="T65" s="89"/>
      <c r="U65" s="89"/>
      <c r="V65" s="89"/>
      <c r="W65" s="89"/>
      <c r="X65" s="89"/>
    </row>
    <row r="66" spans="1:24" hidden="1" outlineLevel="1" collapsed="1">
      <c r="A66" s="62">
        <v>42217</v>
      </c>
      <c r="B66" s="89">
        <v>2227.2880952699998</v>
      </c>
      <c r="C66" s="89">
        <f t="shared" si="9"/>
        <v>1423.0277617499999</v>
      </c>
      <c r="D66" s="89">
        <f t="shared" si="10"/>
        <v>804.2603335199999</v>
      </c>
      <c r="E66" s="89">
        <f t="shared" si="11"/>
        <v>725.73641257999998</v>
      </c>
      <c r="F66" s="89">
        <f t="shared" si="12"/>
        <v>78.376488510000001</v>
      </c>
      <c r="G66" s="89">
        <f t="shared" si="13"/>
        <v>0.14743243</v>
      </c>
      <c r="H66" s="89">
        <f t="shared" si="5"/>
        <v>1751.3900592099999</v>
      </c>
      <c r="I66" s="89">
        <v>1162.7996112199999</v>
      </c>
      <c r="J66" s="89">
        <f t="shared" si="14"/>
        <v>588.59044798999992</v>
      </c>
      <c r="K66" s="89">
        <v>522.75958633999994</v>
      </c>
      <c r="L66" s="89">
        <v>65.683429220000008</v>
      </c>
      <c r="M66" s="89">
        <v>0.14743243</v>
      </c>
      <c r="N66" s="89">
        <f t="shared" si="7"/>
        <v>475.89803605999998</v>
      </c>
      <c r="O66" s="89">
        <v>260.22815052999999</v>
      </c>
      <c r="P66" s="89">
        <f t="shared" si="15"/>
        <v>215.66988553000002</v>
      </c>
      <c r="Q66" s="89">
        <v>202.97682624000001</v>
      </c>
      <c r="R66" s="89">
        <v>12.693059290000001</v>
      </c>
      <c r="S66" s="89">
        <v>0</v>
      </c>
      <c r="T66" s="89"/>
      <c r="U66" s="89"/>
      <c r="V66" s="89"/>
      <c r="W66" s="89"/>
      <c r="X66" s="89"/>
    </row>
    <row r="67" spans="1:24" hidden="1" outlineLevel="1" collapsed="1">
      <c r="A67" s="62">
        <v>42248</v>
      </c>
      <c r="B67" s="89">
        <v>2248.18247496</v>
      </c>
      <c r="C67" s="89">
        <f t="shared" si="9"/>
        <v>1401.0429146000001</v>
      </c>
      <c r="D67" s="89">
        <f t="shared" si="10"/>
        <v>847.13956036000013</v>
      </c>
      <c r="E67" s="89">
        <f t="shared" si="11"/>
        <v>770.91831474000003</v>
      </c>
      <c r="F67" s="89">
        <f t="shared" si="12"/>
        <v>76.220709299999996</v>
      </c>
      <c r="G67" s="89">
        <f t="shared" si="13"/>
        <v>5.3631999999999996E-4</v>
      </c>
      <c r="H67" s="89">
        <f t="shared" si="5"/>
        <v>1762.2841762100002</v>
      </c>
      <c r="I67" s="89">
        <v>1146.8096623500001</v>
      </c>
      <c r="J67" s="89">
        <f t="shared" si="14"/>
        <v>615.47451386000012</v>
      </c>
      <c r="K67" s="89">
        <v>550.24514683000007</v>
      </c>
      <c r="L67" s="89">
        <v>65.228830709999997</v>
      </c>
      <c r="M67" s="89">
        <v>5.3631999999999996E-4</v>
      </c>
      <c r="N67" s="89">
        <f t="shared" si="7"/>
        <v>485.89829874999998</v>
      </c>
      <c r="O67" s="89">
        <v>254.23325225000002</v>
      </c>
      <c r="P67" s="89">
        <f t="shared" si="15"/>
        <v>231.66504649999999</v>
      </c>
      <c r="Q67" s="89">
        <v>220.67316790999999</v>
      </c>
      <c r="R67" s="89">
        <v>10.991878590000001</v>
      </c>
      <c r="S67" s="89">
        <v>0</v>
      </c>
      <c r="T67" s="89"/>
      <c r="U67" s="89"/>
      <c r="V67" s="89"/>
      <c r="W67" s="89"/>
      <c r="X67" s="89"/>
    </row>
    <row r="68" spans="1:24" hidden="1" outlineLevel="1" collapsed="1">
      <c r="A68" s="62">
        <v>42278</v>
      </c>
      <c r="B68" s="89">
        <v>2415.0891065000001</v>
      </c>
      <c r="C68" s="89">
        <f t="shared" ref="C68" si="16">I68+O68</f>
        <v>1517.5748320499999</v>
      </c>
      <c r="D68" s="89">
        <f t="shared" ref="D68" si="17">J68+P68</f>
        <v>897.51427445000002</v>
      </c>
      <c r="E68" s="89">
        <f t="shared" ref="E68" si="18">K68+Q68</f>
        <v>819.81158991999996</v>
      </c>
      <c r="F68" s="89">
        <f t="shared" ref="F68" si="19">L68+R68</f>
        <v>77.671639290000002</v>
      </c>
      <c r="G68" s="89">
        <f t="shared" ref="G68" si="20">M68+S68</f>
        <v>3.1045240000000002E-2</v>
      </c>
      <c r="H68" s="89">
        <f t="shared" ref="H68" si="21">SUM(I68:J68)</f>
        <v>1924.1788466100002</v>
      </c>
      <c r="I68" s="89">
        <v>1296.0300895</v>
      </c>
      <c r="J68" s="89">
        <f t="shared" ref="J68" si="22">SUM(K68:M68)</f>
        <v>628.14875711000002</v>
      </c>
      <c r="K68" s="89">
        <v>562.07049493</v>
      </c>
      <c r="L68" s="89">
        <v>66.047216939999998</v>
      </c>
      <c r="M68" s="89">
        <v>3.1045240000000002E-2</v>
      </c>
      <c r="N68" s="89">
        <f t="shared" ref="N68" si="23">SUM(O68:P68)</f>
        <v>490.91025989000002</v>
      </c>
      <c r="O68" s="89">
        <v>221.54474255</v>
      </c>
      <c r="P68" s="89">
        <f t="shared" ref="P68" si="24">SUM(Q68:S68)</f>
        <v>269.36551734</v>
      </c>
      <c r="Q68" s="89">
        <v>257.74109499000002</v>
      </c>
      <c r="R68" s="89">
        <v>11.62442235</v>
      </c>
      <c r="S68" s="89">
        <v>0</v>
      </c>
      <c r="T68" s="89"/>
      <c r="U68" s="89"/>
      <c r="V68" s="89"/>
      <c r="W68" s="89"/>
      <c r="X68" s="89"/>
    </row>
    <row r="69" spans="1:24" hidden="1" outlineLevel="1" collapsed="1">
      <c r="A69" s="62">
        <v>42309</v>
      </c>
      <c r="B69" s="89">
        <v>2386.70704144</v>
      </c>
      <c r="C69" s="89">
        <f t="shared" ref="C69" si="25">I69+O69</f>
        <v>1480.68244192</v>
      </c>
      <c r="D69" s="89">
        <f t="shared" ref="D69" si="26">J69+P69</f>
        <v>906.02459952000004</v>
      </c>
      <c r="E69" s="89">
        <f t="shared" ref="E69" si="27">K69+Q69</f>
        <v>828.5280291900001</v>
      </c>
      <c r="F69" s="89">
        <f t="shared" ref="F69" si="28">L69+R69</f>
        <v>77.466026469999989</v>
      </c>
      <c r="G69" s="89">
        <f t="shared" ref="G69" si="29">M69+S69</f>
        <v>3.0543859999999999E-2</v>
      </c>
      <c r="H69" s="89">
        <f t="shared" ref="H69" si="30">SUM(I69:J69)</f>
        <v>1812.12084486</v>
      </c>
      <c r="I69" s="89">
        <v>1199.3974652899999</v>
      </c>
      <c r="J69" s="89">
        <f t="shared" ref="J69" si="31">SUM(K69:M69)</f>
        <v>612.72337957000002</v>
      </c>
      <c r="K69" s="89">
        <v>547.24770127000011</v>
      </c>
      <c r="L69" s="89">
        <v>65.44513443999999</v>
      </c>
      <c r="M69" s="89">
        <v>3.0543859999999999E-2</v>
      </c>
      <c r="N69" s="89">
        <f t="shared" ref="N69" si="32">SUM(O69:P69)</f>
        <v>574.58619658000009</v>
      </c>
      <c r="O69" s="89">
        <v>281.28497663000002</v>
      </c>
      <c r="P69" s="89">
        <f t="shared" ref="P69" si="33">SUM(Q69:S69)</f>
        <v>293.30121995000007</v>
      </c>
      <c r="Q69" s="89">
        <v>281.28032792000005</v>
      </c>
      <c r="R69" s="89">
        <v>12.020892030000001</v>
      </c>
      <c r="S69" s="89">
        <v>0</v>
      </c>
      <c r="T69" s="89"/>
      <c r="U69" s="89"/>
      <c r="V69" s="89"/>
      <c r="W69" s="89"/>
      <c r="X69" s="89"/>
    </row>
    <row r="70" spans="1:24" hidden="1" outlineLevel="1" collapsed="1">
      <c r="A70" s="62">
        <v>42339</v>
      </c>
      <c r="B70" s="89">
        <v>2442.4844222900001</v>
      </c>
      <c r="C70" s="89">
        <f t="shared" ref="C70" si="34">I70+O70</f>
        <v>1516.5636216399998</v>
      </c>
      <c r="D70" s="89">
        <f t="shared" ref="D70" si="35">J70+P70</f>
        <v>925.92080065000005</v>
      </c>
      <c r="E70" s="89">
        <f t="shared" ref="E70" si="36">K70+Q70</f>
        <v>880.10855788000003</v>
      </c>
      <c r="F70" s="89">
        <f t="shared" ref="F70" si="37">L70+R70</f>
        <v>44.903670840000004</v>
      </c>
      <c r="G70" s="89">
        <f t="shared" ref="G70" si="38">M70+S70</f>
        <v>0.90857193000000003</v>
      </c>
      <c r="H70" s="89">
        <f t="shared" ref="H70" si="39">SUM(I70:J70)</f>
        <v>1894.7860241899998</v>
      </c>
      <c r="I70" s="89">
        <v>1289.3365977799999</v>
      </c>
      <c r="J70" s="89">
        <f t="shared" ref="J70" si="40">SUM(K70:M70)</f>
        <v>605.44942641</v>
      </c>
      <c r="K70" s="89">
        <v>571.83647386999996</v>
      </c>
      <c r="L70" s="89">
        <v>32.704380610000001</v>
      </c>
      <c r="M70" s="89">
        <v>0.90857193000000003</v>
      </c>
      <c r="N70" s="89">
        <f t="shared" ref="N70" si="41">SUM(O70:P70)</f>
        <v>547.69839809999996</v>
      </c>
      <c r="O70" s="89">
        <v>227.22702386</v>
      </c>
      <c r="P70" s="89">
        <f t="shared" ref="P70" si="42">SUM(Q70:S70)</f>
        <v>320.47137423999999</v>
      </c>
      <c r="Q70" s="89">
        <v>308.27208401000001</v>
      </c>
      <c r="R70" s="89">
        <v>12.199290230000001</v>
      </c>
      <c r="S70" s="89">
        <v>0</v>
      </c>
      <c r="T70" s="89"/>
      <c r="U70" s="89"/>
      <c r="V70" s="89"/>
      <c r="W70" s="89"/>
      <c r="X70" s="89"/>
    </row>
    <row r="71" spans="1:24" hidden="1" outlineLevel="1" collapsed="1">
      <c r="A71" s="62">
        <v>42370</v>
      </c>
      <c r="B71" s="89">
        <v>2365.1757051300001</v>
      </c>
      <c r="C71" s="89">
        <f t="shared" ref="C71" si="43">I71+O71</f>
        <v>1401.847442</v>
      </c>
      <c r="D71" s="89">
        <f t="shared" ref="D71" si="44">J71+P71</f>
        <v>963.32826312999987</v>
      </c>
      <c r="E71" s="89">
        <f t="shared" ref="E71" si="45">K71+Q71</f>
        <v>915.01348483999993</v>
      </c>
      <c r="F71" s="89">
        <f t="shared" ref="F71" si="46">L71+R71</f>
        <v>47.405505520000006</v>
      </c>
      <c r="G71" s="89">
        <f t="shared" ref="G71" si="47">M71+S71</f>
        <v>0.90927276999999995</v>
      </c>
      <c r="H71" s="89">
        <f t="shared" ref="H71" si="48">SUM(I71:J71)</f>
        <v>1813.1832839499998</v>
      </c>
      <c r="I71" s="89">
        <v>1194.23201238</v>
      </c>
      <c r="J71" s="89">
        <f t="shared" ref="J71" si="49">SUM(K71:M71)</f>
        <v>618.9512715699999</v>
      </c>
      <c r="K71" s="89">
        <v>583.08798762999993</v>
      </c>
      <c r="L71" s="89">
        <v>34.954011170000001</v>
      </c>
      <c r="M71" s="89">
        <v>0.90927276999999995</v>
      </c>
      <c r="N71" s="89">
        <f t="shared" ref="N71" si="50">SUM(O71:P71)</f>
        <v>551.99242118000006</v>
      </c>
      <c r="O71" s="89">
        <v>207.61542962000001</v>
      </c>
      <c r="P71" s="89">
        <f t="shared" ref="P71" si="51">SUM(Q71:S71)</f>
        <v>344.37699156000002</v>
      </c>
      <c r="Q71" s="89">
        <v>331.92549721</v>
      </c>
      <c r="R71" s="89">
        <v>12.451494350000001</v>
      </c>
      <c r="S71" s="89">
        <v>0</v>
      </c>
      <c r="T71" s="89"/>
      <c r="U71" s="89"/>
      <c r="V71" s="89"/>
      <c r="W71" s="89"/>
      <c r="X71" s="89"/>
    </row>
    <row r="72" spans="1:24" hidden="1" outlineLevel="1" collapsed="1">
      <c r="A72" s="62">
        <v>42401</v>
      </c>
      <c r="B72" s="89">
        <v>2854.6283157399998</v>
      </c>
      <c r="C72" s="89">
        <f t="shared" ref="C72" si="52">I72+O72</f>
        <v>1797.3997011500001</v>
      </c>
      <c r="D72" s="89">
        <f t="shared" ref="D72" si="53">J72+P72</f>
        <v>1057.22861459</v>
      </c>
      <c r="E72" s="89">
        <f t="shared" ref="E72" si="54">K72+Q72</f>
        <v>1014.2449105000001</v>
      </c>
      <c r="F72" s="89">
        <f t="shared" ref="F72" si="55">L72+R72</f>
        <v>42.07526927</v>
      </c>
      <c r="G72" s="89">
        <f t="shared" ref="G72" si="56">M72+S72</f>
        <v>0.90843481999999998</v>
      </c>
      <c r="H72" s="89">
        <f t="shared" ref="H72" si="57">SUM(I72:J72)</f>
        <v>2250.0407549800002</v>
      </c>
      <c r="I72" s="89">
        <v>1541.85806961</v>
      </c>
      <c r="J72" s="89">
        <f t="shared" ref="J72" si="58">SUM(K72:M72)</f>
        <v>708.18268537000006</v>
      </c>
      <c r="K72" s="89">
        <v>678.64002770000002</v>
      </c>
      <c r="L72" s="89">
        <v>28.63422285</v>
      </c>
      <c r="M72" s="89">
        <v>0.90843481999999998</v>
      </c>
      <c r="N72" s="89">
        <f t="shared" ref="N72" si="59">SUM(O72:P72)</f>
        <v>604.58756075999997</v>
      </c>
      <c r="O72" s="89">
        <v>255.54163154</v>
      </c>
      <c r="P72" s="89">
        <f t="shared" ref="P72" si="60">SUM(Q72:S72)</f>
        <v>349.04592922</v>
      </c>
      <c r="Q72" s="89">
        <v>335.60488279999998</v>
      </c>
      <c r="R72" s="89">
        <v>13.441046419999999</v>
      </c>
      <c r="S72" s="89">
        <v>0</v>
      </c>
      <c r="T72" s="89"/>
      <c r="U72" s="89"/>
      <c r="V72" s="89"/>
      <c r="W72" s="89"/>
      <c r="X72" s="89"/>
    </row>
    <row r="73" spans="1:24" hidden="1" outlineLevel="1" collapsed="1">
      <c r="A73" s="62">
        <v>42430</v>
      </c>
      <c r="B73" s="89">
        <v>2626.8590867500002</v>
      </c>
      <c r="C73" s="89">
        <f t="shared" ref="C73" si="61">I73+O73</f>
        <v>1634.8726842599999</v>
      </c>
      <c r="D73" s="89">
        <f t="shared" ref="D73" si="62">J73+P73</f>
        <v>991.98640249000027</v>
      </c>
      <c r="E73" s="89">
        <f t="shared" ref="E73" si="63">K73+Q73</f>
        <v>953.30729414000007</v>
      </c>
      <c r="F73" s="89">
        <f t="shared" ref="F73" si="64">L73+R73</f>
        <v>37.770748350000005</v>
      </c>
      <c r="G73" s="89">
        <f t="shared" ref="G73" si="65">M73+S73</f>
        <v>0.90835999999999995</v>
      </c>
      <c r="H73" s="89">
        <f t="shared" ref="H73" si="66">SUM(I73:J73)</f>
        <v>2053.7306553900003</v>
      </c>
      <c r="I73" s="89">
        <v>1372.6398817199999</v>
      </c>
      <c r="J73" s="89">
        <f t="shared" ref="J73" si="67">SUM(K73:M73)</f>
        <v>681.0907736700002</v>
      </c>
      <c r="K73" s="89">
        <v>655.56031566000013</v>
      </c>
      <c r="L73" s="89">
        <v>24.622098010000002</v>
      </c>
      <c r="M73" s="89">
        <v>0.90835999999999995</v>
      </c>
      <c r="N73" s="89">
        <f t="shared" ref="N73" si="68">SUM(O73:P73)</f>
        <v>573.12843136000004</v>
      </c>
      <c r="O73" s="89">
        <v>262.23280254000002</v>
      </c>
      <c r="P73" s="89">
        <f t="shared" ref="P73" si="69">SUM(Q73:S73)</f>
        <v>310.89562882000001</v>
      </c>
      <c r="Q73" s="89">
        <v>297.74697848</v>
      </c>
      <c r="R73" s="89">
        <v>13.14865034</v>
      </c>
      <c r="S73" s="89">
        <v>0</v>
      </c>
      <c r="T73" s="89"/>
      <c r="U73" s="89"/>
      <c r="V73" s="89"/>
      <c r="W73" s="89"/>
      <c r="X73" s="89"/>
    </row>
    <row r="74" spans="1:24" hidden="1" outlineLevel="1" collapsed="1">
      <c r="A74" s="62">
        <v>42461</v>
      </c>
      <c r="B74" s="89">
        <v>2683.3505078900002</v>
      </c>
      <c r="C74" s="89">
        <f t="shared" ref="C74" si="70">I74+O74</f>
        <v>1630.43727898</v>
      </c>
      <c r="D74" s="89">
        <f t="shared" ref="D74" si="71">J74+P74</f>
        <v>1052.9132289100003</v>
      </c>
      <c r="E74" s="89">
        <f t="shared" ref="E74" si="72">K74+Q74</f>
        <v>1019.78838309</v>
      </c>
      <c r="F74" s="89">
        <f t="shared" ref="F74" si="73">L74+R74</f>
        <v>32.215706359999999</v>
      </c>
      <c r="G74" s="89">
        <f t="shared" ref="G74" si="74">M74+S74</f>
        <v>0.90913946000000001</v>
      </c>
      <c r="H74" s="89">
        <f t="shared" ref="H74" si="75">SUM(I74:J74)</f>
        <v>2144.4289503300001</v>
      </c>
      <c r="I74" s="89">
        <v>1375.6629631599999</v>
      </c>
      <c r="J74" s="89">
        <f t="shared" ref="J74" si="76">SUM(K74:M74)</f>
        <v>768.76598717000013</v>
      </c>
      <c r="K74" s="89">
        <v>748.29497793000007</v>
      </c>
      <c r="L74" s="89">
        <v>19.561869780000002</v>
      </c>
      <c r="M74" s="89">
        <v>0.90913946000000001</v>
      </c>
      <c r="N74" s="89">
        <f t="shared" ref="N74" si="77">SUM(O74:P74)</f>
        <v>538.92155756</v>
      </c>
      <c r="O74" s="89">
        <v>254.77431582</v>
      </c>
      <c r="P74" s="89">
        <f t="shared" ref="P74" si="78">SUM(Q74:S74)</f>
        <v>284.14724174000003</v>
      </c>
      <c r="Q74" s="89">
        <v>271.49340516000001</v>
      </c>
      <c r="R74" s="89">
        <v>12.65383658</v>
      </c>
      <c r="S74" s="89">
        <v>0</v>
      </c>
      <c r="T74" s="89"/>
      <c r="U74" s="89"/>
      <c r="V74" s="89"/>
      <c r="W74" s="89"/>
      <c r="X74" s="89"/>
    </row>
    <row r="75" spans="1:24" hidden="1" outlineLevel="1" collapsed="1">
      <c r="A75" s="62">
        <v>42491</v>
      </c>
      <c r="B75" s="89">
        <v>2680.1444551</v>
      </c>
      <c r="C75" s="89">
        <f t="shared" ref="C75" si="79">I75+O75</f>
        <v>1882.69272067</v>
      </c>
      <c r="D75" s="89">
        <f t="shared" ref="D75" si="80">J75+P75</f>
        <v>797.45173442999999</v>
      </c>
      <c r="E75" s="89">
        <f t="shared" ref="E75" si="81">K75+Q75</f>
        <v>758.76066212000001</v>
      </c>
      <c r="F75" s="89">
        <f t="shared" ref="F75" si="82">L75+R75</f>
        <v>37.782626180000001</v>
      </c>
      <c r="G75" s="89">
        <f t="shared" ref="G75" si="83">M75+S75</f>
        <v>0.90844612999999996</v>
      </c>
      <c r="H75" s="89">
        <f t="shared" ref="H75" si="84">SUM(I75:J75)</f>
        <v>2219.8882673799999</v>
      </c>
      <c r="I75" s="89">
        <v>1598.57882733</v>
      </c>
      <c r="J75" s="89">
        <f t="shared" ref="J75" si="85">SUM(K75:M75)</f>
        <v>621.30944005000003</v>
      </c>
      <c r="K75" s="89">
        <v>595.20022951999999</v>
      </c>
      <c r="L75" s="89">
        <v>25.200764400000001</v>
      </c>
      <c r="M75" s="89">
        <v>0.90844612999999996</v>
      </c>
      <c r="N75" s="89">
        <f t="shared" ref="N75" si="86">SUM(O75:P75)</f>
        <v>460.25618772000001</v>
      </c>
      <c r="O75" s="89">
        <v>284.11389334</v>
      </c>
      <c r="P75" s="89">
        <f t="shared" ref="P75" si="87">SUM(Q75:S75)</f>
        <v>176.14229438000001</v>
      </c>
      <c r="Q75" s="89">
        <v>163.56043260000001</v>
      </c>
      <c r="R75" s="89">
        <v>12.581861780000001</v>
      </c>
      <c r="S75" s="89">
        <v>0</v>
      </c>
      <c r="T75" s="89"/>
      <c r="U75" s="89"/>
      <c r="V75" s="89"/>
      <c r="W75" s="89"/>
      <c r="X75" s="89"/>
    </row>
    <row r="76" spans="1:24" hidden="1" outlineLevel="1" collapsed="1">
      <c r="A76" s="62">
        <v>42522</v>
      </c>
      <c r="B76" s="89">
        <v>2774.7691149500001</v>
      </c>
      <c r="C76" s="89">
        <f t="shared" ref="C76" si="88">I76+O76</f>
        <v>1969.3884902</v>
      </c>
      <c r="D76" s="89">
        <f t="shared" ref="D76" si="89">J76+P76</f>
        <v>805.38062474999981</v>
      </c>
      <c r="E76" s="89">
        <f t="shared" ref="E76" si="90">K76+Q76</f>
        <v>772.54938854999989</v>
      </c>
      <c r="F76" s="89">
        <f t="shared" ref="F76" si="91">L76+R76</f>
        <v>31.922786379999998</v>
      </c>
      <c r="G76" s="89">
        <f t="shared" ref="G76" si="92">M76+S76</f>
        <v>0.90844981999999996</v>
      </c>
      <c r="H76" s="89">
        <f t="shared" ref="H76" si="93">SUM(I76:J76)</f>
        <v>2271.5162366300001</v>
      </c>
      <c r="I76" s="89">
        <v>1632.20804049</v>
      </c>
      <c r="J76" s="89">
        <f t="shared" ref="J76" si="94">SUM(K76:M76)</f>
        <v>639.30819613999984</v>
      </c>
      <c r="K76" s="89">
        <v>618.89757143999987</v>
      </c>
      <c r="L76" s="89">
        <v>19.502174879999998</v>
      </c>
      <c r="M76" s="89">
        <v>0.90844981999999996</v>
      </c>
      <c r="N76" s="89">
        <f t="shared" ref="N76" si="95">SUM(O76:P76)</f>
        <v>503.25287832000004</v>
      </c>
      <c r="O76" s="89">
        <v>337.18044971</v>
      </c>
      <c r="P76" s="89">
        <f t="shared" ref="P76" si="96">SUM(Q76:S76)</f>
        <v>166.07242861</v>
      </c>
      <c r="Q76" s="89">
        <v>153.65181711</v>
      </c>
      <c r="R76" s="89">
        <v>12.4206115</v>
      </c>
      <c r="S76" s="89">
        <v>0</v>
      </c>
      <c r="T76" s="89"/>
      <c r="U76" s="89"/>
      <c r="V76" s="89"/>
      <c r="W76" s="89"/>
      <c r="X76" s="89"/>
    </row>
    <row r="77" spans="1:24" hidden="1" outlineLevel="1" collapsed="1">
      <c r="A77" s="62">
        <v>42552</v>
      </c>
      <c r="B77" s="89">
        <v>2743.32399747</v>
      </c>
      <c r="C77" s="89">
        <f t="shared" ref="C77" si="97">I77+O77</f>
        <v>1925.2553683599999</v>
      </c>
      <c r="D77" s="89">
        <f t="shared" ref="D77" si="98">J77+P77</f>
        <v>818.06862910999996</v>
      </c>
      <c r="E77" s="89">
        <f t="shared" ref="E77" si="99">K77+Q77</f>
        <v>789.10816929999987</v>
      </c>
      <c r="F77" s="89">
        <f t="shared" ref="F77" si="100">L77+R77</f>
        <v>28.049555060000003</v>
      </c>
      <c r="G77" s="89">
        <f t="shared" ref="G77" si="101">M77+S77</f>
        <v>0.91090475000000004</v>
      </c>
      <c r="H77" s="89">
        <f t="shared" ref="H77" si="102">SUM(I77:J77)</f>
        <v>2297.3690846599998</v>
      </c>
      <c r="I77" s="89">
        <v>1643.8118498699998</v>
      </c>
      <c r="J77" s="89">
        <f t="shared" ref="J77" si="103">SUM(K77:M77)</f>
        <v>653.55723478999994</v>
      </c>
      <c r="K77" s="89">
        <v>635.42890664999993</v>
      </c>
      <c r="L77" s="89">
        <v>17.21742339</v>
      </c>
      <c r="M77" s="89">
        <v>0.91090475000000004</v>
      </c>
      <c r="N77" s="89">
        <f t="shared" ref="N77" si="104">SUM(O77:P77)</f>
        <v>445.95491281</v>
      </c>
      <c r="O77" s="89">
        <v>281.44351849000003</v>
      </c>
      <c r="P77" s="89">
        <f t="shared" ref="P77" si="105">SUM(Q77:S77)</f>
        <v>164.51139431999999</v>
      </c>
      <c r="Q77" s="89">
        <v>153.67926265</v>
      </c>
      <c r="R77" s="89">
        <v>10.832131670000001</v>
      </c>
      <c r="S77" s="89">
        <v>0</v>
      </c>
      <c r="T77" s="89"/>
      <c r="U77" s="89"/>
      <c r="V77" s="89"/>
      <c r="W77" s="89"/>
      <c r="X77" s="89"/>
    </row>
    <row r="78" spans="1:24" hidden="1" outlineLevel="1" collapsed="1">
      <c r="A78" s="62">
        <v>42583</v>
      </c>
      <c r="B78" s="89">
        <v>2813.0529994099998</v>
      </c>
      <c r="C78" s="89">
        <f t="shared" ref="C78" si="106">I78+O78</f>
        <v>2058.10976123</v>
      </c>
      <c r="D78" s="89">
        <f t="shared" ref="D78" si="107">J78+P78</f>
        <v>754.94323817999998</v>
      </c>
      <c r="E78" s="89">
        <f t="shared" ref="E78" si="108">K78+Q78</f>
        <v>699.83669678000001</v>
      </c>
      <c r="F78" s="89">
        <f t="shared" ref="F78" si="109">L78+R78</f>
        <v>54.198083960000005</v>
      </c>
      <c r="G78" s="89">
        <f t="shared" ref="G78" si="110">M78+S78</f>
        <v>0.90845743999999995</v>
      </c>
      <c r="H78" s="89">
        <f t="shared" ref="H78" si="111">SUM(I78:J78)</f>
        <v>2272.6959707199999</v>
      </c>
      <c r="I78" s="89">
        <v>1702.0400372699999</v>
      </c>
      <c r="J78" s="89">
        <f t="shared" ref="J78" si="112">SUM(K78:M78)</f>
        <v>570.65593345000002</v>
      </c>
      <c r="K78" s="89">
        <v>524.55332864000002</v>
      </c>
      <c r="L78" s="89">
        <v>45.194147370000003</v>
      </c>
      <c r="M78" s="89">
        <v>0.90845743999999995</v>
      </c>
      <c r="N78" s="89">
        <f t="shared" ref="N78" si="113">SUM(O78:P78)</f>
        <v>540.35702868999999</v>
      </c>
      <c r="O78" s="89">
        <v>356.06972395999998</v>
      </c>
      <c r="P78" s="89">
        <f t="shared" ref="P78" si="114">SUM(Q78:S78)</f>
        <v>184.28730472999999</v>
      </c>
      <c r="Q78" s="89">
        <v>175.28336813999999</v>
      </c>
      <c r="R78" s="89">
        <v>9.0039365900000004</v>
      </c>
      <c r="S78" s="89">
        <v>0</v>
      </c>
      <c r="T78" s="89"/>
      <c r="U78" s="89"/>
      <c r="V78" s="89"/>
      <c r="W78" s="89"/>
      <c r="X78" s="89"/>
    </row>
    <row r="79" spans="1:24" hidden="1" outlineLevel="1" collapsed="1">
      <c r="A79" s="62">
        <v>42614</v>
      </c>
      <c r="B79" s="89">
        <v>2846.4556581900001</v>
      </c>
      <c r="C79" s="89">
        <f t="shared" ref="C79" si="115">I79+O79</f>
        <v>2157.5771377199999</v>
      </c>
      <c r="D79" s="89">
        <f t="shared" ref="D79" si="116">J79+P79</f>
        <v>688.8785204699999</v>
      </c>
      <c r="E79" s="89">
        <f t="shared" ref="E79" si="117">K79+Q79</f>
        <v>650.47911969999996</v>
      </c>
      <c r="F79" s="89">
        <f t="shared" ref="F79" si="118">L79+R79</f>
        <v>37.490939640000001</v>
      </c>
      <c r="G79" s="89">
        <f t="shared" ref="G79" si="119">M79+S79</f>
        <v>0.90846112999999995</v>
      </c>
      <c r="H79" s="89">
        <f t="shared" ref="H79" si="120">SUM(I79:J79)</f>
        <v>2319.3276511700001</v>
      </c>
      <c r="I79" s="89">
        <v>1778.36622721</v>
      </c>
      <c r="J79" s="89">
        <f t="shared" ref="J79" si="121">SUM(K79:M79)</f>
        <v>540.96142395999993</v>
      </c>
      <c r="K79" s="89">
        <v>511.65709271999998</v>
      </c>
      <c r="L79" s="89">
        <v>28.395870110000001</v>
      </c>
      <c r="M79" s="89">
        <v>0.90846112999999995</v>
      </c>
      <c r="N79" s="89">
        <f t="shared" ref="N79" si="122">SUM(O79:P79)</f>
        <v>527.12800702000004</v>
      </c>
      <c r="O79" s="89">
        <v>379.21091051000002</v>
      </c>
      <c r="P79" s="89">
        <f t="shared" ref="P79" si="123">SUM(Q79:S79)</f>
        <v>147.91709650999996</v>
      </c>
      <c r="Q79" s="89">
        <v>138.82202697999998</v>
      </c>
      <c r="R79" s="89">
        <v>9.09506953</v>
      </c>
      <c r="S79" s="89">
        <v>0</v>
      </c>
      <c r="T79" s="89"/>
      <c r="U79" s="89"/>
      <c r="V79" s="89"/>
      <c r="W79" s="89"/>
      <c r="X79" s="89"/>
    </row>
    <row r="80" spans="1:24" hidden="1" outlineLevel="1" collapsed="1">
      <c r="A80" s="62">
        <v>42644</v>
      </c>
      <c r="B80" s="89">
        <v>2838.5743273099997</v>
      </c>
      <c r="C80" s="89">
        <f t="shared" ref="C80" si="124">I80+O80</f>
        <v>2150.70284825</v>
      </c>
      <c r="D80" s="89">
        <f t="shared" ref="D80" si="125">J80+P80</f>
        <v>687.87147906000018</v>
      </c>
      <c r="E80" s="89">
        <f t="shared" ref="E80" si="126">K80+Q80</f>
        <v>624.62926319999997</v>
      </c>
      <c r="F80" s="89">
        <f t="shared" ref="F80" si="127">L80+R80</f>
        <v>62.333750920000007</v>
      </c>
      <c r="G80" s="89">
        <f t="shared" ref="G80" si="128">M80+S80</f>
        <v>0.90846494</v>
      </c>
      <c r="H80" s="89">
        <f t="shared" ref="H80" si="129">SUM(I80:J80)</f>
        <v>2284.7939832299999</v>
      </c>
      <c r="I80" s="89">
        <v>1735.0556158499999</v>
      </c>
      <c r="J80" s="89">
        <f t="shared" ref="J80" si="130">SUM(K80:M80)</f>
        <v>549.73836738000011</v>
      </c>
      <c r="K80" s="89">
        <v>495.44523032000001</v>
      </c>
      <c r="L80" s="89">
        <v>53.384672120000005</v>
      </c>
      <c r="M80" s="89">
        <v>0.90846494</v>
      </c>
      <c r="N80" s="89">
        <f t="shared" ref="N80" si="131">SUM(O80:P80)</f>
        <v>553.78034408000008</v>
      </c>
      <c r="O80" s="89">
        <v>415.64723240000001</v>
      </c>
      <c r="P80" s="89">
        <f t="shared" ref="P80" si="132">SUM(Q80:S80)</f>
        <v>138.13311168000001</v>
      </c>
      <c r="Q80" s="89">
        <v>129.18403288000002</v>
      </c>
      <c r="R80" s="89">
        <v>8.9490788000000006</v>
      </c>
      <c r="S80" s="89">
        <v>0</v>
      </c>
      <c r="T80" s="89"/>
      <c r="U80" s="89"/>
      <c r="V80" s="89"/>
      <c r="W80" s="89"/>
      <c r="X80" s="89"/>
    </row>
    <row r="81" spans="1:24" hidden="1" outlineLevel="1" collapsed="1">
      <c r="A81" s="62">
        <v>42675</v>
      </c>
      <c r="B81" s="89">
        <v>2934.2800130299997</v>
      </c>
      <c r="C81" s="89">
        <f t="shared" ref="C81" si="133">I81+O81</f>
        <v>2191.5126899100001</v>
      </c>
      <c r="D81" s="89">
        <f t="shared" ref="D81" si="134">J81+P81</f>
        <v>742.76732312000001</v>
      </c>
      <c r="E81" s="89">
        <f t="shared" ref="E81" si="135">K81+Q81</f>
        <v>684.43179189</v>
      </c>
      <c r="F81" s="89">
        <f t="shared" ref="F81" si="136">L81+R81</f>
        <v>57.427062600000006</v>
      </c>
      <c r="G81" s="89">
        <f t="shared" ref="G81" si="137">M81+S81</f>
        <v>0.90846863</v>
      </c>
      <c r="H81" s="89">
        <f t="shared" ref="H81" si="138">SUM(I81:J81)</f>
        <v>2355.5862682000002</v>
      </c>
      <c r="I81" s="89">
        <v>1766.55925804</v>
      </c>
      <c r="J81" s="89">
        <f t="shared" ref="J81" si="139">SUM(K81:M81)</f>
        <v>589.02701016000003</v>
      </c>
      <c r="K81" s="89">
        <v>539.67685920999998</v>
      </c>
      <c r="L81" s="89">
        <v>48.441682320000005</v>
      </c>
      <c r="M81" s="89">
        <v>0.90846863</v>
      </c>
      <c r="N81" s="89">
        <f t="shared" ref="N81" si="140">SUM(O81:P81)</f>
        <v>578.69374483000001</v>
      </c>
      <c r="O81" s="89">
        <v>424.95343186999997</v>
      </c>
      <c r="P81" s="89">
        <f t="shared" ref="P81" si="141">SUM(Q81:S81)</f>
        <v>153.74031296000001</v>
      </c>
      <c r="Q81" s="89">
        <v>144.75493268000002</v>
      </c>
      <c r="R81" s="89">
        <v>8.9853802799999993</v>
      </c>
      <c r="S81" s="89">
        <v>0</v>
      </c>
      <c r="T81" s="89"/>
      <c r="U81" s="89"/>
      <c r="V81" s="89"/>
      <c r="W81" s="89"/>
      <c r="X81" s="89"/>
    </row>
    <row r="82" spans="1:24" hidden="1" outlineLevel="1" collapsed="1">
      <c r="A82" s="62">
        <v>42705</v>
      </c>
      <c r="B82" s="89">
        <v>2757.8275833099997</v>
      </c>
      <c r="C82" s="89">
        <f t="shared" ref="C82" si="142">I82+O82</f>
        <v>1907.74504594</v>
      </c>
      <c r="D82" s="89">
        <f t="shared" ref="D82" si="143">J82+P82</f>
        <v>850.08253736999995</v>
      </c>
      <c r="E82" s="89">
        <f t="shared" ref="E82" si="144">K82+Q82</f>
        <v>754.57952834999992</v>
      </c>
      <c r="F82" s="89">
        <f t="shared" ref="F82" si="145">L82+R82</f>
        <v>94.555556859999996</v>
      </c>
      <c r="G82" s="89">
        <f t="shared" ref="G82" si="146">M82+S82</f>
        <v>0.94745215999999999</v>
      </c>
      <c r="H82" s="89">
        <f t="shared" ref="H82" si="147">SUM(I82:J82)</f>
        <v>2278.7648776199999</v>
      </c>
      <c r="I82" s="89">
        <v>1571.46764882</v>
      </c>
      <c r="J82" s="89">
        <f t="shared" ref="J82" si="148">SUM(K82:M82)</f>
        <v>707.29722879999997</v>
      </c>
      <c r="K82" s="89">
        <v>621.33821094999996</v>
      </c>
      <c r="L82" s="89">
        <v>85.011565689999998</v>
      </c>
      <c r="M82" s="89">
        <v>0.94745215999999999</v>
      </c>
      <c r="N82" s="89">
        <f t="shared" ref="N82" si="149">SUM(O82:P82)</f>
        <v>479.06270569000003</v>
      </c>
      <c r="O82" s="89">
        <v>336.27739711999999</v>
      </c>
      <c r="P82" s="89">
        <f t="shared" ref="P82" si="150">SUM(Q82:S82)</f>
        <v>142.78530857000001</v>
      </c>
      <c r="Q82" s="89">
        <v>133.24131740000001</v>
      </c>
      <c r="R82" s="89">
        <v>9.54399117</v>
      </c>
      <c r="S82" s="89">
        <v>0</v>
      </c>
      <c r="T82" s="89"/>
      <c r="U82" s="89"/>
      <c r="V82" s="89"/>
      <c r="W82" s="89"/>
      <c r="X82" s="89"/>
    </row>
    <row r="83" spans="1:24" hidden="1" outlineLevel="1" collapsed="1">
      <c r="A83" s="62">
        <v>42736</v>
      </c>
      <c r="B83" s="89">
        <v>2770.2594505699994</v>
      </c>
      <c r="C83" s="89">
        <f t="shared" ref="C83" si="151">I83+O83</f>
        <v>2002.5622708899998</v>
      </c>
      <c r="D83" s="89">
        <f t="shared" ref="D83" si="152">J83+P83</f>
        <v>767.69717968000009</v>
      </c>
      <c r="E83" s="89">
        <f t="shared" ref="E83" si="153">K83+Q83</f>
        <v>699.76132074999998</v>
      </c>
      <c r="F83" s="89">
        <f t="shared" ref="F83" si="154">L83+R83</f>
        <v>67.03738267</v>
      </c>
      <c r="G83" s="89">
        <f t="shared" ref="G83" si="155">M83+S83</f>
        <v>0.89847626000000003</v>
      </c>
      <c r="H83" s="89">
        <f t="shared" ref="H83" si="156">SUM(I83:J83)</f>
        <v>2250.66061029</v>
      </c>
      <c r="I83" s="89">
        <v>1616.2922641799998</v>
      </c>
      <c r="J83" s="89">
        <f t="shared" ref="J83" si="157">SUM(K83:M83)</f>
        <v>634.36834611000006</v>
      </c>
      <c r="K83" s="89">
        <v>575.95126880999999</v>
      </c>
      <c r="L83" s="89">
        <v>57.51860104</v>
      </c>
      <c r="M83" s="89">
        <v>0.89847626000000003</v>
      </c>
      <c r="N83" s="89">
        <f t="shared" ref="N83" si="158">SUM(O83:P83)</f>
        <v>519.59884027999999</v>
      </c>
      <c r="O83" s="89">
        <v>386.27000671000002</v>
      </c>
      <c r="P83" s="89">
        <f t="shared" ref="P83" si="159">SUM(Q83:S83)</f>
        <v>133.32883357</v>
      </c>
      <c r="Q83" s="89">
        <v>123.81005193999999</v>
      </c>
      <c r="R83" s="89">
        <v>9.5187816299999994</v>
      </c>
      <c r="S83" s="89">
        <v>0</v>
      </c>
      <c r="T83" s="89"/>
      <c r="U83" s="89"/>
      <c r="V83" s="89"/>
      <c r="W83" s="89"/>
      <c r="X83" s="89"/>
    </row>
    <row r="84" spans="1:24" hidden="1" outlineLevel="1" collapsed="1">
      <c r="A84" s="62">
        <v>42767</v>
      </c>
      <c r="B84" s="89">
        <v>2973.7374102800004</v>
      </c>
      <c r="C84" s="89">
        <f t="shared" ref="C84" si="160">I84+O84</f>
        <v>2204.1633003299999</v>
      </c>
      <c r="D84" s="89">
        <f t="shared" ref="D84" si="161">J84+P84</f>
        <v>769.57410994999998</v>
      </c>
      <c r="E84" s="89">
        <f t="shared" ref="E84" si="162">K84+Q84</f>
        <v>656.29451284000004</v>
      </c>
      <c r="F84" s="89">
        <f t="shared" ref="F84" si="163">L84+R84</f>
        <v>113.24911738999999</v>
      </c>
      <c r="G84" s="89">
        <f t="shared" ref="G84" si="164">M84+S84</f>
        <v>3.0479719999999998E-2</v>
      </c>
      <c r="H84" s="89">
        <f t="shared" ref="H84" si="165">SUM(I84:J84)</f>
        <v>2416.3044881899996</v>
      </c>
      <c r="I84" s="89">
        <v>1746.1825216799998</v>
      </c>
      <c r="J84" s="89">
        <f t="shared" ref="J84" si="166">SUM(K84:M84)</f>
        <v>670.12196650999999</v>
      </c>
      <c r="K84" s="89">
        <v>566.33820827</v>
      </c>
      <c r="L84" s="89">
        <v>103.75327851999999</v>
      </c>
      <c r="M84" s="89">
        <v>3.0479719999999998E-2</v>
      </c>
      <c r="N84" s="89">
        <f t="shared" ref="N84" si="167">SUM(O84:P84)</f>
        <v>557.43292209000003</v>
      </c>
      <c r="O84" s="89">
        <v>457.98077865000005</v>
      </c>
      <c r="P84" s="89">
        <f t="shared" ref="P84" si="168">SUM(Q84:S84)</f>
        <v>99.45214344</v>
      </c>
      <c r="Q84" s="89">
        <v>89.95630457</v>
      </c>
      <c r="R84" s="89">
        <v>9.49583887</v>
      </c>
      <c r="S84" s="89">
        <v>0</v>
      </c>
      <c r="T84" s="89"/>
      <c r="U84" s="89"/>
      <c r="V84" s="89"/>
      <c r="W84" s="89"/>
      <c r="X84" s="89"/>
    </row>
    <row r="85" spans="1:24" hidden="1" outlineLevel="1" collapsed="1">
      <c r="A85" s="62">
        <v>42795</v>
      </c>
      <c r="B85" s="89">
        <v>3153.6105082200002</v>
      </c>
      <c r="C85" s="89">
        <f t="shared" ref="C85" si="169">I85+O85</f>
        <v>2289.2475058</v>
      </c>
      <c r="D85" s="89">
        <f t="shared" ref="D85" si="170">J85+P85</f>
        <v>864.36300241999993</v>
      </c>
      <c r="E85" s="89">
        <f t="shared" ref="E85" si="171">K85+Q85</f>
        <v>755.39884662999998</v>
      </c>
      <c r="F85" s="89">
        <f t="shared" ref="F85" si="172">L85+R85</f>
        <v>108.93367225</v>
      </c>
      <c r="G85" s="89">
        <f t="shared" ref="G85" si="173">M85+S85</f>
        <v>3.048354E-2</v>
      </c>
      <c r="H85" s="89">
        <f t="shared" ref="H85" si="174">SUM(I85:J85)</f>
        <v>2665.78778969</v>
      </c>
      <c r="I85" s="89">
        <v>1866.1653195000001</v>
      </c>
      <c r="J85" s="89">
        <f t="shared" ref="J85" si="175">SUM(K85:M85)</f>
        <v>799.62247018999994</v>
      </c>
      <c r="K85" s="89">
        <v>700.12691076999999</v>
      </c>
      <c r="L85" s="89">
        <v>99.465075880000001</v>
      </c>
      <c r="M85" s="89">
        <v>3.048354E-2</v>
      </c>
      <c r="N85" s="89">
        <f t="shared" ref="N85" si="176">SUM(O85:P85)</f>
        <v>487.82271852999997</v>
      </c>
      <c r="O85" s="89">
        <v>423.08218629999999</v>
      </c>
      <c r="P85" s="89">
        <f t="shared" ref="P85" si="177">SUM(Q85:S85)</f>
        <v>64.740532229999999</v>
      </c>
      <c r="Q85" s="89">
        <v>55.271935859999999</v>
      </c>
      <c r="R85" s="89">
        <v>9.4685963700000002</v>
      </c>
      <c r="S85" s="89">
        <v>0</v>
      </c>
      <c r="T85" s="89"/>
      <c r="U85" s="89"/>
      <c r="V85" s="89"/>
      <c r="W85" s="89"/>
      <c r="X85" s="89"/>
    </row>
    <row r="86" spans="1:24" hidden="1" outlineLevel="1" collapsed="1">
      <c r="A86" s="62">
        <v>42826</v>
      </c>
      <c r="B86" s="89">
        <v>3421.0581902999998</v>
      </c>
      <c r="C86" s="89">
        <f t="shared" ref="C86" si="178">I86+O86</f>
        <v>2481.94073506</v>
      </c>
      <c r="D86" s="89">
        <f t="shared" ref="D86" si="179">J86+P86</f>
        <v>939.11745524000003</v>
      </c>
      <c r="E86" s="89">
        <f t="shared" ref="E86" si="180">K86+Q86</f>
        <v>798.58298385000001</v>
      </c>
      <c r="F86" s="89">
        <f t="shared" ref="F86" si="181">L86+R86</f>
        <v>140.53447138999999</v>
      </c>
      <c r="G86" s="89">
        <f t="shared" ref="G86" si="182">M86+S86</f>
        <v>0</v>
      </c>
      <c r="H86" s="89">
        <f t="shared" ref="H86" si="183">SUM(I86:J86)</f>
        <v>2911.93513321</v>
      </c>
      <c r="I86" s="89">
        <v>2057.8030915499999</v>
      </c>
      <c r="J86" s="89">
        <f t="shared" ref="J86" si="184">SUM(K86:M86)</f>
        <v>854.13204166000003</v>
      </c>
      <c r="K86" s="89">
        <v>722.91713028000004</v>
      </c>
      <c r="L86" s="89">
        <v>131.21491137999999</v>
      </c>
      <c r="M86" s="89">
        <v>0</v>
      </c>
      <c r="N86" s="89">
        <f t="shared" ref="N86" si="185">SUM(O86:P86)</f>
        <v>509.12305708999997</v>
      </c>
      <c r="O86" s="89">
        <v>424.13764350999998</v>
      </c>
      <c r="P86" s="89">
        <f t="shared" ref="P86" si="186">SUM(Q86:S86)</f>
        <v>84.985413579999999</v>
      </c>
      <c r="Q86" s="89">
        <v>75.665853569999996</v>
      </c>
      <c r="R86" s="89">
        <v>9.31956001</v>
      </c>
      <c r="S86" s="89">
        <v>0</v>
      </c>
      <c r="T86" s="89"/>
      <c r="U86" s="89"/>
      <c r="V86" s="89"/>
      <c r="W86" s="89"/>
      <c r="X86" s="89"/>
    </row>
    <row r="87" spans="1:24" hidden="1" outlineLevel="1" collapsed="1">
      <c r="A87" s="62">
        <v>42856</v>
      </c>
      <c r="B87" s="89">
        <v>3569.90947955</v>
      </c>
      <c r="C87" s="89">
        <f t="shared" ref="C87" si="187">I87+O87</f>
        <v>2684.6918221099995</v>
      </c>
      <c r="D87" s="89">
        <f t="shared" ref="D87" si="188">J87+P87</f>
        <v>885.21765743999993</v>
      </c>
      <c r="E87" s="89">
        <f t="shared" ref="E87" si="189">K87+Q87</f>
        <v>810.38414515999989</v>
      </c>
      <c r="F87" s="89">
        <f t="shared" ref="F87" si="190">L87+R87</f>
        <v>74.833512280000008</v>
      </c>
      <c r="G87" s="89">
        <f t="shared" ref="G87" si="191">M87+S87</f>
        <v>0</v>
      </c>
      <c r="H87" s="89">
        <f t="shared" ref="H87" si="192">SUM(I87:J87)</f>
        <v>2950.6552000099996</v>
      </c>
      <c r="I87" s="89">
        <v>2145.8917332699998</v>
      </c>
      <c r="J87" s="89">
        <f t="shared" ref="J87" si="193">SUM(K87:M87)</f>
        <v>804.7634667399999</v>
      </c>
      <c r="K87" s="89">
        <v>739.17977954999992</v>
      </c>
      <c r="L87" s="89">
        <v>65.583687190000006</v>
      </c>
      <c r="M87" s="89">
        <v>0</v>
      </c>
      <c r="N87" s="89">
        <f t="shared" ref="N87" si="194">SUM(O87:P87)</f>
        <v>619.25427953999997</v>
      </c>
      <c r="O87" s="89">
        <v>538.80008883999994</v>
      </c>
      <c r="P87" s="89">
        <f t="shared" ref="P87" si="195">SUM(Q87:S87)</f>
        <v>80.454190700000012</v>
      </c>
      <c r="Q87" s="89">
        <v>71.204365610000011</v>
      </c>
      <c r="R87" s="89">
        <v>9.2498250899999999</v>
      </c>
      <c r="S87" s="89">
        <v>0</v>
      </c>
      <c r="T87" s="89"/>
      <c r="U87" s="89"/>
      <c r="V87" s="89"/>
      <c r="W87" s="89"/>
      <c r="X87" s="89"/>
    </row>
    <row r="88" spans="1:24" hidden="1" outlineLevel="1" collapsed="1">
      <c r="A88" s="62">
        <v>42887</v>
      </c>
      <c r="B88" s="89">
        <v>3605.9997790499997</v>
      </c>
      <c r="C88" s="89">
        <f t="shared" ref="C88" si="196">I88+O88</f>
        <v>2671.67866224</v>
      </c>
      <c r="D88" s="89">
        <f t="shared" ref="D88" si="197">J88+P88</f>
        <v>934.32111681000004</v>
      </c>
      <c r="E88" s="89">
        <f t="shared" ref="E88" si="198">K88+Q88</f>
        <v>862.38424010999995</v>
      </c>
      <c r="F88" s="89">
        <f t="shared" ref="F88" si="199">L88+R88</f>
        <v>71.936876699999999</v>
      </c>
      <c r="G88" s="89">
        <f t="shared" ref="G88" si="200">M88+S88</f>
        <v>0</v>
      </c>
      <c r="H88" s="89">
        <f t="shared" ref="H88" si="201">SUM(I88:J88)</f>
        <v>3155.7327193700003</v>
      </c>
      <c r="I88" s="89">
        <v>2324.35700038</v>
      </c>
      <c r="J88" s="89">
        <f t="shared" ref="J88" si="202">SUM(K88:M88)</f>
        <v>831.37571899</v>
      </c>
      <c r="K88" s="89">
        <v>768.59958918999996</v>
      </c>
      <c r="L88" s="89">
        <v>62.7761298</v>
      </c>
      <c r="M88" s="89">
        <v>0</v>
      </c>
      <c r="N88" s="89">
        <f t="shared" ref="N88" si="203">SUM(O88:P88)</f>
        <v>450.26705967999999</v>
      </c>
      <c r="O88" s="89">
        <v>347.32166186000001</v>
      </c>
      <c r="P88" s="89">
        <f t="shared" ref="P88" si="204">SUM(Q88:S88)</f>
        <v>102.94539782000001</v>
      </c>
      <c r="Q88" s="89">
        <v>93.784650920000004</v>
      </c>
      <c r="R88" s="89">
        <v>9.1607468999999995</v>
      </c>
      <c r="S88" s="89">
        <v>0</v>
      </c>
      <c r="T88" s="89"/>
      <c r="U88" s="89"/>
      <c r="V88" s="89"/>
      <c r="W88" s="89"/>
      <c r="X88" s="89"/>
    </row>
    <row r="89" spans="1:24" hidden="1" outlineLevel="1" collapsed="1">
      <c r="A89" s="62">
        <v>42917</v>
      </c>
      <c r="B89" s="89">
        <v>3707.61108126</v>
      </c>
      <c r="C89" s="89">
        <f t="shared" ref="C89" si="205">I89+O89</f>
        <v>2692.25725646</v>
      </c>
      <c r="D89" s="89">
        <f t="shared" ref="D89" si="206">J89+P89</f>
        <v>1015.3538248</v>
      </c>
      <c r="E89" s="89">
        <f t="shared" ref="E89" si="207">K89+Q89</f>
        <v>907.82545542000003</v>
      </c>
      <c r="F89" s="89">
        <f t="shared" ref="F89" si="208">L89+R89</f>
        <v>107.52836938</v>
      </c>
      <c r="G89" s="89">
        <f t="shared" ref="G89" si="209">M89+S89</f>
        <v>0</v>
      </c>
      <c r="H89" s="89">
        <f t="shared" ref="H89" si="210">SUM(I89:J89)</f>
        <v>3209.4003563799997</v>
      </c>
      <c r="I89" s="89">
        <v>2285.6641062899998</v>
      </c>
      <c r="J89" s="89">
        <f t="shared" ref="J89" si="211">SUM(K89:M89)</f>
        <v>923.73625009</v>
      </c>
      <c r="K89" s="89">
        <v>825.30425245000004</v>
      </c>
      <c r="L89" s="89">
        <v>98.431997640000006</v>
      </c>
      <c r="M89" s="89">
        <v>0</v>
      </c>
      <c r="N89" s="89">
        <f t="shared" ref="N89" si="212">SUM(O89:P89)</f>
        <v>498.21072487999999</v>
      </c>
      <c r="O89" s="89">
        <v>406.59315017</v>
      </c>
      <c r="P89" s="89">
        <f t="shared" ref="P89" si="213">SUM(Q89:S89)</f>
        <v>91.61757471</v>
      </c>
      <c r="Q89" s="89">
        <v>82.521202970000004</v>
      </c>
      <c r="R89" s="89">
        <v>9.0963717400000004</v>
      </c>
      <c r="S89" s="89">
        <v>0</v>
      </c>
      <c r="T89" s="89"/>
      <c r="U89" s="89"/>
      <c r="V89" s="89"/>
      <c r="W89" s="89"/>
      <c r="X89" s="89"/>
    </row>
    <row r="90" spans="1:24" hidden="1" outlineLevel="1" collapsed="1">
      <c r="A90" s="62">
        <v>42948</v>
      </c>
      <c r="B90" s="89">
        <v>3339.4855895199998</v>
      </c>
      <c r="C90" s="89">
        <f t="shared" ref="C90" si="214">I90+O90</f>
        <v>2430.5616089700002</v>
      </c>
      <c r="D90" s="89">
        <f t="shared" ref="D90" si="215">J90+P90</f>
        <v>908.92398055000001</v>
      </c>
      <c r="E90" s="89">
        <f t="shared" ref="E90" si="216">K90+Q90</f>
        <v>804.65239666000002</v>
      </c>
      <c r="F90" s="89">
        <f t="shared" ref="F90" si="217">L90+R90</f>
        <v>104.27158389</v>
      </c>
      <c r="G90" s="89">
        <f t="shared" ref="G90" si="218">M90+S90</f>
        <v>0</v>
      </c>
      <c r="H90" s="89">
        <f t="shared" ref="H90" si="219">SUM(I90:J90)</f>
        <v>2832.63453089</v>
      </c>
      <c r="I90" s="89">
        <v>2018.446592</v>
      </c>
      <c r="J90" s="89">
        <f t="shared" ref="J90" si="220">SUM(K90:M90)</f>
        <v>814.18793889000005</v>
      </c>
      <c r="K90" s="89">
        <v>718.89477389000001</v>
      </c>
      <c r="L90" s="89">
        <v>95.293165000000002</v>
      </c>
      <c r="M90" s="89">
        <v>0</v>
      </c>
      <c r="N90" s="89">
        <f t="shared" ref="N90" si="221">SUM(O90:P90)</f>
        <v>506.85105863000001</v>
      </c>
      <c r="O90" s="89">
        <v>412.11501697</v>
      </c>
      <c r="P90" s="89">
        <f t="shared" ref="P90" si="222">SUM(Q90:S90)</f>
        <v>94.736041659999998</v>
      </c>
      <c r="Q90" s="89">
        <v>85.757622769999998</v>
      </c>
      <c r="R90" s="89">
        <v>8.9784188900000004</v>
      </c>
      <c r="S90" s="89">
        <v>0</v>
      </c>
      <c r="T90" s="89"/>
      <c r="U90" s="89"/>
      <c r="V90" s="89"/>
      <c r="W90" s="89"/>
      <c r="X90" s="89"/>
    </row>
    <row r="91" spans="1:24" hidden="1" outlineLevel="1" collapsed="1">
      <c r="A91" s="62">
        <v>42979</v>
      </c>
      <c r="B91" s="89">
        <v>3604.4569514300001</v>
      </c>
      <c r="C91" s="89">
        <f t="shared" ref="C91" si="223">I91+O91</f>
        <v>2523.5933721900001</v>
      </c>
      <c r="D91" s="89">
        <f t="shared" ref="D91" si="224">J91+P91</f>
        <v>1080.86357924</v>
      </c>
      <c r="E91" s="89">
        <f t="shared" ref="E91" si="225">K91+Q91</f>
        <v>809.32900071000006</v>
      </c>
      <c r="F91" s="89">
        <f t="shared" ref="F91" si="226">L91+R91</f>
        <v>271.53457852999998</v>
      </c>
      <c r="G91" s="89">
        <f t="shared" ref="G91" si="227">M91+S91</f>
        <v>0</v>
      </c>
      <c r="H91" s="89">
        <f t="shared" ref="H91" si="228">SUM(I91:J91)</f>
        <v>2836.91715544</v>
      </c>
      <c r="I91" s="89">
        <v>1863.28951471</v>
      </c>
      <c r="J91" s="89">
        <f t="shared" ref="J91" si="229">SUM(K91:M91)</f>
        <v>973.62764072999994</v>
      </c>
      <c r="K91" s="89">
        <v>712.30371416000003</v>
      </c>
      <c r="L91" s="89">
        <v>261.32392656999997</v>
      </c>
      <c r="M91" s="89">
        <v>0</v>
      </c>
      <c r="N91" s="89">
        <f t="shared" ref="N91" si="230">SUM(O91:P91)</f>
        <v>767.5397959899999</v>
      </c>
      <c r="O91" s="89">
        <v>660.30385747999992</v>
      </c>
      <c r="P91" s="89">
        <f t="shared" ref="P91" si="231">SUM(Q91:S91)</f>
        <v>107.23593850999998</v>
      </c>
      <c r="Q91" s="89">
        <v>97.02528654999999</v>
      </c>
      <c r="R91" s="89">
        <v>10.21065196</v>
      </c>
      <c r="S91" s="89">
        <v>0</v>
      </c>
      <c r="T91" s="89"/>
      <c r="U91" s="89"/>
      <c r="V91" s="89"/>
      <c r="W91" s="89"/>
      <c r="X91" s="89"/>
    </row>
    <row r="92" spans="1:24" hidden="1" outlineLevel="1" collapsed="1">
      <c r="A92" s="62">
        <v>43009</v>
      </c>
      <c r="B92" s="89">
        <v>3599.6225353499999</v>
      </c>
      <c r="C92" s="89">
        <f t="shared" ref="C92" si="232">I92+O92</f>
        <v>2721.4946323599997</v>
      </c>
      <c r="D92" s="89">
        <f t="shared" ref="D92" si="233">J92+P92</f>
        <v>878.12790298999994</v>
      </c>
      <c r="E92" s="89">
        <f t="shared" ref="E92" si="234">K92+Q92</f>
        <v>764.98165202999996</v>
      </c>
      <c r="F92" s="89">
        <f t="shared" ref="F92" si="235">L92+R92</f>
        <v>113.14625096</v>
      </c>
      <c r="G92" s="89">
        <f t="shared" ref="G92" si="236">M92+S92</f>
        <v>0</v>
      </c>
      <c r="H92" s="89">
        <f t="shared" ref="H92" si="237">SUM(I92:J92)</f>
        <v>2747.1082889899999</v>
      </c>
      <c r="I92" s="89">
        <v>2021.4068073799999</v>
      </c>
      <c r="J92" s="89">
        <f t="shared" ref="J92" si="238">SUM(K92:M92)</f>
        <v>725.70148160999997</v>
      </c>
      <c r="K92" s="89">
        <v>648.90429351</v>
      </c>
      <c r="L92" s="89">
        <v>76.7971881</v>
      </c>
      <c r="M92" s="89">
        <v>0</v>
      </c>
      <c r="N92" s="89">
        <f t="shared" ref="N92" si="239">SUM(O92:P92)</f>
        <v>852.51424636000002</v>
      </c>
      <c r="O92" s="89">
        <v>700.08782498000005</v>
      </c>
      <c r="P92" s="89">
        <f t="shared" ref="P92" si="240">SUM(Q92:S92)</f>
        <v>152.42642137999999</v>
      </c>
      <c r="Q92" s="89">
        <v>116.07735852</v>
      </c>
      <c r="R92" s="89">
        <v>36.349062859999997</v>
      </c>
      <c r="S92" s="89">
        <v>0</v>
      </c>
      <c r="T92" s="89"/>
      <c r="U92" s="89"/>
      <c r="V92" s="89"/>
      <c r="W92" s="89"/>
      <c r="X92" s="89"/>
    </row>
    <row r="93" spans="1:24" hidden="1" outlineLevel="1" collapsed="1">
      <c r="A93" s="62">
        <v>43040</v>
      </c>
      <c r="B93" s="89">
        <v>3384.39126756</v>
      </c>
      <c r="C93" s="89">
        <f t="shared" ref="C93" si="241">I93+O93</f>
        <v>2535.2189793799998</v>
      </c>
      <c r="D93" s="89">
        <f t="shared" ref="D93" si="242">J93+P93</f>
        <v>849.1722881799999</v>
      </c>
      <c r="E93" s="89">
        <f t="shared" ref="E93" si="243">K93+Q93</f>
        <v>702.85782872000004</v>
      </c>
      <c r="F93" s="89">
        <f t="shared" ref="F93" si="244">L93+R93</f>
        <v>146.31445945999999</v>
      </c>
      <c r="G93" s="89">
        <f t="shared" ref="G93" si="245">M93+S93</f>
        <v>0</v>
      </c>
      <c r="H93" s="89">
        <f t="shared" ref="H93" si="246">SUM(I93:J93)</f>
        <v>2713.43249449</v>
      </c>
      <c r="I93" s="89">
        <v>2011.75794763</v>
      </c>
      <c r="J93" s="89">
        <f t="shared" ref="J93" si="247">SUM(K93:M93)</f>
        <v>701.67454685999996</v>
      </c>
      <c r="K93" s="89">
        <v>592.32504153000002</v>
      </c>
      <c r="L93" s="89">
        <v>109.34950533</v>
      </c>
      <c r="M93" s="89">
        <v>0</v>
      </c>
      <c r="N93" s="89">
        <f t="shared" ref="N93" si="248">SUM(O93:P93)</f>
        <v>670.95877307000001</v>
      </c>
      <c r="O93" s="89">
        <v>523.46103175000007</v>
      </c>
      <c r="P93" s="89">
        <f t="shared" ref="P93" si="249">SUM(Q93:S93)</f>
        <v>147.49774131999999</v>
      </c>
      <c r="Q93" s="89">
        <v>110.53278718999999</v>
      </c>
      <c r="R93" s="89">
        <v>36.964954130000002</v>
      </c>
      <c r="S93" s="89">
        <v>0</v>
      </c>
      <c r="T93" s="89"/>
      <c r="U93" s="89"/>
      <c r="V93" s="89"/>
      <c r="W93" s="89"/>
      <c r="X93" s="89"/>
    </row>
    <row r="94" spans="1:24" hidden="1" outlineLevel="1" collapsed="1">
      <c r="A94" s="62">
        <v>43070</v>
      </c>
      <c r="B94" s="89">
        <v>3538.6744754599999</v>
      </c>
      <c r="C94" s="89">
        <f t="shared" ref="C94" si="250">I94+O94</f>
        <v>2596.9041834599998</v>
      </c>
      <c r="D94" s="89">
        <f t="shared" ref="D94" si="251">J94+P94</f>
        <v>941.77029199999993</v>
      </c>
      <c r="E94" s="89">
        <f t="shared" ref="E94" si="252">K94+Q94</f>
        <v>796.45182387</v>
      </c>
      <c r="F94" s="89">
        <f t="shared" ref="F94" si="253">L94+R94</f>
        <v>144.43074749000002</v>
      </c>
      <c r="G94" s="89">
        <f t="shared" ref="G94" si="254">M94+S94</f>
        <v>0.88772064000000006</v>
      </c>
      <c r="H94" s="89">
        <f t="shared" ref="H94" si="255">SUM(I94:J94)</f>
        <v>2873.7687442599999</v>
      </c>
      <c r="I94" s="89">
        <v>2097.9344384599999</v>
      </c>
      <c r="J94" s="89">
        <f t="shared" ref="J94" si="256">SUM(K94:M94)</f>
        <v>775.83430579999992</v>
      </c>
      <c r="K94" s="89">
        <v>671.68934433999993</v>
      </c>
      <c r="L94" s="89">
        <v>103.26476227000001</v>
      </c>
      <c r="M94" s="89">
        <v>0.88019919000000002</v>
      </c>
      <c r="N94" s="89">
        <f t="shared" ref="N94" si="257">SUM(O94:P94)</f>
        <v>664.90573119999999</v>
      </c>
      <c r="O94" s="89">
        <v>498.96974499999999</v>
      </c>
      <c r="P94" s="89">
        <f t="shared" ref="P94" si="258">SUM(Q94:S94)</f>
        <v>165.93598620000003</v>
      </c>
      <c r="Q94" s="89">
        <v>124.76247953000001</v>
      </c>
      <c r="R94" s="89">
        <v>41.165985220000003</v>
      </c>
      <c r="S94" s="89">
        <v>7.5214499999999998E-3</v>
      </c>
      <c r="T94" s="89"/>
      <c r="U94" s="89"/>
      <c r="V94" s="89"/>
      <c r="W94" s="89"/>
      <c r="X94" s="89"/>
    </row>
    <row r="95" spans="1:24" hidden="1" outlineLevel="1" collapsed="1">
      <c r="A95" s="62">
        <v>43101</v>
      </c>
      <c r="B95" s="89">
        <v>3375.6331671200001</v>
      </c>
      <c r="C95" s="89">
        <f t="shared" ref="C95" si="259">I95+O95</f>
        <v>2505.3939913499999</v>
      </c>
      <c r="D95" s="89">
        <f t="shared" ref="D95" si="260">J95+P95</f>
        <v>870.23917576999997</v>
      </c>
      <c r="E95" s="89">
        <f t="shared" ref="E95" si="261">K95+Q95</f>
        <v>680.4456132900001</v>
      </c>
      <c r="F95" s="89">
        <f t="shared" ref="F95" si="262">L95+R95</f>
        <v>188.46359541999999</v>
      </c>
      <c r="G95" s="89">
        <f t="shared" ref="G95" si="263">M95+S95</f>
        <v>1.32996706</v>
      </c>
      <c r="H95" s="89">
        <f t="shared" ref="H95" si="264">SUM(I95:J95)</f>
        <v>2647.6584086600001</v>
      </c>
      <c r="I95" s="89">
        <v>1944.7054061600002</v>
      </c>
      <c r="J95" s="89">
        <f t="shared" ref="J95" si="265">SUM(K95:M95)</f>
        <v>702.95300250000003</v>
      </c>
      <c r="K95" s="89">
        <v>572.73395248000008</v>
      </c>
      <c r="L95" s="89">
        <v>128.88908296</v>
      </c>
      <c r="M95" s="89">
        <v>1.32996706</v>
      </c>
      <c r="N95" s="89">
        <f t="shared" ref="N95" si="266">SUM(O95:P95)</f>
        <v>727.97475845999998</v>
      </c>
      <c r="O95" s="89">
        <v>560.68858518999991</v>
      </c>
      <c r="P95" s="89">
        <f t="shared" ref="P95" si="267">SUM(Q95:S95)</f>
        <v>167.28617327000001</v>
      </c>
      <c r="Q95" s="89">
        <v>107.71166081</v>
      </c>
      <c r="R95" s="89">
        <v>59.574512460000001</v>
      </c>
      <c r="S95" s="89">
        <v>0</v>
      </c>
      <c r="T95" s="89"/>
      <c r="U95" s="89"/>
      <c r="V95" s="89"/>
      <c r="W95" s="89"/>
      <c r="X95" s="89"/>
    </row>
    <row r="96" spans="1:24" hidden="1" outlineLevel="1" collapsed="1">
      <c r="A96" s="62">
        <v>43132</v>
      </c>
      <c r="B96" s="89">
        <v>3087.6692711799997</v>
      </c>
      <c r="C96" s="89">
        <f t="shared" ref="C96" si="268">I96+O96</f>
        <v>2264.0971769299999</v>
      </c>
      <c r="D96" s="89">
        <f t="shared" ref="D96" si="269">J96+P96</f>
        <v>823.57209424999996</v>
      </c>
      <c r="E96" s="89">
        <f t="shared" ref="E96" si="270">K96+Q96</f>
        <v>658.92240985000001</v>
      </c>
      <c r="F96" s="89">
        <f t="shared" ref="F96" si="271">L96+R96</f>
        <v>163.76949776000001</v>
      </c>
      <c r="G96" s="89">
        <f t="shared" ref="G96" si="272">M96+S96</f>
        <v>0.88018664000000002</v>
      </c>
      <c r="H96" s="89">
        <f t="shared" ref="H96" si="273">SUM(I96:J96)</f>
        <v>2399.3943808599997</v>
      </c>
      <c r="I96" s="89">
        <v>1732.4117616799999</v>
      </c>
      <c r="J96" s="89">
        <f t="shared" ref="J96" si="274">SUM(K96:M96)</f>
        <v>666.98261918000003</v>
      </c>
      <c r="K96" s="89">
        <v>562.93596453999999</v>
      </c>
      <c r="L96" s="89">
        <v>103.16646800000001</v>
      </c>
      <c r="M96" s="89">
        <v>0.88018664000000002</v>
      </c>
      <c r="N96" s="89">
        <f t="shared" ref="N96" si="275">SUM(O96:P96)</f>
        <v>688.27489031999994</v>
      </c>
      <c r="O96" s="89">
        <v>531.68541525000001</v>
      </c>
      <c r="P96" s="89">
        <f t="shared" ref="P96" si="276">SUM(Q96:S96)</f>
        <v>156.58947506999999</v>
      </c>
      <c r="Q96" s="89">
        <v>95.986445309999993</v>
      </c>
      <c r="R96" s="89">
        <v>60.603029759999998</v>
      </c>
      <c r="S96" s="89">
        <v>0</v>
      </c>
      <c r="T96" s="89"/>
      <c r="U96" s="89"/>
      <c r="V96" s="89"/>
      <c r="W96" s="89"/>
      <c r="X96" s="89"/>
    </row>
    <row r="97" spans="1:24" hidden="1" outlineLevel="1" collapsed="1">
      <c r="A97" s="62">
        <v>43160</v>
      </c>
      <c r="B97" s="89">
        <v>3342.5534732099995</v>
      </c>
      <c r="C97" s="89">
        <f t="shared" ref="C97" si="277">I97+O97</f>
        <v>2374.9882831599998</v>
      </c>
      <c r="D97" s="89">
        <f t="shared" ref="D97" si="278">J97+P97</f>
        <v>967.56519004999996</v>
      </c>
      <c r="E97" s="89">
        <f t="shared" ref="E97" si="279">K97+Q97</f>
        <v>813.84588027999996</v>
      </c>
      <c r="F97" s="89">
        <f t="shared" ref="F97" si="280">L97+R97</f>
        <v>152.83912212999999</v>
      </c>
      <c r="G97" s="89">
        <f t="shared" ref="G97" si="281">M97+S97</f>
        <v>0.88018764000000005</v>
      </c>
      <c r="H97" s="89">
        <f t="shared" ref="H97" si="282">SUM(I97:J97)</f>
        <v>2751.8704108499996</v>
      </c>
      <c r="I97" s="89">
        <v>1951.3198406899999</v>
      </c>
      <c r="J97" s="89">
        <f t="shared" ref="J97" si="283">SUM(K97:M97)</f>
        <v>800.55057016000001</v>
      </c>
      <c r="K97" s="89">
        <v>717.47221136999997</v>
      </c>
      <c r="L97" s="89">
        <v>82.198171149999993</v>
      </c>
      <c r="M97" s="89">
        <v>0.88018764000000005</v>
      </c>
      <c r="N97" s="89">
        <f t="shared" ref="N97" si="284">SUM(O97:P97)</f>
        <v>590.68306236000001</v>
      </c>
      <c r="O97" s="89">
        <v>423.66844247</v>
      </c>
      <c r="P97" s="89">
        <f t="shared" ref="P97" si="285">SUM(Q97:S97)</f>
        <v>167.01461989000001</v>
      </c>
      <c r="Q97" s="89">
        <v>96.373668910000006</v>
      </c>
      <c r="R97" s="89">
        <v>70.64095098</v>
      </c>
      <c r="S97" s="89">
        <v>0</v>
      </c>
      <c r="T97" s="89"/>
      <c r="U97" s="89"/>
      <c r="V97" s="89"/>
      <c r="W97" s="89"/>
      <c r="X97" s="89"/>
    </row>
    <row r="98" spans="1:24" hidden="1" outlineLevel="1" collapsed="1">
      <c r="A98" s="62">
        <v>43191</v>
      </c>
      <c r="B98" s="89">
        <v>3767.9965711899999</v>
      </c>
      <c r="C98" s="89">
        <f t="shared" ref="C98" si="286">I98+O98</f>
        <v>2586.9260026000002</v>
      </c>
      <c r="D98" s="89">
        <f t="shared" ref="D98" si="287">J98+P98</f>
        <v>1181.0705685899998</v>
      </c>
      <c r="E98" s="89">
        <f t="shared" ref="E98" si="288">K98+Q98</f>
        <v>1042.8048561599999</v>
      </c>
      <c r="F98" s="89">
        <f t="shared" ref="F98" si="289">L98+R98</f>
        <v>137.38552389</v>
      </c>
      <c r="G98" s="89">
        <f t="shared" ref="G98" si="290">M98+S98</f>
        <v>0.88018854000000002</v>
      </c>
      <c r="H98" s="89">
        <f t="shared" ref="H98" si="291">SUM(I98:J98)</f>
        <v>3065.8287369199998</v>
      </c>
      <c r="I98" s="89">
        <v>2046.45711005</v>
      </c>
      <c r="J98" s="89">
        <f t="shared" ref="J98" si="292">SUM(K98:M98)</f>
        <v>1019.3716268699999</v>
      </c>
      <c r="K98" s="89">
        <v>951.26173219999998</v>
      </c>
      <c r="L98" s="89">
        <v>67.229706129999997</v>
      </c>
      <c r="M98" s="89">
        <v>0.88018854000000002</v>
      </c>
      <c r="N98" s="89">
        <f t="shared" ref="N98" si="293">SUM(O98:P98)</f>
        <v>702.16783427000007</v>
      </c>
      <c r="O98" s="89">
        <v>540.46889255000008</v>
      </c>
      <c r="P98" s="89">
        <f t="shared" ref="P98" si="294">SUM(Q98:S98)</f>
        <v>161.69894171999999</v>
      </c>
      <c r="Q98" s="89">
        <v>91.543123960000003</v>
      </c>
      <c r="R98" s="89">
        <v>70.155817760000005</v>
      </c>
      <c r="S98" s="89">
        <v>0</v>
      </c>
      <c r="T98" s="89"/>
      <c r="U98" s="89"/>
      <c r="V98" s="89"/>
      <c r="W98" s="89"/>
      <c r="X98" s="89"/>
    </row>
    <row r="99" spans="1:24" hidden="1" outlineLevel="1" collapsed="1">
      <c r="A99" s="62">
        <v>43221</v>
      </c>
      <c r="B99" s="89">
        <v>3764.9614185600003</v>
      </c>
      <c r="C99" s="89">
        <f t="shared" ref="C99" si="295">I99+O99</f>
        <v>2462.7004477200003</v>
      </c>
      <c r="D99" s="89">
        <f t="shared" ref="D99" si="296">J99+P99</f>
        <v>1302.26097084</v>
      </c>
      <c r="E99" s="89">
        <f t="shared" ref="E99" si="297">K99+Q99</f>
        <v>1166.8609871399999</v>
      </c>
      <c r="F99" s="89">
        <f t="shared" ref="F99" si="298">L99+R99</f>
        <v>134.51979403999999</v>
      </c>
      <c r="G99" s="89">
        <f t="shared" ref="G99" si="299">M99+S99</f>
        <v>0.88018965999999998</v>
      </c>
      <c r="H99" s="89">
        <f t="shared" ref="H99" si="300">SUM(I99:J99)</f>
        <v>3154.3188510200002</v>
      </c>
      <c r="I99" s="89">
        <v>2016.3750666400001</v>
      </c>
      <c r="J99" s="89">
        <f t="shared" ref="J99" si="301">SUM(K99:M99)</f>
        <v>1137.9437843800001</v>
      </c>
      <c r="K99" s="89">
        <v>1072.56802451</v>
      </c>
      <c r="L99" s="89">
        <v>64.495570209999997</v>
      </c>
      <c r="M99" s="89">
        <v>0.88018965999999998</v>
      </c>
      <c r="N99" s="89">
        <f t="shared" ref="N99" si="302">SUM(O99:P99)</f>
        <v>610.64256754000007</v>
      </c>
      <c r="O99" s="89">
        <v>446.32538108</v>
      </c>
      <c r="P99" s="89">
        <f t="shared" ref="P99" si="303">SUM(Q99:S99)</f>
        <v>164.31718646000002</v>
      </c>
      <c r="Q99" s="89">
        <v>94.292962630000005</v>
      </c>
      <c r="R99" s="89">
        <v>70.024223829999997</v>
      </c>
      <c r="S99" s="89">
        <v>0</v>
      </c>
      <c r="T99" s="89"/>
      <c r="U99" s="89"/>
      <c r="V99" s="89"/>
      <c r="W99" s="89"/>
      <c r="X99" s="89"/>
    </row>
    <row r="100" spans="1:24" hidden="1" outlineLevel="1" collapsed="1">
      <c r="A100" s="62">
        <v>43252</v>
      </c>
      <c r="B100" s="89">
        <v>3762.0808677600003</v>
      </c>
      <c r="C100" s="89">
        <f t="shared" ref="C100" si="304">I100+O100</f>
        <v>2243.7022203000001</v>
      </c>
      <c r="D100" s="89">
        <f t="shared" ref="D100" si="305">J100+P100</f>
        <v>1518.3786474600004</v>
      </c>
      <c r="E100" s="89">
        <f t="shared" ref="E100" si="306">K100+Q100</f>
        <v>1378.9808836700001</v>
      </c>
      <c r="F100" s="89">
        <f t="shared" ref="F100" si="307">L100+R100</f>
        <v>138.51757325</v>
      </c>
      <c r="G100" s="89">
        <f t="shared" ref="G100" si="308">M100+S100</f>
        <v>0.88019053999999997</v>
      </c>
      <c r="H100" s="89">
        <f t="shared" ref="H100" si="309">SUM(I100:J100)</f>
        <v>3167.5920359700003</v>
      </c>
      <c r="I100" s="89">
        <v>1825.38697043</v>
      </c>
      <c r="J100" s="89">
        <f t="shared" ref="J100" si="310">SUM(K100:M100)</f>
        <v>1342.2050655400003</v>
      </c>
      <c r="K100" s="89">
        <v>1270.5198640600001</v>
      </c>
      <c r="L100" s="89">
        <v>70.805010940000003</v>
      </c>
      <c r="M100" s="89">
        <v>0.88019053999999997</v>
      </c>
      <c r="N100" s="89">
        <f t="shared" ref="N100" si="311">SUM(O100:P100)</f>
        <v>594.48883178999995</v>
      </c>
      <c r="O100" s="89">
        <v>418.31524987</v>
      </c>
      <c r="P100" s="89">
        <f t="shared" ref="P100" si="312">SUM(Q100:S100)</f>
        <v>176.17358192</v>
      </c>
      <c r="Q100" s="89">
        <v>108.46101960999999</v>
      </c>
      <c r="R100" s="89">
        <v>67.712562309999996</v>
      </c>
      <c r="S100" s="89">
        <v>0</v>
      </c>
      <c r="T100" s="89"/>
      <c r="U100" s="89"/>
      <c r="V100" s="89"/>
      <c r="W100" s="89"/>
      <c r="X100" s="89"/>
    </row>
    <row r="101" spans="1:24" hidden="1" outlineLevel="1" collapsed="1">
      <c r="A101" s="62">
        <v>43282</v>
      </c>
      <c r="B101" s="89">
        <v>3860.7610055300001</v>
      </c>
      <c r="C101" s="89">
        <f t="shared" ref="C101" si="313">I101+O101</f>
        <v>2721.5865969400002</v>
      </c>
      <c r="D101" s="89">
        <f t="shared" ref="D101" si="314">J101+P101</f>
        <v>1139.17440859</v>
      </c>
      <c r="E101" s="89">
        <f t="shared" ref="E101" si="315">K101+Q101</f>
        <v>1000.68851727</v>
      </c>
      <c r="F101" s="89">
        <f t="shared" ref="F101" si="316">L101+R101</f>
        <v>137.60569966</v>
      </c>
      <c r="G101" s="89">
        <f t="shared" ref="G101" si="317">M101+S101</f>
        <v>0.88019166000000004</v>
      </c>
      <c r="H101" s="89">
        <f t="shared" ref="H101" si="318">SUM(I101:J101)</f>
        <v>3122.8915654800003</v>
      </c>
      <c r="I101" s="89">
        <v>2180.27037281</v>
      </c>
      <c r="J101" s="89">
        <f t="shared" ref="J101" si="319">SUM(K101:M101)</f>
        <v>942.62119267000003</v>
      </c>
      <c r="K101" s="89">
        <v>872.55798867999999</v>
      </c>
      <c r="L101" s="89">
        <v>69.183012329999997</v>
      </c>
      <c r="M101" s="89">
        <v>0.88019166000000004</v>
      </c>
      <c r="N101" s="89">
        <f t="shared" ref="N101" si="320">SUM(O101:P101)</f>
        <v>737.86944004999987</v>
      </c>
      <c r="O101" s="89">
        <v>541.31622412999991</v>
      </c>
      <c r="P101" s="89">
        <f t="shared" ref="P101" si="321">SUM(Q101:S101)</f>
        <v>196.55321592000001</v>
      </c>
      <c r="Q101" s="89">
        <v>128.13052859000001</v>
      </c>
      <c r="R101" s="89">
        <v>68.422687330000002</v>
      </c>
      <c r="S101" s="89">
        <v>0</v>
      </c>
      <c r="T101" s="89"/>
      <c r="U101" s="89"/>
      <c r="V101" s="89"/>
      <c r="W101" s="89"/>
      <c r="X101" s="89"/>
    </row>
    <row r="102" spans="1:24" hidden="1" outlineLevel="1" collapsed="1">
      <c r="A102" s="62">
        <v>43313</v>
      </c>
      <c r="B102" s="89">
        <v>3432.2584350500006</v>
      </c>
      <c r="C102" s="89">
        <f t="shared" ref="C102" si="322">I102+O102</f>
        <v>2331.9551995800002</v>
      </c>
      <c r="D102" s="89">
        <f t="shared" ref="D102" si="323">J102+P102</f>
        <v>1100.3032354700001</v>
      </c>
      <c r="E102" s="89">
        <f t="shared" ref="E102" si="324">K102+Q102</f>
        <v>972.98975629000006</v>
      </c>
      <c r="F102" s="89">
        <f t="shared" ref="F102" si="325">L102+R102</f>
        <v>126.43328650000001</v>
      </c>
      <c r="G102" s="89">
        <f t="shared" ref="G102" si="326">M102+S102</f>
        <v>0.88019267999999995</v>
      </c>
      <c r="H102" s="89">
        <f t="shared" ref="H102" si="327">SUM(I102:J102)</f>
        <v>2685.38413967</v>
      </c>
      <c r="I102" s="89">
        <v>1806.90588652</v>
      </c>
      <c r="J102" s="89">
        <f t="shared" ref="J102" si="328">SUM(K102:M102)</f>
        <v>878.47825315000011</v>
      </c>
      <c r="K102" s="89">
        <v>825.88422448000006</v>
      </c>
      <c r="L102" s="89">
        <v>51.71383599</v>
      </c>
      <c r="M102" s="89">
        <v>0.88019267999999995</v>
      </c>
      <c r="N102" s="89">
        <f t="shared" ref="N102" si="329">SUM(O102:P102)</f>
        <v>746.87429538000004</v>
      </c>
      <c r="O102" s="89">
        <v>525.04931306000003</v>
      </c>
      <c r="P102" s="89">
        <f t="shared" ref="P102" si="330">SUM(Q102:S102)</f>
        <v>221.82498232</v>
      </c>
      <c r="Q102" s="89">
        <v>147.10553181</v>
      </c>
      <c r="R102" s="89">
        <v>74.719450510000001</v>
      </c>
      <c r="S102" s="89">
        <v>0</v>
      </c>
      <c r="T102" s="89"/>
      <c r="U102" s="89"/>
      <c r="V102" s="89"/>
      <c r="W102" s="89"/>
      <c r="X102" s="89"/>
    </row>
    <row r="103" spans="1:24" hidden="1" outlineLevel="1" collapsed="1">
      <c r="A103" s="62">
        <v>43344</v>
      </c>
      <c r="B103" s="89">
        <v>3502.6752465300001</v>
      </c>
      <c r="C103" s="89">
        <f t="shared" ref="C103" si="331">I103+O103</f>
        <v>2464.0535502399998</v>
      </c>
      <c r="D103" s="89">
        <f t="shared" ref="D103" si="332">J103+P103</f>
        <v>1038.62169629</v>
      </c>
      <c r="E103" s="89">
        <f t="shared" ref="E103" si="333">K103+Q103</f>
        <v>911.62522804000002</v>
      </c>
      <c r="F103" s="89">
        <f t="shared" ref="F103" si="334">L103+R103</f>
        <v>126.11627465000001</v>
      </c>
      <c r="G103" s="89">
        <f t="shared" ref="G103" si="335">M103+S103</f>
        <v>0.88019360000000002</v>
      </c>
      <c r="H103" s="89">
        <f t="shared" ref="H103" si="336">SUM(I103:J103)</f>
        <v>2720.9861373100002</v>
      </c>
      <c r="I103" s="89">
        <v>1895.7017678700001</v>
      </c>
      <c r="J103" s="89">
        <f t="shared" ref="J103" si="337">SUM(K103:M103)</f>
        <v>825.28436943999998</v>
      </c>
      <c r="K103" s="89">
        <v>773.13947722</v>
      </c>
      <c r="L103" s="89">
        <v>51.264698620000004</v>
      </c>
      <c r="M103" s="89">
        <v>0.88019360000000002</v>
      </c>
      <c r="N103" s="89">
        <f t="shared" ref="N103" si="338">SUM(O103:P103)</f>
        <v>781.68910921999986</v>
      </c>
      <c r="O103" s="89">
        <v>568.35178236999991</v>
      </c>
      <c r="P103" s="89">
        <f t="shared" ref="P103" si="339">SUM(Q103:S103)</f>
        <v>213.33732685000001</v>
      </c>
      <c r="Q103" s="89">
        <v>138.48575081999999</v>
      </c>
      <c r="R103" s="89">
        <v>74.851576030000004</v>
      </c>
      <c r="S103" s="89">
        <v>0</v>
      </c>
      <c r="T103" s="89"/>
      <c r="U103" s="89"/>
      <c r="V103" s="89"/>
      <c r="W103" s="89"/>
      <c r="X103" s="89"/>
    </row>
    <row r="104" spans="1:24" hidden="1" outlineLevel="1" collapsed="1">
      <c r="A104" s="62">
        <v>43374</v>
      </c>
      <c r="B104" s="89">
        <v>3806.8998681200001</v>
      </c>
      <c r="C104" s="89">
        <f t="shared" ref="C104" si="340">I104+O104</f>
        <v>2748.7245411700001</v>
      </c>
      <c r="D104" s="89">
        <f t="shared" ref="D104" si="341">J104+P104</f>
        <v>1058.17532695</v>
      </c>
      <c r="E104" s="89">
        <f t="shared" ref="E104" si="342">K104+Q104</f>
        <v>928.23395030999995</v>
      </c>
      <c r="F104" s="89">
        <f t="shared" ref="F104" si="343">L104+R104</f>
        <v>129.06118196</v>
      </c>
      <c r="G104" s="89">
        <f t="shared" ref="G104" si="344">M104+S104</f>
        <v>0.88019468000000001</v>
      </c>
      <c r="H104" s="89">
        <f t="shared" ref="H104" si="345">SUM(I104:J104)</f>
        <v>2900.58694363</v>
      </c>
      <c r="I104" s="89">
        <v>2057.5742579500002</v>
      </c>
      <c r="J104" s="89">
        <f t="shared" ref="J104" si="346">SUM(K104:M104)</f>
        <v>843.01268568</v>
      </c>
      <c r="K104" s="89">
        <v>784.00954967999996</v>
      </c>
      <c r="L104" s="89">
        <v>58.122941320000002</v>
      </c>
      <c r="M104" s="89">
        <v>0.88019468000000001</v>
      </c>
      <c r="N104" s="89">
        <f t="shared" ref="N104" si="347">SUM(O104:P104)</f>
        <v>906.31292449</v>
      </c>
      <c r="O104" s="89">
        <v>691.15028322000001</v>
      </c>
      <c r="P104" s="89">
        <f t="shared" ref="P104" si="348">SUM(Q104:S104)</f>
        <v>215.16264126999999</v>
      </c>
      <c r="Q104" s="89">
        <v>144.22440062999999</v>
      </c>
      <c r="R104" s="89">
        <v>70.938240640000004</v>
      </c>
      <c r="S104" s="89">
        <v>0</v>
      </c>
      <c r="T104" s="89"/>
      <c r="U104" s="89"/>
      <c r="V104" s="89"/>
      <c r="W104" s="89"/>
      <c r="X104" s="89"/>
    </row>
    <row r="105" spans="1:24" hidden="1" outlineLevel="1" collapsed="1">
      <c r="A105" s="62">
        <v>43405</v>
      </c>
      <c r="B105" s="89">
        <v>3458.1796368</v>
      </c>
      <c r="C105" s="89">
        <f t="shared" ref="C105" si="349">I105+O105</f>
        <v>2269.6383054500002</v>
      </c>
      <c r="D105" s="89">
        <f t="shared" ref="D105" si="350">J105+P105</f>
        <v>1188.5413313500001</v>
      </c>
      <c r="E105" s="89">
        <f t="shared" ref="E105" si="351">K105+Q105</f>
        <v>978.4636696</v>
      </c>
      <c r="F105" s="89">
        <f t="shared" ref="F105" si="352">L105+R105</f>
        <v>209.20966173000002</v>
      </c>
      <c r="G105" s="89">
        <f t="shared" ref="G105" si="353">M105+S105</f>
        <v>0.86800001999999998</v>
      </c>
      <c r="H105" s="89">
        <f t="shared" ref="H105" si="354">SUM(I105:J105)</f>
        <v>2597.8918961200002</v>
      </c>
      <c r="I105" s="89">
        <v>1697.2134901200002</v>
      </c>
      <c r="J105" s="89">
        <f t="shared" ref="J105" si="355">SUM(K105:M105)</f>
        <v>900.678406</v>
      </c>
      <c r="K105" s="89">
        <v>765.95046316000003</v>
      </c>
      <c r="L105" s="89">
        <v>133.85994282000001</v>
      </c>
      <c r="M105" s="89">
        <v>0.86800001999999998</v>
      </c>
      <c r="N105" s="89">
        <f t="shared" ref="N105" si="356">SUM(O105:P105)</f>
        <v>860.28774068000007</v>
      </c>
      <c r="O105" s="89">
        <v>572.42481533</v>
      </c>
      <c r="P105" s="89">
        <f t="shared" ref="P105" si="357">SUM(Q105:S105)</f>
        <v>287.86292535000001</v>
      </c>
      <c r="Q105" s="89">
        <v>212.51320644</v>
      </c>
      <c r="R105" s="89">
        <v>75.349718910000007</v>
      </c>
      <c r="S105" s="89">
        <v>0</v>
      </c>
      <c r="T105" s="89"/>
      <c r="U105" s="89"/>
      <c r="V105" s="89"/>
      <c r="W105" s="89"/>
      <c r="X105" s="89"/>
    </row>
    <row r="106" spans="1:24" hidden="1" outlineLevel="1" collapsed="1">
      <c r="A106" s="62">
        <v>43435</v>
      </c>
      <c r="B106" s="89">
        <v>3817.6332745600002</v>
      </c>
      <c r="C106" s="89">
        <f t="shared" ref="C106" si="358">I106+O106</f>
        <v>2494.7875961299997</v>
      </c>
      <c r="D106" s="89">
        <f t="shared" ref="D106" si="359">J106+P106</f>
        <v>1322.8456784300001</v>
      </c>
      <c r="E106" s="89">
        <f t="shared" ref="E106" si="360">K106+Q106</f>
        <v>1129.87338172</v>
      </c>
      <c r="F106" s="89">
        <f t="shared" ref="F106" si="361">L106+R106</f>
        <v>192.10429669000001</v>
      </c>
      <c r="G106" s="89">
        <f t="shared" ref="G106" si="362">M106+S106</f>
        <v>0.86800001999999998</v>
      </c>
      <c r="H106" s="89">
        <f t="shared" ref="H106" si="363">SUM(I106:J106)</f>
        <v>2893.0923545599999</v>
      </c>
      <c r="I106" s="89">
        <v>1856.8768289099999</v>
      </c>
      <c r="J106" s="89">
        <f t="shared" ref="J106" si="364">SUM(K106:M106)</f>
        <v>1036.21552565</v>
      </c>
      <c r="K106" s="89">
        <v>908.14207406000003</v>
      </c>
      <c r="L106" s="89">
        <v>127.20545157000001</v>
      </c>
      <c r="M106" s="89">
        <v>0.86800001999999998</v>
      </c>
      <c r="N106" s="89">
        <f t="shared" ref="N106" si="365">SUM(O106:P106)</f>
        <v>924.54091999999991</v>
      </c>
      <c r="O106" s="89">
        <v>637.91076721999991</v>
      </c>
      <c r="P106" s="89">
        <f t="shared" ref="P106" si="366">SUM(Q106:S106)</f>
        <v>286.63015278</v>
      </c>
      <c r="Q106" s="89">
        <v>221.73130766</v>
      </c>
      <c r="R106" s="89">
        <v>64.898845120000004</v>
      </c>
      <c r="S106" s="89">
        <v>0</v>
      </c>
      <c r="T106" s="89"/>
      <c r="U106" s="89"/>
      <c r="V106" s="89"/>
      <c r="W106" s="89"/>
      <c r="X106" s="89"/>
    </row>
    <row r="107" spans="1:24" hidden="1" outlineLevel="1" collapsed="1">
      <c r="A107" s="62">
        <v>43466</v>
      </c>
      <c r="B107" s="89">
        <v>3915.5151134100006</v>
      </c>
      <c r="C107" s="89">
        <f t="shared" ref="C107" si="367">I107+O107</f>
        <v>2742.7442457300003</v>
      </c>
      <c r="D107" s="89">
        <f t="shared" ref="D107" si="368">J107+P107</f>
        <v>1172.7708676799998</v>
      </c>
      <c r="E107" s="89">
        <f t="shared" ref="E107" si="369">K107+Q107</f>
        <v>1093.9631261100001</v>
      </c>
      <c r="F107" s="89">
        <f t="shared" ref="F107" si="370">L107+R107</f>
        <v>77.939741549999994</v>
      </c>
      <c r="G107" s="89">
        <f t="shared" ref="G107" si="371">M107+S107</f>
        <v>0.86800001999999998</v>
      </c>
      <c r="H107" s="89">
        <f t="shared" ref="H107" si="372">SUM(I107:J107)</f>
        <v>3077.8501230700003</v>
      </c>
      <c r="I107" s="89">
        <v>2184.8311881200002</v>
      </c>
      <c r="J107" s="89">
        <f t="shared" ref="J107" si="373">SUM(K107:M107)</f>
        <v>893.0189349499999</v>
      </c>
      <c r="K107" s="89">
        <v>861.66134172</v>
      </c>
      <c r="L107" s="89">
        <v>30.489593209999999</v>
      </c>
      <c r="M107" s="89">
        <v>0.86800001999999998</v>
      </c>
      <c r="N107" s="89">
        <f t="shared" ref="N107" si="374">SUM(O107:P107)</f>
        <v>837.66499034000003</v>
      </c>
      <c r="O107" s="89">
        <v>557.91305761000001</v>
      </c>
      <c r="P107" s="89">
        <f t="shared" ref="P107" si="375">SUM(Q107:S107)</f>
        <v>279.75193273000002</v>
      </c>
      <c r="Q107" s="89">
        <v>232.30178438999999</v>
      </c>
      <c r="R107" s="89">
        <v>47.450148339999998</v>
      </c>
      <c r="S107" s="89">
        <v>0</v>
      </c>
      <c r="T107" s="89"/>
      <c r="U107" s="89"/>
      <c r="V107" s="89"/>
      <c r="W107" s="89"/>
      <c r="X107" s="89"/>
    </row>
    <row r="108" spans="1:24" hidden="1" outlineLevel="1" collapsed="1">
      <c r="A108" s="62">
        <v>43497</v>
      </c>
      <c r="B108" s="89">
        <v>3829.7960200799998</v>
      </c>
      <c r="C108" s="89">
        <f t="shared" ref="C108" si="376">I108+O108</f>
        <v>2648.2504102299999</v>
      </c>
      <c r="D108" s="89">
        <f t="shared" ref="D108" si="377">J108+P108</f>
        <v>1181.5456098499999</v>
      </c>
      <c r="E108" s="89">
        <f t="shared" ref="E108" si="378">K108+Q108</f>
        <v>1000.1228022299999</v>
      </c>
      <c r="F108" s="89">
        <f t="shared" ref="F108" si="379">L108+R108</f>
        <v>155.27912266999999</v>
      </c>
      <c r="G108" s="89">
        <f t="shared" ref="G108" si="380">M108+S108</f>
        <v>26.143684950000001</v>
      </c>
      <c r="H108" s="89">
        <f t="shared" ref="H108" si="381">SUM(I108:J108)</f>
        <v>2912.7305886699996</v>
      </c>
      <c r="I108" s="89">
        <v>2003.57743276</v>
      </c>
      <c r="J108" s="89">
        <f t="shared" ref="J108" si="382">SUM(K108:M108)</f>
        <v>909.1531559099999</v>
      </c>
      <c r="K108" s="89">
        <v>771.33968936999997</v>
      </c>
      <c r="L108" s="89">
        <v>111.66978159</v>
      </c>
      <c r="M108" s="89">
        <v>26.143684950000001</v>
      </c>
      <c r="N108" s="89">
        <f t="shared" ref="N108" si="383">SUM(O108:P108)</f>
        <v>917.06543140999997</v>
      </c>
      <c r="O108" s="89">
        <v>644.67297746999998</v>
      </c>
      <c r="P108" s="89">
        <f t="shared" ref="P108" si="384">SUM(Q108:S108)</f>
        <v>272.39245394</v>
      </c>
      <c r="Q108" s="89">
        <v>228.78311285999999</v>
      </c>
      <c r="R108" s="89">
        <v>43.60934108</v>
      </c>
      <c r="S108" s="89">
        <v>0</v>
      </c>
      <c r="T108" s="89"/>
      <c r="U108" s="89"/>
      <c r="V108" s="89"/>
      <c r="W108" s="89"/>
      <c r="X108" s="89"/>
    </row>
    <row r="109" spans="1:24" hidden="1" outlineLevel="1" collapsed="1">
      <c r="A109" s="62">
        <v>43525</v>
      </c>
      <c r="B109" s="89">
        <v>3773.6583615</v>
      </c>
      <c r="C109" s="89">
        <f t="shared" ref="C109" si="385">I109+O109</f>
        <v>2481.63455251</v>
      </c>
      <c r="D109" s="89">
        <f t="shared" ref="D109" si="386">J109+P109</f>
        <v>1292.0238089900001</v>
      </c>
      <c r="E109" s="89">
        <f t="shared" ref="E109" si="387">K109+Q109</f>
        <v>1127.2574554800001</v>
      </c>
      <c r="F109" s="89">
        <f t="shared" ref="F109" si="388">L109+R109</f>
        <v>138.58670965000002</v>
      </c>
      <c r="G109" s="89">
        <f t="shared" ref="G109" si="389">M109+S109</f>
        <v>26.179643859999999</v>
      </c>
      <c r="H109" s="89">
        <f t="shared" ref="H109" si="390">SUM(I109:J109)</f>
        <v>2908.0153079000002</v>
      </c>
      <c r="I109" s="89">
        <v>1899.45842941</v>
      </c>
      <c r="J109" s="89">
        <f t="shared" ref="J109" si="391">SUM(K109:M109)</f>
        <v>1008.5568784900001</v>
      </c>
      <c r="K109" s="89">
        <v>890.67081287000008</v>
      </c>
      <c r="L109" s="89">
        <v>91.706421760000012</v>
      </c>
      <c r="M109" s="89">
        <v>26.179643859999999</v>
      </c>
      <c r="N109" s="89">
        <f t="shared" ref="N109" si="392">SUM(O109:P109)</f>
        <v>865.64305360000003</v>
      </c>
      <c r="O109" s="89">
        <v>582.17612310000004</v>
      </c>
      <c r="P109" s="89">
        <f t="shared" ref="P109" si="393">SUM(Q109:S109)</f>
        <v>283.46693049999999</v>
      </c>
      <c r="Q109" s="89">
        <v>236.58664261000001</v>
      </c>
      <c r="R109" s="89">
        <v>46.880287889999998</v>
      </c>
      <c r="S109" s="89">
        <v>0</v>
      </c>
      <c r="T109" s="89"/>
      <c r="U109" s="89"/>
      <c r="V109" s="89"/>
      <c r="W109" s="89"/>
      <c r="X109" s="89"/>
    </row>
    <row r="110" spans="1:24" hidden="1" outlineLevel="1" collapsed="1">
      <c r="A110" s="62">
        <v>43556</v>
      </c>
      <c r="B110" s="89">
        <v>3841.4515180799999</v>
      </c>
      <c r="C110" s="89">
        <f t="shared" ref="C110" si="394">I110+O110</f>
        <v>2336.01165257</v>
      </c>
      <c r="D110" s="89">
        <f t="shared" ref="D110" si="395">J110+P110</f>
        <v>1505.4398655099999</v>
      </c>
      <c r="E110" s="89">
        <f t="shared" ref="E110" si="396">K110+Q110</f>
        <v>1287.02812776</v>
      </c>
      <c r="F110" s="89">
        <f t="shared" ref="F110" si="397">L110+R110</f>
        <v>192.24408019000003</v>
      </c>
      <c r="G110" s="89">
        <f t="shared" ref="G110" si="398">M110+S110</f>
        <v>26.167657559999999</v>
      </c>
      <c r="H110" s="89">
        <f t="shared" ref="H110" si="399">SUM(I110:J110)</f>
        <v>2883.1155900899998</v>
      </c>
      <c r="I110" s="89">
        <v>1709.0725215099999</v>
      </c>
      <c r="J110" s="89">
        <f t="shared" ref="J110" si="400">SUM(K110:M110)</f>
        <v>1174.04306858</v>
      </c>
      <c r="K110" s="89">
        <v>1001.21089248</v>
      </c>
      <c r="L110" s="89">
        <v>146.66451854000002</v>
      </c>
      <c r="M110" s="89">
        <v>26.167657559999999</v>
      </c>
      <c r="N110" s="89">
        <f t="shared" ref="N110" si="401">SUM(O110:P110)</f>
        <v>958.33592799000007</v>
      </c>
      <c r="O110" s="89">
        <v>626.93913106000002</v>
      </c>
      <c r="P110" s="89">
        <f t="shared" ref="P110" si="402">SUM(Q110:S110)</f>
        <v>331.39679692999999</v>
      </c>
      <c r="Q110" s="89">
        <v>285.81723527999998</v>
      </c>
      <c r="R110" s="89">
        <v>45.579561650000002</v>
      </c>
      <c r="S110" s="89">
        <v>0</v>
      </c>
      <c r="T110" s="89"/>
      <c r="U110" s="89"/>
      <c r="V110" s="89"/>
      <c r="W110" s="89"/>
      <c r="X110" s="89"/>
    </row>
    <row r="111" spans="1:24" hidden="1" outlineLevel="1" collapsed="1">
      <c r="A111" s="62">
        <v>43586</v>
      </c>
      <c r="B111" s="89">
        <v>4089.4560223100002</v>
      </c>
      <c r="C111" s="89">
        <f t="shared" ref="C111" si="403">I111+O111</f>
        <v>2421.3023130299998</v>
      </c>
      <c r="D111" s="89">
        <f t="shared" ref="D111" si="404">J111+P111</f>
        <v>1668.1537092799999</v>
      </c>
      <c r="E111" s="89">
        <f t="shared" ref="E111" si="405">K111+Q111</f>
        <v>1463.2780349999998</v>
      </c>
      <c r="F111" s="89">
        <f t="shared" ref="F111" si="406">L111+R111</f>
        <v>178.69603042</v>
      </c>
      <c r="G111" s="89">
        <f t="shared" ref="G111" si="407">M111+S111</f>
        <v>26.179643859999999</v>
      </c>
      <c r="H111" s="89">
        <f t="shared" ref="H111" si="408">SUM(I111:J111)</f>
        <v>2960.4872217100001</v>
      </c>
      <c r="I111" s="89">
        <v>1709.0203055700001</v>
      </c>
      <c r="J111" s="89">
        <f t="shared" ref="J111" si="409">SUM(K111:M111)</f>
        <v>1251.46691614</v>
      </c>
      <c r="K111" s="89">
        <v>1092.65530896</v>
      </c>
      <c r="L111" s="89">
        <v>132.63196332000001</v>
      </c>
      <c r="M111" s="89">
        <v>26.179643859999999</v>
      </c>
      <c r="N111" s="89">
        <f t="shared" ref="N111" si="410">SUM(O111:P111)</f>
        <v>1128.9688005999999</v>
      </c>
      <c r="O111" s="89">
        <v>712.28200745999993</v>
      </c>
      <c r="P111" s="89">
        <f t="shared" ref="P111" si="411">SUM(Q111:S111)</f>
        <v>416.68679313999996</v>
      </c>
      <c r="Q111" s="89">
        <v>370.62272603999998</v>
      </c>
      <c r="R111" s="89">
        <v>46.064067100000003</v>
      </c>
      <c r="S111" s="89">
        <v>0</v>
      </c>
      <c r="T111" s="89"/>
      <c r="U111" s="89"/>
      <c r="V111" s="89"/>
      <c r="W111" s="89"/>
      <c r="X111" s="89"/>
    </row>
    <row r="112" spans="1:24" hidden="1" outlineLevel="1" collapsed="1">
      <c r="A112" s="62">
        <v>43617</v>
      </c>
      <c r="B112" s="89">
        <v>4304.5500821499991</v>
      </c>
      <c r="C112" s="89">
        <f t="shared" ref="C112" si="412">I112+O112</f>
        <v>2653.6723481899999</v>
      </c>
      <c r="D112" s="89">
        <f t="shared" ref="D112" si="413">J112+P112</f>
        <v>1650.8777339599999</v>
      </c>
      <c r="E112" s="89">
        <f t="shared" ref="E112" si="414">K112+Q112</f>
        <v>1432.4025418599999</v>
      </c>
      <c r="F112" s="89">
        <f t="shared" ref="F112" si="415">L112+R112</f>
        <v>192.30753448999999</v>
      </c>
      <c r="G112" s="89">
        <f t="shared" ref="G112" si="416">M112+S112</f>
        <v>26.167657609999999</v>
      </c>
      <c r="H112" s="89">
        <f t="shared" ref="H112" si="417">SUM(I112:J112)</f>
        <v>3300.12313335</v>
      </c>
      <c r="I112" s="89">
        <v>2043.9826308699999</v>
      </c>
      <c r="J112" s="89">
        <f t="shared" ref="J112" si="418">SUM(K112:M112)</f>
        <v>1256.1405024799999</v>
      </c>
      <c r="K112" s="89">
        <v>1090.3463360999999</v>
      </c>
      <c r="L112" s="89">
        <v>139.62650876999999</v>
      </c>
      <c r="M112" s="89">
        <v>26.167657609999999</v>
      </c>
      <c r="N112" s="89">
        <f t="shared" ref="N112" si="419">SUM(O112:P112)</f>
        <v>1004.4269488</v>
      </c>
      <c r="O112" s="89">
        <v>609.68971732</v>
      </c>
      <c r="P112" s="89">
        <f t="shared" ref="P112" si="420">SUM(Q112:S112)</f>
        <v>394.73723147999999</v>
      </c>
      <c r="Q112" s="89">
        <v>342.05620576000001</v>
      </c>
      <c r="R112" s="89">
        <v>52.681025720000001</v>
      </c>
      <c r="S112" s="89">
        <v>0</v>
      </c>
      <c r="T112" s="89"/>
      <c r="U112" s="89"/>
      <c r="V112" s="89"/>
      <c r="W112" s="89"/>
      <c r="X112" s="89"/>
    </row>
    <row r="113" spans="1:24" hidden="1" outlineLevel="1" collapsed="1">
      <c r="A113" s="62">
        <v>43647</v>
      </c>
      <c r="B113" s="89">
        <v>4297.44623254</v>
      </c>
      <c r="C113" s="89">
        <f t="shared" ref="C113" si="421">I113+O113</f>
        <v>2684.4392758899999</v>
      </c>
      <c r="D113" s="89">
        <f t="shared" ref="D113" si="422">J113+P113</f>
        <v>1613.0069566499999</v>
      </c>
      <c r="E113" s="89">
        <f t="shared" ref="E113" si="423">K113+Q113</f>
        <v>1358.7845249699999</v>
      </c>
      <c r="F113" s="89">
        <f t="shared" ref="F113" si="424">L113+R113</f>
        <v>228.04278776000001</v>
      </c>
      <c r="G113" s="89">
        <f t="shared" ref="G113" si="425">M113+S113</f>
        <v>26.17964392</v>
      </c>
      <c r="H113" s="89">
        <f t="shared" ref="H113" si="426">SUM(I113:J113)</f>
        <v>3330.0253608399998</v>
      </c>
      <c r="I113" s="89">
        <v>2082.21842965</v>
      </c>
      <c r="J113" s="89">
        <f t="shared" ref="J113" si="427">SUM(K113:M113)</f>
        <v>1247.8069311899999</v>
      </c>
      <c r="K113" s="89">
        <v>1041.0231872499999</v>
      </c>
      <c r="L113" s="89">
        <v>180.60410002</v>
      </c>
      <c r="M113" s="89">
        <v>26.17964392</v>
      </c>
      <c r="N113" s="89">
        <f t="shared" ref="N113" si="428">SUM(O113:P113)</f>
        <v>967.42087169999991</v>
      </c>
      <c r="O113" s="89">
        <v>602.22084624000001</v>
      </c>
      <c r="P113" s="89">
        <f t="shared" ref="P113" si="429">SUM(Q113:S113)</f>
        <v>365.20002545999995</v>
      </c>
      <c r="Q113" s="89">
        <v>317.76133771999997</v>
      </c>
      <c r="R113" s="89">
        <v>47.438687739999999</v>
      </c>
      <c r="S113" s="89">
        <v>0</v>
      </c>
      <c r="T113" s="89"/>
      <c r="U113" s="89"/>
      <c r="V113" s="89"/>
      <c r="W113" s="89"/>
      <c r="X113" s="89"/>
    </row>
    <row r="114" spans="1:24" hidden="1" outlineLevel="1" collapsed="1">
      <c r="A114" s="62">
        <v>43678</v>
      </c>
      <c r="B114" s="89">
        <v>4156.7130782900003</v>
      </c>
      <c r="C114" s="89">
        <f t="shared" ref="C114" si="430">I114+O114</f>
        <v>2622.9992663899998</v>
      </c>
      <c r="D114" s="89">
        <f t="shared" ref="D114" si="431">J114+P114</f>
        <v>1533.7138119000001</v>
      </c>
      <c r="E114" s="89">
        <f t="shared" ref="E114" si="432">K114+Q114</f>
        <v>1355.01696012</v>
      </c>
      <c r="F114" s="89">
        <f t="shared" ref="F114" si="433">L114+R114</f>
        <v>152.51720785000001</v>
      </c>
      <c r="G114" s="89">
        <f t="shared" ref="G114" si="434">M114+S114</f>
        <v>26.179643930000001</v>
      </c>
      <c r="H114" s="89">
        <f t="shared" ref="H114" si="435">SUM(I114:J114)</f>
        <v>3087.4868181299998</v>
      </c>
      <c r="I114" s="89">
        <v>1936.9982358299999</v>
      </c>
      <c r="J114" s="89">
        <f t="shared" ref="J114" si="436">SUM(K114:M114)</f>
        <v>1150.4885823</v>
      </c>
      <c r="K114" s="89">
        <v>1063.1460012699999</v>
      </c>
      <c r="L114" s="89">
        <v>61.162937100000001</v>
      </c>
      <c r="M114" s="89">
        <v>26.179643930000001</v>
      </c>
      <c r="N114" s="89">
        <f t="shared" ref="N114" si="437">SUM(O114:P114)</f>
        <v>1069.22626016</v>
      </c>
      <c r="O114" s="89">
        <v>686.00103056</v>
      </c>
      <c r="P114" s="89">
        <f t="shared" ref="P114" si="438">SUM(Q114:S114)</f>
        <v>383.22522960000003</v>
      </c>
      <c r="Q114" s="89">
        <v>291.87095885000002</v>
      </c>
      <c r="R114" s="89">
        <v>91.354270749999998</v>
      </c>
      <c r="S114" s="89">
        <v>0</v>
      </c>
      <c r="T114" s="89"/>
      <c r="U114" s="89"/>
      <c r="V114" s="89"/>
      <c r="W114" s="89"/>
      <c r="X114" s="89"/>
    </row>
    <row r="115" spans="1:24" hidden="1" outlineLevel="1" collapsed="1">
      <c r="A115" s="62">
        <v>43709</v>
      </c>
      <c r="B115" s="89">
        <v>4618.2149814000004</v>
      </c>
      <c r="C115" s="89">
        <f t="shared" ref="C115" si="439">I115+O115</f>
        <v>2929.8284306699998</v>
      </c>
      <c r="D115" s="89">
        <f t="shared" ref="D115" si="440">J115+P115</f>
        <v>1688.3865507300002</v>
      </c>
      <c r="E115" s="89">
        <f t="shared" ref="E115" si="441">K115+Q115</f>
        <v>1395.7200006800001</v>
      </c>
      <c r="F115" s="89">
        <f t="shared" ref="F115" si="442">L115+R115</f>
        <v>266.49889241000005</v>
      </c>
      <c r="G115" s="89">
        <f t="shared" ref="G115" si="443">M115+S115</f>
        <v>26.167657640000002</v>
      </c>
      <c r="H115" s="89">
        <f t="shared" ref="H115" si="444">SUM(I115:J115)</f>
        <v>3488.4683391799999</v>
      </c>
      <c r="I115" s="89">
        <v>2219.7321660299999</v>
      </c>
      <c r="J115" s="89">
        <f t="shared" ref="J115" si="445">SUM(K115:M115)</f>
        <v>1268.73617315</v>
      </c>
      <c r="K115" s="89">
        <v>1063.20571124</v>
      </c>
      <c r="L115" s="89">
        <v>179.36280427000003</v>
      </c>
      <c r="M115" s="89">
        <v>26.167657640000002</v>
      </c>
      <c r="N115" s="89">
        <f t="shared" ref="N115" si="446">SUM(O115:P115)</f>
        <v>1129.74664222</v>
      </c>
      <c r="O115" s="89">
        <v>710.09626463999996</v>
      </c>
      <c r="P115" s="89">
        <f t="shared" ref="P115" si="447">SUM(Q115:S115)</f>
        <v>419.65037758000005</v>
      </c>
      <c r="Q115" s="89">
        <v>332.51428944000003</v>
      </c>
      <c r="R115" s="89">
        <v>87.136088139999998</v>
      </c>
      <c r="S115" s="89">
        <v>0</v>
      </c>
      <c r="T115" s="89"/>
      <c r="U115" s="89"/>
      <c r="V115" s="89"/>
      <c r="W115" s="89"/>
      <c r="X115" s="89"/>
    </row>
    <row r="116" spans="1:24" hidden="1" outlineLevel="1" collapsed="1">
      <c r="A116" s="62">
        <v>43739</v>
      </c>
      <c r="B116" s="89">
        <v>4422.8573619199997</v>
      </c>
      <c r="C116" s="89">
        <f t="shared" ref="C116" si="448">I116+O116</f>
        <v>2809.4023301400002</v>
      </c>
      <c r="D116" s="89">
        <f t="shared" ref="D116" si="449">J116+P116</f>
        <v>1613.4550317799999</v>
      </c>
      <c r="E116" s="89">
        <f t="shared" ref="E116" si="450">K116+Q116</f>
        <v>1332.94980762</v>
      </c>
      <c r="F116" s="89">
        <f t="shared" ref="F116" si="451">L116+R116</f>
        <v>248.24808029000002</v>
      </c>
      <c r="G116" s="89">
        <f t="shared" ref="G116" si="452">M116+S116</f>
        <v>32.25714387</v>
      </c>
      <c r="H116" s="89">
        <f t="shared" ref="H116" si="453">SUM(I116:J116)</f>
        <v>3230.26671386</v>
      </c>
      <c r="I116" s="89">
        <v>2004.5998106</v>
      </c>
      <c r="J116" s="89">
        <f t="shared" ref="J116" si="454">SUM(K116:M116)</f>
        <v>1225.66690326</v>
      </c>
      <c r="K116" s="89">
        <v>1033.36040966</v>
      </c>
      <c r="L116" s="89">
        <v>160.04934973000002</v>
      </c>
      <c r="M116" s="89">
        <v>32.25714387</v>
      </c>
      <c r="N116" s="89">
        <f t="shared" ref="N116" si="455">SUM(O116:P116)</f>
        <v>1192.5906480600001</v>
      </c>
      <c r="O116" s="89">
        <v>804.80251954000005</v>
      </c>
      <c r="P116" s="89">
        <f t="shared" ref="P116" si="456">SUM(Q116:S116)</f>
        <v>387.78812851999999</v>
      </c>
      <c r="Q116" s="89">
        <v>299.58939795999999</v>
      </c>
      <c r="R116" s="89">
        <v>88.198730560000001</v>
      </c>
      <c r="S116" s="89">
        <v>0</v>
      </c>
      <c r="T116" s="89"/>
      <c r="U116" s="89"/>
      <c r="V116" s="89"/>
      <c r="W116" s="89"/>
      <c r="X116" s="89"/>
    </row>
    <row r="117" spans="1:24" hidden="1" outlineLevel="1" collapsed="1">
      <c r="A117" s="62">
        <v>43770</v>
      </c>
      <c r="B117" s="89">
        <v>4425.1916252800002</v>
      </c>
      <c r="C117" s="89">
        <f t="shared" ref="C117" si="457">I117+O117</f>
        <v>2842.4821490200002</v>
      </c>
      <c r="D117" s="89">
        <f t="shared" ref="D117" si="458">J117+P117</f>
        <v>1582.70947626</v>
      </c>
      <c r="E117" s="89">
        <f t="shared" ref="E117" si="459">K117+Q117</f>
        <v>1418.9052203200001</v>
      </c>
      <c r="F117" s="89">
        <f t="shared" ref="F117" si="460">L117+R117</f>
        <v>132.34967269000001</v>
      </c>
      <c r="G117" s="89">
        <f t="shared" ref="G117" si="461">M117+S117</f>
        <v>31.454583249999999</v>
      </c>
      <c r="H117" s="89">
        <f t="shared" ref="H117" si="462">SUM(I117:J117)</f>
        <v>3265.8276040200003</v>
      </c>
      <c r="I117" s="89">
        <v>2059.7848845500002</v>
      </c>
      <c r="J117" s="89">
        <f t="shared" ref="J117" si="463">SUM(K117:M117)</f>
        <v>1206.0427194700001</v>
      </c>
      <c r="K117" s="89">
        <v>1127.0391854500001</v>
      </c>
      <c r="L117" s="89">
        <v>47.548950770000005</v>
      </c>
      <c r="M117" s="89">
        <v>31.454583249999999</v>
      </c>
      <c r="N117" s="89">
        <f t="shared" ref="N117" si="464">SUM(O117:P117)</f>
        <v>1159.3640212600001</v>
      </c>
      <c r="O117" s="89">
        <v>782.69726447000005</v>
      </c>
      <c r="P117" s="89">
        <f t="shared" ref="P117" si="465">SUM(Q117:S117)</f>
        <v>376.66675679000002</v>
      </c>
      <c r="Q117" s="89">
        <v>291.86603487000002</v>
      </c>
      <c r="R117" s="89">
        <v>84.800721920000001</v>
      </c>
      <c r="S117" s="89">
        <v>0</v>
      </c>
      <c r="T117" s="89"/>
      <c r="U117" s="89"/>
      <c r="V117" s="89"/>
      <c r="W117" s="89"/>
      <c r="X117" s="89"/>
    </row>
    <row r="118" spans="1:24" hidden="1" outlineLevel="1" collapsed="1">
      <c r="A118" s="62">
        <v>43800</v>
      </c>
      <c r="B118" s="89">
        <v>4999.3314016300001</v>
      </c>
      <c r="C118" s="89">
        <f t="shared" ref="C118" si="466">I118+O118</f>
        <v>3238.8917912699999</v>
      </c>
      <c r="D118" s="89">
        <f t="shared" ref="D118" si="467">J118+P118</f>
        <v>1760.4396103600002</v>
      </c>
      <c r="E118" s="89">
        <f t="shared" ref="E118" si="468">K118+Q118</f>
        <v>1516.1973435300001</v>
      </c>
      <c r="F118" s="89">
        <f t="shared" ref="F118" si="469">L118+R118</f>
        <v>212.77317785000002</v>
      </c>
      <c r="G118" s="89">
        <f t="shared" ref="G118" si="470">M118+S118</f>
        <v>31.469088979999999</v>
      </c>
      <c r="H118" s="89">
        <f t="shared" ref="H118" si="471">SUM(I118:J118)</f>
        <v>3963.0664561099998</v>
      </c>
      <c r="I118" s="89">
        <v>2563.1721764599997</v>
      </c>
      <c r="J118" s="89">
        <f t="shared" ref="J118" si="472">SUM(K118:M118)</f>
        <v>1399.89427965</v>
      </c>
      <c r="K118" s="89">
        <v>1252.0084282600001</v>
      </c>
      <c r="L118" s="89">
        <v>116.41676241</v>
      </c>
      <c r="M118" s="89">
        <v>31.469088979999999</v>
      </c>
      <c r="N118" s="89">
        <f t="shared" ref="N118" si="473">SUM(O118:P118)</f>
        <v>1036.2649455200001</v>
      </c>
      <c r="O118" s="89">
        <v>675.71961481000005</v>
      </c>
      <c r="P118" s="89">
        <f t="shared" ref="P118" si="474">SUM(Q118:S118)</f>
        <v>360.54533071000003</v>
      </c>
      <c r="Q118" s="89">
        <v>264.18891527</v>
      </c>
      <c r="R118" s="89">
        <v>96.356415440000006</v>
      </c>
      <c r="S118" s="89">
        <v>0</v>
      </c>
      <c r="T118" s="89"/>
      <c r="U118" s="89"/>
      <c r="V118" s="89"/>
      <c r="W118" s="89"/>
      <c r="X118" s="89"/>
    </row>
    <row r="119" spans="1:24" hidden="1" outlineLevel="1" collapsed="1">
      <c r="A119" s="62">
        <v>43831</v>
      </c>
      <c r="B119" s="89">
        <v>5287.7161508700001</v>
      </c>
      <c r="C119" s="89">
        <f t="shared" ref="C119" si="475">I119+O119</f>
        <v>3654.0964233599998</v>
      </c>
      <c r="D119" s="89">
        <f t="shared" ref="D119" si="476">J119+P119</f>
        <v>1633.6197275099998</v>
      </c>
      <c r="E119" s="89">
        <f t="shared" ref="E119" si="477">K119+Q119</f>
        <v>1427.0204076699997</v>
      </c>
      <c r="F119" s="89">
        <f t="shared" ref="F119" si="478">L119+R119</f>
        <v>175.21359842999999</v>
      </c>
      <c r="G119" s="89">
        <f t="shared" ref="G119" si="479">M119+S119</f>
        <v>31.385721409999999</v>
      </c>
      <c r="H119" s="89">
        <f t="shared" ref="H119" si="480">SUM(I119:J119)</f>
        <v>4008.9609315899997</v>
      </c>
      <c r="I119" s="89">
        <v>2707.56524747</v>
      </c>
      <c r="J119" s="89">
        <f t="shared" ref="J119" si="481">SUM(K119:M119)</f>
        <v>1301.3956841199999</v>
      </c>
      <c r="K119" s="89">
        <v>1196.2775462999998</v>
      </c>
      <c r="L119" s="89">
        <v>73.732416409999999</v>
      </c>
      <c r="M119" s="89">
        <v>31.385721409999999</v>
      </c>
      <c r="N119" s="89">
        <f t="shared" ref="N119" si="482">SUM(O119:P119)</f>
        <v>1278.7552192799999</v>
      </c>
      <c r="O119" s="89">
        <v>946.53117588999999</v>
      </c>
      <c r="P119" s="89">
        <f t="shared" ref="P119" si="483">SUM(Q119:S119)</f>
        <v>332.22404339000002</v>
      </c>
      <c r="Q119" s="89">
        <v>230.74286137000001</v>
      </c>
      <c r="R119" s="89">
        <v>101.48118202000001</v>
      </c>
      <c r="S119" s="89">
        <v>0</v>
      </c>
      <c r="T119" s="89"/>
      <c r="U119" s="89"/>
      <c r="V119" s="89"/>
      <c r="W119" s="89"/>
      <c r="X119" s="89"/>
    </row>
    <row r="120" spans="1:24" hidden="1" outlineLevel="1" collapsed="1">
      <c r="A120" s="62">
        <v>43862</v>
      </c>
      <c r="B120" s="89">
        <v>5301.1347470700002</v>
      </c>
      <c r="C120" s="89">
        <f t="shared" ref="C120" si="484">I120+O120</f>
        <v>3580.9932254400001</v>
      </c>
      <c r="D120" s="89">
        <f t="shared" ref="D120" si="485">J120+P120</f>
        <v>1720.1415216300002</v>
      </c>
      <c r="E120" s="89">
        <f t="shared" ref="E120" si="486">K120+Q120</f>
        <v>1485.64766016</v>
      </c>
      <c r="F120" s="89">
        <f t="shared" ref="F120" si="487">L120+R120</f>
        <v>203.03546044000001</v>
      </c>
      <c r="G120" s="89">
        <f t="shared" ref="G120" si="488">M120+S120</f>
        <v>31.458401030000001</v>
      </c>
      <c r="H120" s="89">
        <f t="shared" ref="H120" si="489">SUM(I120:J120)</f>
        <v>4089.59650435</v>
      </c>
      <c r="I120" s="89">
        <v>2703.6270035000002</v>
      </c>
      <c r="J120" s="89">
        <f t="shared" ref="J120" si="490">SUM(K120:M120)</f>
        <v>1385.96950085</v>
      </c>
      <c r="K120" s="89">
        <v>1251.53344836</v>
      </c>
      <c r="L120" s="89">
        <v>102.97765145999999</v>
      </c>
      <c r="M120" s="89">
        <v>31.458401030000001</v>
      </c>
      <c r="N120" s="89">
        <f t="shared" ref="N120" si="491">SUM(O120:P120)</f>
        <v>1211.5382427200002</v>
      </c>
      <c r="O120" s="89">
        <v>877.36622194000006</v>
      </c>
      <c r="P120" s="89">
        <f t="shared" ref="P120" si="492">SUM(Q120:S120)</f>
        <v>334.17202078000003</v>
      </c>
      <c r="Q120" s="89">
        <v>234.11421179999999</v>
      </c>
      <c r="R120" s="89">
        <v>100.05780898</v>
      </c>
      <c r="S120" s="89">
        <v>0</v>
      </c>
      <c r="T120" s="89"/>
      <c r="U120" s="89"/>
      <c r="V120" s="89"/>
      <c r="W120" s="89"/>
      <c r="X120" s="89"/>
    </row>
    <row r="121" spans="1:24" hidden="1" outlineLevel="1" collapsed="1">
      <c r="A121" s="62">
        <v>43891</v>
      </c>
      <c r="B121" s="89">
        <v>5833.0785178799997</v>
      </c>
      <c r="C121" s="89">
        <f t="shared" ref="C121" si="493">I121+O121</f>
        <v>4064.3729979</v>
      </c>
      <c r="D121" s="89">
        <f t="shared" ref="D121" si="494">J121+P121</f>
        <v>1768.70551998</v>
      </c>
      <c r="E121" s="89">
        <f t="shared" ref="E121" si="495">K121+Q121</f>
        <v>1474.0250079500001</v>
      </c>
      <c r="F121" s="89">
        <f t="shared" ref="F121" si="496">L121+R121</f>
        <v>269.33939714000002</v>
      </c>
      <c r="G121" s="89">
        <f t="shared" ref="G121" si="497">M121+S121</f>
        <v>25.34111489</v>
      </c>
      <c r="H121" s="89">
        <f t="shared" ref="H121" si="498">SUM(I121:J121)</f>
        <v>4101.87968817</v>
      </c>
      <c r="I121" s="89">
        <v>2724.34197928</v>
      </c>
      <c r="J121" s="89">
        <f t="shared" ref="J121" si="499">SUM(K121:M121)</f>
        <v>1377.53770889</v>
      </c>
      <c r="K121" s="89">
        <v>1197.27143432</v>
      </c>
      <c r="L121" s="89">
        <v>154.92515968000001</v>
      </c>
      <c r="M121" s="89">
        <v>25.34111489</v>
      </c>
      <c r="N121" s="89">
        <f t="shared" ref="N121" si="500">SUM(O121:P121)</f>
        <v>1731.1988297099999</v>
      </c>
      <c r="O121" s="89">
        <v>1340.0310186199999</v>
      </c>
      <c r="P121" s="89">
        <f t="shared" ref="P121" si="501">SUM(Q121:S121)</f>
        <v>391.16781108999999</v>
      </c>
      <c r="Q121" s="89">
        <v>276.75357363000001</v>
      </c>
      <c r="R121" s="89">
        <v>114.41423746</v>
      </c>
      <c r="S121" s="89">
        <v>0</v>
      </c>
      <c r="T121" s="89"/>
      <c r="U121" s="89"/>
      <c r="V121" s="89"/>
      <c r="W121" s="89"/>
      <c r="X121" s="89"/>
    </row>
    <row r="122" spans="1:24" hidden="1" outlineLevel="1" collapsed="1">
      <c r="A122" s="62">
        <v>43922</v>
      </c>
      <c r="B122" s="89">
        <v>6053.3841578700012</v>
      </c>
      <c r="C122" s="89">
        <f t="shared" ref="C122" si="502">I122+O122</f>
        <v>4096.7029905700001</v>
      </c>
      <c r="D122" s="89">
        <f t="shared" ref="D122" si="503">J122+P122</f>
        <v>1956.6811673000002</v>
      </c>
      <c r="E122" s="89">
        <f t="shared" ref="E122" si="504">K122+Q122</f>
        <v>1680.9256364200003</v>
      </c>
      <c r="F122" s="89">
        <f t="shared" ref="F122" si="505">L122+R122</f>
        <v>250.36445981000003</v>
      </c>
      <c r="G122" s="89">
        <f t="shared" ref="G122" si="506">M122+S122</f>
        <v>25.391071069999999</v>
      </c>
      <c r="H122" s="89">
        <f t="shared" ref="H122" si="507">SUM(I122:J122)</f>
        <v>4347.1625734200006</v>
      </c>
      <c r="I122" s="89">
        <v>2787.6861996299999</v>
      </c>
      <c r="J122" s="89">
        <f t="shared" ref="J122" si="508">SUM(K122:M122)</f>
        <v>1559.4763737900003</v>
      </c>
      <c r="K122" s="89">
        <v>1393.7084444000002</v>
      </c>
      <c r="L122" s="89">
        <v>140.37685832000003</v>
      </c>
      <c r="M122" s="89">
        <v>25.391071069999999</v>
      </c>
      <c r="N122" s="89">
        <f t="shared" ref="N122" si="509">SUM(O122:P122)</f>
        <v>1706.2215844500001</v>
      </c>
      <c r="O122" s="89">
        <v>1309.0167909400002</v>
      </c>
      <c r="P122" s="89">
        <f t="shared" ref="P122" si="510">SUM(Q122:S122)</f>
        <v>397.20479351000006</v>
      </c>
      <c r="Q122" s="89">
        <v>287.21719202000003</v>
      </c>
      <c r="R122" s="89">
        <v>109.98760149</v>
      </c>
      <c r="S122" s="89">
        <v>0</v>
      </c>
      <c r="T122" s="89"/>
      <c r="U122" s="89"/>
      <c r="V122" s="89"/>
      <c r="W122" s="89"/>
      <c r="X122" s="89"/>
    </row>
    <row r="123" spans="1:24" hidden="1" outlineLevel="1" collapsed="1">
      <c r="A123" s="62">
        <v>43952</v>
      </c>
      <c r="B123" s="89">
        <v>6145.7257447200009</v>
      </c>
      <c r="C123" s="89">
        <f t="shared" ref="C123" si="511">I123+O123</f>
        <v>3905.1012551200001</v>
      </c>
      <c r="D123" s="89">
        <f t="shared" ref="D123" si="512">J123+P123</f>
        <v>2240.6244895999998</v>
      </c>
      <c r="E123" s="89">
        <f t="shared" ref="E123" si="513">K123+Q123</f>
        <v>1627.7952115999999</v>
      </c>
      <c r="F123" s="89">
        <f t="shared" ref="F123" si="514">L123+R123</f>
        <v>587.24758391</v>
      </c>
      <c r="G123" s="89">
        <f t="shared" ref="G123" si="515">M123+S123</f>
        <v>25.581694089999999</v>
      </c>
      <c r="H123" s="89">
        <f t="shared" ref="H123" si="516">SUM(I123:J123)</f>
        <v>4197.2395184199995</v>
      </c>
      <c r="I123" s="89">
        <v>2689.6794359300002</v>
      </c>
      <c r="J123" s="89">
        <f t="shared" ref="J123" si="517">SUM(K123:M123)</f>
        <v>1507.5600824899998</v>
      </c>
      <c r="K123" s="89">
        <v>1266.43335596</v>
      </c>
      <c r="L123" s="89">
        <v>215.54503244</v>
      </c>
      <c r="M123" s="89">
        <v>25.581694089999999</v>
      </c>
      <c r="N123" s="89">
        <f t="shared" ref="N123" si="518">SUM(O123:P123)</f>
        <v>1948.4862263000002</v>
      </c>
      <c r="O123" s="89">
        <v>1215.4218191900002</v>
      </c>
      <c r="P123" s="89">
        <f t="shared" ref="P123" si="519">SUM(Q123:S123)</f>
        <v>733.06440711000005</v>
      </c>
      <c r="Q123" s="89">
        <v>361.36185563999999</v>
      </c>
      <c r="R123" s="89">
        <v>371.70255147</v>
      </c>
      <c r="S123" s="89">
        <v>0</v>
      </c>
      <c r="T123" s="89"/>
      <c r="U123" s="89"/>
      <c r="V123" s="89"/>
      <c r="W123" s="89"/>
      <c r="X123" s="89"/>
    </row>
    <row r="124" spans="1:24" hidden="1" outlineLevel="1" collapsed="1">
      <c r="A124" s="62">
        <v>43983</v>
      </c>
      <c r="B124" s="89">
        <v>6045.1498911600011</v>
      </c>
      <c r="C124" s="89">
        <f t="shared" ref="C124" si="520">I124+O124</f>
        <v>3741.5586861100001</v>
      </c>
      <c r="D124" s="89">
        <f t="shared" ref="D124" si="521">J124+P124</f>
        <v>2303.5912050500001</v>
      </c>
      <c r="E124" s="89">
        <f t="shared" ref="E124" si="522">K124+Q124</f>
        <v>1695.02959336</v>
      </c>
      <c r="F124" s="89">
        <f t="shared" ref="F124" si="523">L124+R124</f>
        <v>583.06942180999999</v>
      </c>
      <c r="G124" s="89">
        <f t="shared" ref="G124" si="524">M124+S124</f>
        <v>25.492189880000002</v>
      </c>
      <c r="H124" s="89">
        <f t="shared" ref="H124" si="525">SUM(I124:J124)</f>
        <v>4153.9804016800008</v>
      </c>
      <c r="I124" s="89">
        <v>2571.6554872300003</v>
      </c>
      <c r="J124" s="89">
        <f t="shared" ref="J124" si="526">SUM(K124:M124)</f>
        <v>1582.3249144500001</v>
      </c>
      <c r="K124" s="89">
        <v>1332.33099195</v>
      </c>
      <c r="L124" s="89">
        <v>224.50173262000001</v>
      </c>
      <c r="M124" s="89">
        <v>25.492189880000002</v>
      </c>
      <c r="N124" s="89">
        <f t="shared" ref="N124" si="527">SUM(O124:P124)</f>
        <v>1891.16948948</v>
      </c>
      <c r="O124" s="89">
        <v>1169.90319888</v>
      </c>
      <c r="P124" s="89">
        <f t="shared" ref="P124" si="528">SUM(Q124:S124)</f>
        <v>721.26629060000005</v>
      </c>
      <c r="Q124" s="89">
        <v>362.69860140999998</v>
      </c>
      <c r="R124" s="89">
        <v>358.56768919000001</v>
      </c>
      <c r="S124" s="89">
        <v>0</v>
      </c>
      <c r="T124" s="89"/>
      <c r="U124" s="89"/>
      <c r="V124" s="89"/>
      <c r="W124" s="89"/>
      <c r="X124" s="89"/>
    </row>
    <row r="125" spans="1:24" hidden="1" outlineLevel="1" collapsed="1">
      <c r="A125" s="62">
        <v>44013</v>
      </c>
      <c r="B125" s="89">
        <v>6161.05377434</v>
      </c>
      <c r="C125" s="89">
        <f t="shared" ref="C125" si="529">I125+O125</f>
        <v>3886.90175563</v>
      </c>
      <c r="D125" s="89">
        <f t="shared" ref="D125" si="530">J125+P125</f>
        <v>2274.15201871</v>
      </c>
      <c r="E125" s="89">
        <f t="shared" ref="E125" si="531">K125+Q125</f>
        <v>1689.4352971199999</v>
      </c>
      <c r="F125" s="89">
        <f t="shared" ref="F125" si="532">L125+R125</f>
        <v>559.29674150999995</v>
      </c>
      <c r="G125" s="89">
        <f t="shared" ref="G125" si="533">M125+S125</f>
        <v>25.419980079999998</v>
      </c>
      <c r="H125" s="89">
        <f t="shared" ref="H125" si="534">SUM(I125:J125)</f>
        <v>4137.3391288799994</v>
      </c>
      <c r="I125" s="89">
        <v>2614.9227697599999</v>
      </c>
      <c r="J125" s="89">
        <f t="shared" ref="J125" si="535">SUM(K125:M125)</f>
        <v>1522.4163591199999</v>
      </c>
      <c r="K125" s="89">
        <v>1309.7737058099999</v>
      </c>
      <c r="L125" s="89">
        <v>187.22267323</v>
      </c>
      <c r="M125" s="89">
        <v>25.419980079999998</v>
      </c>
      <c r="N125" s="89">
        <f t="shared" ref="N125" si="536">SUM(O125:P125)</f>
        <v>2023.7146454600002</v>
      </c>
      <c r="O125" s="89">
        <v>1271.9789858700001</v>
      </c>
      <c r="P125" s="89">
        <f t="shared" ref="P125" si="537">SUM(Q125:S125)</f>
        <v>751.73565959000007</v>
      </c>
      <c r="Q125" s="89">
        <v>379.66159131000001</v>
      </c>
      <c r="R125" s="89">
        <v>372.07406828000001</v>
      </c>
      <c r="S125" s="89">
        <v>0</v>
      </c>
      <c r="T125" s="89"/>
      <c r="U125" s="89"/>
      <c r="V125" s="89"/>
      <c r="W125" s="89"/>
      <c r="X125" s="89"/>
    </row>
    <row r="126" spans="1:24" hidden="1" outlineLevel="1" collapsed="1">
      <c r="A126" s="62">
        <v>44044</v>
      </c>
      <c r="B126" s="89">
        <v>6338.7536568899995</v>
      </c>
      <c r="C126" s="89">
        <f t="shared" ref="C126" si="538">I126+O126</f>
        <v>4096.7181200900004</v>
      </c>
      <c r="D126" s="89">
        <f t="shared" ref="D126" si="539">J126+P126</f>
        <v>2242.0355368</v>
      </c>
      <c r="E126" s="89">
        <f t="shared" ref="E126" si="540">K126+Q126</f>
        <v>1638.7049048599999</v>
      </c>
      <c r="F126" s="89">
        <f t="shared" ref="F126" si="541">L126+R126</f>
        <v>577.91678277999995</v>
      </c>
      <c r="G126" s="89">
        <f t="shared" ref="G126" si="542">M126+S126</f>
        <v>25.413849160000002</v>
      </c>
      <c r="H126" s="89">
        <f t="shared" ref="H126" si="543">SUM(I126:J126)</f>
        <v>4440.2806287399999</v>
      </c>
      <c r="I126" s="89">
        <v>2948.2880410800003</v>
      </c>
      <c r="J126" s="89">
        <f t="shared" ref="J126" si="544">SUM(K126:M126)</f>
        <v>1491.9925876599998</v>
      </c>
      <c r="K126" s="89">
        <v>1259.2949663499999</v>
      </c>
      <c r="L126" s="89">
        <v>207.28377215</v>
      </c>
      <c r="M126" s="89">
        <v>25.413849160000002</v>
      </c>
      <c r="N126" s="89">
        <f t="shared" ref="N126" si="545">SUM(O126:P126)</f>
        <v>1898.4730281499999</v>
      </c>
      <c r="O126" s="89">
        <v>1148.4300790099999</v>
      </c>
      <c r="P126" s="89">
        <f t="shared" ref="P126" si="546">SUM(Q126:S126)</f>
        <v>750.04294914000002</v>
      </c>
      <c r="Q126" s="89">
        <v>379.40993851000002</v>
      </c>
      <c r="R126" s="89">
        <v>370.63301063</v>
      </c>
      <c r="S126" s="89">
        <v>0</v>
      </c>
      <c r="T126" s="89"/>
      <c r="U126" s="89"/>
      <c r="V126" s="89"/>
      <c r="W126" s="89"/>
      <c r="X126" s="89"/>
    </row>
    <row r="127" spans="1:24" hidden="1" outlineLevel="1" collapsed="1">
      <c r="A127" s="62">
        <v>44075</v>
      </c>
      <c r="B127" s="89">
        <v>6477.7905743499987</v>
      </c>
      <c r="C127" s="89">
        <f t="shared" ref="C127" si="547">I127+O127</f>
        <v>4170.6097161600001</v>
      </c>
      <c r="D127" s="89">
        <f t="shared" ref="D127" si="548">J127+P127</f>
        <v>2307.18085819</v>
      </c>
      <c r="E127" s="89">
        <f t="shared" ref="E127" si="549">K127+Q127</f>
        <v>1614.3909115500001</v>
      </c>
      <c r="F127" s="89">
        <f t="shared" ref="F127" si="550">L127+R127</f>
        <v>667.55087559999993</v>
      </c>
      <c r="G127" s="89">
        <f t="shared" ref="G127" si="551">M127+S127</f>
        <v>25.239071039999999</v>
      </c>
      <c r="H127" s="89">
        <f t="shared" ref="H127" si="552">SUM(I127:J127)</f>
        <v>4478.2710620999997</v>
      </c>
      <c r="I127" s="89">
        <v>2963.45282606</v>
      </c>
      <c r="J127" s="89">
        <f t="shared" ref="J127" si="553">SUM(K127:M127)</f>
        <v>1514.8182360399999</v>
      </c>
      <c r="K127" s="89">
        <v>1205.3664930899999</v>
      </c>
      <c r="L127" s="89">
        <v>284.21267190999998</v>
      </c>
      <c r="M127" s="89">
        <v>25.239071039999999</v>
      </c>
      <c r="N127" s="89">
        <f t="shared" ref="N127" si="554">SUM(O127:P127)</f>
        <v>1999.5195122499999</v>
      </c>
      <c r="O127" s="89">
        <v>1207.1568900999998</v>
      </c>
      <c r="P127" s="89">
        <f t="shared" ref="P127" si="555">SUM(Q127:S127)</f>
        <v>792.36262214999999</v>
      </c>
      <c r="Q127" s="89">
        <v>409.02441845999999</v>
      </c>
      <c r="R127" s="89">
        <v>383.33820369</v>
      </c>
      <c r="S127" s="89">
        <v>0</v>
      </c>
      <c r="T127" s="89"/>
      <c r="U127" s="89"/>
      <c r="V127" s="89"/>
      <c r="W127" s="89"/>
      <c r="X127" s="89"/>
    </row>
    <row r="128" spans="1:24" hidden="1" outlineLevel="1" collapsed="1">
      <c r="A128" s="62">
        <v>44105</v>
      </c>
      <c r="B128" s="89">
        <v>6582.4474231599997</v>
      </c>
      <c r="C128" s="89">
        <f t="shared" ref="C128" si="556">I128+O128</f>
        <v>4471.6169065499998</v>
      </c>
      <c r="D128" s="89">
        <f t="shared" ref="D128" si="557">J128+P128</f>
        <v>2110.8305166099999</v>
      </c>
      <c r="E128" s="89">
        <f t="shared" ref="E128" si="558">K128+Q128</f>
        <v>1408.72671511</v>
      </c>
      <c r="F128" s="89">
        <f t="shared" ref="F128" si="559">L128+R128</f>
        <v>676.85533482000005</v>
      </c>
      <c r="G128" s="89">
        <f t="shared" ref="G128" si="560">M128+S128</f>
        <v>25.24846668</v>
      </c>
      <c r="H128" s="89">
        <f t="shared" ref="H128" si="561">SUM(I128:J128)</f>
        <v>4493.6488803299999</v>
      </c>
      <c r="I128" s="89">
        <v>3094.8768916400004</v>
      </c>
      <c r="J128" s="89">
        <f t="shared" ref="J128" si="562">SUM(K128:M128)</f>
        <v>1398.7719886899999</v>
      </c>
      <c r="K128" s="89">
        <v>1083.4574583599999</v>
      </c>
      <c r="L128" s="89">
        <v>290.06606364999999</v>
      </c>
      <c r="M128" s="89">
        <v>25.24846668</v>
      </c>
      <c r="N128" s="89">
        <f t="shared" ref="N128" si="563">SUM(O128:P128)</f>
        <v>2088.7985428299999</v>
      </c>
      <c r="O128" s="89">
        <v>1376.7400149099999</v>
      </c>
      <c r="P128" s="89">
        <f t="shared" ref="P128" si="564">SUM(Q128:S128)</f>
        <v>712.05852791999996</v>
      </c>
      <c r="Q128" s="89">
        <v>325.26925675000001</v>
      </c>
      <c r="R128" s="89">
        <v>386.78927117000001</v>
      </c>
      <c r="S128" s="89">
        <v>0</v>
      </c>
      <c r="T128" s="89"/>
      <c r="U128" s="89"/>
      <c r="V128" s="89"/>
      <c r="W128" s="89"/>
      <c r="X128" s="89"/>
    </row>
    <row r="129" spans="1:24" hidden="1" outlineLevel="1" collapsed="1">
      <c r="A129" s="62">
        <v>44136</v>
      </c>
      <c r="B129" s="89">
        <v>6329.4825255800006</v>
      </c>
      <c r="C129" s="89">
        <f t="shared" ref="C129" si="565">I129+O129</f>
        <v>4425.35407872</v>
      </c>
      <c r="D129" s="89">
        <f t="shared" ref="D129" si="566">J129+P129</f>
        <v>1904.1284468600002</v>
      </c>
      <c r="E129" s="89">
        <f t="shared" ref="E129" si="567">K129+Q129</f>
        <v>1243.1521939300001</v>
      </c>
      <c r="F129" s="89">
        <f t="shared" ref="F129" si="568">L129+R129</f>
        <v>635.7374114700001</v>
      </c>
      <c r="G129" s="89">
        <f t="shared" ref="G129" si="569">M129+S129</f>
        <v>25.23884146</v>
      </c>
      <c r="H129" s="89">
        <f t="shared" ref="H129" si="570">SUM(I129:J129)</f>
        <v>4212.8374983800004</v>
      </c>
      <c r="I129" s="89">
        <v>3011.2786204499998</v>
      </c>
      <c r="J129" s="89">
        <f t="shared" ref="J129" si="571">SUM(K129:M129)</f>
        <v>1201.5588779300001</v>
      </c>
      <c r="K129" s="89">
        <v>906.32351899000003</v>
      </c>
      <c r="L129" s="89">
        <v>269.99651748000002</v>
      </c>
      <c r="M129" s="89">
        <v>25.23884146</v>
      </c>
      <c r="N129" s="89">
        <f t="shared" ref="N129" si="572">SUM(O129:P129)</f>
        <v>2116.6450272000002</v>
      </c>
      <c r="O129" s="89">
        <v>1414.0754582700001</v>
      </c>
      <c r="P129" s="89">
        <f t="shared" ref="P129" si="573">SUM(Q129:S129)</f>
        <v>702.56956893000006</v>
      </c>
      <c r="Q129" s="89">
        <v>336.82867493999998</v>
      </c>
      <c r="R129" s="89">
        <v>365.74089399000002</v>
      </c>
      <c r="S129" s="89">
        <v>0</v>
      </c>
      <c r="T129" s="89"/>
      <c r="U129" s="89"/>
      <c r="V129" s="89"/>
      <c r="W129" s="89"/>
      <c r="X129" s="89"/>
    </row>
    <row r="130" spans="1:24" hidden="1" outlineLevel="1" collapsed="1">
      <c r="A130" s="62">
        <v>44166</v>
      </c>
      <c r="B130" s="89">
        <v>6589.4846208599993</v>
      </c>
      <c r="C130" s="89">
        <f t="shared" ref="C130" si="574">I130+O130</f>
        <v>4420.4706367399995</v>
      </c>
      <c r="D130" s="89">
        <f t="shared" ref="D130" si="575">J130+P130</f>
        <v>2169.0139841200003</v>
      </c>
      <c r="E130" s="89">
        <f t="shared" ref="E130" si="576">K130+Q130</f>
        <v>1523.4380533000001</v>
      </c>
      <c r="F130" s="89">
        <f t="shared" ref="F130" si="577">L130+R130</f>
        <v>620.32746236999992</v>
      </c>
      <c r="G130" s="89">
        <f t="shared" ref="G130" si="578">M130+S130</f>
        <v>25.248468450000001</v>
      </c>
      <c r="H130" s="89">
        <f t="shared" ref="H130" si="579">SUM(I130:J130)</f>
        <v>4790.9357382400003</v>
      </c>
      <c r="I130" s="89">
        <v>3326.3136172499999</v>
      </c>
      <c r="J130" s="89">
        <f t="shared" ref="J130" si="580">SUM(K130:M130)</f>
        <v>1464.6221209900002</v>
      </c>
      <c r="K130" s="89">
        <v>1188.9499238400001</v>
      </c>
      <c r="L130" s="89">
        <v>250.4237287</v>
      </c>
      <c r="M130" s="89">
        <v>25.248468450000001</v>
      </c>
      <c r="N130" s="89">
        <f t="shared" ref="N130" si="581">SUM(O130:P130)</f>
        <v>1798.5488826199999</v>
      </c>
      <c r="O130" s="89">
        <v>1094.15701949</v>
      </c>
      <c r="P130" s="89">
        <f t="shared" ref="P130" si="582">SUM(Q130:S130)</f>
        <v>704.39186312999993</v>
      </c>
      <c r="Q130" s="89">
        <v>334.48812945999998</v>
      </c>
      <c r="R130" s="89">
        <v>369.90373366999995</v>
      </c>
      <c r="S130" s="89">
        <v>0</v>
      </c>
      <c r="T130" s="89"/>
      <c r="U130" s="89"/>
      <c r="V130" s="89"/>
      <c r="W130" s="89"/>
      <c r="X130" s="89"/>
    </row>
    <row r="131" spans="1:24" hidden="1" outlineLevel="1" collapsed="1">
      <c r="A131" s="62">
        <v>44197</v>
      </c>
      <c r="B131" s="89">
        <v>5979.8778105900001</v>
      </c>
      <c r="C131" s="89">
        <f t="shared" ref="C131" si="583">I131+O131</f>
        <v>3882.49071491</v>
      </c>
      <c r="D131" s="89">
        <f t="shared" ref="D131" si="584">J131+P131</f>
        <v>2097.3870956800001</v>
      </c>
      <c r="E131" s="89">
        <f t="shared" ref="E131" si="585">K131+Q131</f>
        <v>1463.6905407300001</v>
      </c>
      <c r="F131" s="89">
        <f t="shared" ref="F131" si="586">L131+R131</f>
        <v>608.44823541000005</v>
      </c>
      <c r="G131" s="89">
        <f t="shared" ref="G131" si="587">M131+S131</f>
        <v>25.248319540000001</v>
      </c>
      <c r="H131" s="89">
        <f t="shared" ref="H131" si="588">SUM(I131:J131)</f>
        <v>4324.8935563599998</v>
      </c>
      <c r="I131" s="89">
        <v>2915.1004704799998</v>
      </c>
      <c r="J131" s="89">
        <f t="shared" ref="J131" si="589">SUM(K131:M131)</f>
        <v>1409.79308588</v>
      </c>
      <c r="K131" s="89">
        <v>1127.9938839900001</v>
      </c>
      <c r="L131" s="89">
        <v>256.55088234999999</v>
      </c>
      <c r="M131" s="89">
        <v>25.248319540000001</v>
      </c>
      <c r="N131" s="89">
        <f t="shared" ref="N131" si="590">SUM(O131:P131)</f>
        <v>1654.98425423</v>
      </c>
      <c r="O131" s="89">
        <v>967.39024443000005</v>
      </c>
      <c r="P131" s="89">
        <f t="shared" ref="P131" si="591">SUM(Q131:S131)</f>
        <v>687.59400979999998</v>
      </c>
      <c r="Q131" s="89">
        <v>335.69665673999998</v>
      </c>
      <c r="R131" s="89">
        <v>351.89735306</v>
      </c>
      <c r="S131" s="89">
        <v>0</v>
      </c>
      <c r="T131" s="89"/>
      <c r="U131" s="89"/>
      <c r="V131" s="89"/>
      <c r="W131" s="89"/>
      <c r="X131" s="89"/>
    </row>
    <row r="132" spans="1:24" hidden="1" outlineLevel="1" collapsed="1">
      <c r="A132" s="62">
        <v>44228</v>
      </c>
      <c r="B132" s="89">
        <v>6490.7842542199996</v>
      </c>
      <c r="C132" s="89">
        <f t="shared" ref="C132" si="592">I132+O132</f>
        <v>4440.65070431</v>
      </c>
      <c r="D132" s="89">
        <f t="shared" ref="D132" si="593">J132+P132</f>
        <v>2050.1335499100001</v>
      </c>
      <c r="E132" s="89">
        <f t="shared" ref="E132" si="594">K132+Q132</f>
        <v>1528.41484266</v>
      </c>
      <c r="F132" s="89">
        <f t="shared" ref="F132" si="595">L132+R132</f>
        <v>496.49211951000001</v>
      </c>
      <c r="G132" s="89">
        <f t="shared" ref="G132" si="596">M132+S132</f>
        <v>25.226587739999999</v>
      </c>
      <c r="H132" s="89">
        <f t="shared" ref="H132" si="597">SUM(I132:J132)</f>
        <v>4878.6473018199995</v>
      </c>
      <c r="I132" s="89">
        <v>3366.8077174</v>
      </c>
      <c r="J132" s="89">
        <f t="shared" ref="J132" si="598">SUM(K132:M132)</f>
        <v>1511.8395844199999</v>
      </c>
      <c r="K132" s="89">
        <v>1200.83029831</v>
      </c>
      <c r="L132" s="89">
        <v>285.78269836999999</v>
      </c>
      <c r="M132" s="89">
        <v>25.226587739999999</v>
      </c>
      <c r="N132" s="89">
        <f t="shared" ref="N132" si="599">SUM(O132:P132)</f>
        <v>1612.1369524000002</v>
      </c>
      <c r="O132" s="89">
        <v>1073.84298691</v>
      </c>
      <c r="P132" s="89">
        <f t="shared" ref="P132" si="600">SUM(Q132:S132)</f>
        <v>538.29396549000001</v>
      </c>
      <c r="Q132" s="89">
        <v>327.58454434999999</v>
      </c>
      <c r="R132" s="89">
        <v>210.70942114000002</v>
      </c>
      <c r="S132" s="89">
        <v>0</v>
      </c>
      <c r="T132" s="89"/>
      <c r="U132" s="89"/>
      <c r="V132" s="89"/>
      <c r="W132" s="89"/>
      <c r="X132" s="89"/>
    </row>
    <row r="133" spans="1:24" hidden="1" outlineLevel="1" collapsed="1">
      <c r="A133" s="62">
        <v>44256</v>
      </c>
      <c r="B133" s="89">
        <v>6953.8972045199998</v>
      </c>
      <c r="C133" s="89">
        <f t="shared" ref="C133" si="601">I133+O133</f>
        <v>4537.0779498900001</v>
      </c>
      <c r="D133" s="89">
        <f t="shared" ref="D133" si="602">J133+P133</f>
        <v>2416.8192546299997</v>
      </c>
      <c r="E133" s="89">
        <f t="shared" ref="E133" si="603">K133+Q133</f>
        <v>1798.03236326</v>
      </c>
      <c r="F133" s="89">
        <f t="shared" ref="F133" si="604">L133+R133</f>
        <v>593.48156949999998</v>
      </c>
      <c r="G133" s="89">
        <f t="shared" ref="G133" si="605">M133+S133</f>
        <v>25.30532187</v>
      </c>
      <c r="H133" s="89">
        <f t="shared" ref="H133" si="606">SUM(I133:J133)</f>
        <v>5245.2870056299998</v>
      </c>
      <c r="I133" s="89">
        <v>3390.4165514000001</v>
      </c>
      <c r="J133" s="89">
        <f t="shared" ref="J133" si="607">SUM(K133:M133)</f>
        <v>1854.87045423</v>
      </c>
      <c r="K133" s="89">
        <v>1448.86105679</v>
      </c>
      <c r="L133" s="89">
        <v>380.70407556999999</v>
      </c>
      <c r="M133" s="89">
        <v>25.30532187</v>
      </c>
      <c r="N133" s="89">
        <f t="shared" ref="N133" si="608">SUM(O133:P133)</f>
        <v>1708.61019889</v>
      </c>
      <c r="O133" s="89">
        <v>1146.66139849</v>
      </c>
      <c r="P133" s="89">
        <f t="shared" ref="P133" si="609">SUM(Q133:S133)</f>
        <v>561.94880039999998</v>
      </c>
      <c r="Q133" s="89">
        <v>349.17130646999999</v>
      </c>
      <c r="R133" s="89">
        <v>212.77749392999999</v>
      </c>
      <c r="S133" s="89">
        <v>0</v>
      </c>
      <c r="T133" s="89"/>
      <c r="U133" s="89"/>
      <c r="V133" s="89"/>
      <c r="W133" s="89"/>
      <c r="X133" s="89"/>
    </row>
    <row r="134" spans="1:24" hidden="1" outlineLevel="1" collapsed="1">
      <c r="A134" s="62">
        <v>44287</v>
      </c>
      <c r="B134" s="89">
        <v>7299.4330097499987</v>
      </c>
      <c r="C134" s="89">
        <f t="shared" ref="C134" si="610">I134+O134</f>
        <v>4484.1803759300001</v>
      </c>
      <c r="D134" s="89">
        <f t="shared" ref="D134" si="611">J134+P134</f>
        <v>2815.25263382</v>
      </c>
      <c r="E134" s="89">
        <f t="shared" ref="E134" si="612">K134+Q134</f>
        <v>2160.7153115999999</v>
      </c>
      <c r="F134" s="89">
        <f t="shared" ref="F134" si="613">L134+R134</f>
        <v>629.18480079000005</v>
      </c>
      <c r="G134" s="89">
        <f t="shared" ref="G134" si="614">M134+S134</f>
        <v>25.352521429999999</v>
      </c>
      <c r="H134" s="89">
        <f t="shared" ref="H134" si="615">SUM(I134:J134)</f>
        <v>5261.9292072500002</v>
      </c>
      <c r="I134" s="89">
        <v>3219.6533448099999</v>
      </c>
      <c r="J134" s="89">
        <f t="shared" ref="J134" si="616">SUM(K134:M134)</f>
        <v>2042.2758624400001</v>
      </c>
      <c r="K134" s="89">
        <v>1584.4415110300001</v>
      </c>
      <c r="L134" s="89">
        <v>432.48182997999999</v>
      </c>
      <c r="M134" s="89">
        <v>25.352521429999999</v>
      </c>
      <c r="N134" s="89">
        <f t="shared" ref="N134" si="617">SUM(O134:P134)</f>
        <v>2037.5038024999999</v>
      </c>
      <c r="O134" s="89">
        <v>1264.5270311199999</v>
      </c>
      <c r="P134" s="89">
        <f t="shared" ref="P134" si="618">SUM(Q134:S134)</f>
        <v>772.97677138000006</v>
      </c>
      <c r="Q134" s="89">
        <v>576.27380057000005</v>
      </c>
      <c r="R134" s="89">
        <v>196.70297081000001</v>
      </c>
      <c r="S134" s="89">
        <v>0</v>
      </c>
      <c r="T134" s="89"/>
      <c r="U134" s="89"/>
      <c r="V134" s="89"/>
      <c r="W134" s="89"/>
      <c r="X134" s="89"/>
    </row>
    <row r="135" spans="1:24" hidden="1" outlineLevel="1" collapsed="1">
      <c r="A135" s="62">
        <v>44317</v>
      </c>
      <c r="B135" s="89">
        <v>7776.0638216400002</v>
      </c>
      <c r="C135" s="89">
        <f t="shared" ref="C135" si="619">I135+O135</f>
        <v>4812.8540423800005</v>
      </c>
      <c r="D135" s="89">
        <f t="shared" ref="D135" si="620">J135+P135</f>
        <v>2963.2097792599998</v>
      </c>
      <c r="E135" s="89">
        <f t="shared" ref="E135" si="621">K135+Q135</f>
        <v>2253.9935002599996</v>
      </c>
      <c r="F135" s="89">
        <f t="shared" ref="F135" si="622">L135+R135</f>
        <v>683.79898832000003</v>
      </c>
      <c r="G135" s="89">
        <f t="shared" ref="G135" si="623">M135+S135</f>
        <v>25.417290680000001</v>
      </c>
      <c r="H135" s="89">
        <f t="shared" ref="H135" si="624">SUM(I135:J135)</f>
        <v>5619.06741496</v>
      </c>
      <c r="I135" s="89">
        <v>3433.70881697</v>
      </c>
      <c r="J135" s="89">
        <f t="shared" ref="J135" si="625">SUM(K135:M135)</f>
        <v>2185.3585979899999</v>
      </c>
      <c r="K135" s="89">
        <v>1726.1398025899998</v>
      </c>
      <c r="L135" s="89">
        <v>433.80150471999997</v>
      </c>
      <c r="M135" s="89">
        <v>25.417290680000001</v>
      </c>
      <c r="N135" s="89">
        <f t="shared" ref="N135" si="626">SUM(O135:P135)</f>
        <v>2156.9964066799998</v>
      </c>
      <c r="O135" s="89">
        <v>1379.14522541</v>
      </c>
      <c r="P135" s="89">
        <f t="shared" ref="P135" si="627">SUM(Q135:S135)</f>
        <v>777.85118126999998</v>
      </c>
      <c r="Q135" s="89">
        <v>527.85369766999997</v>
      </c>
      <c r="R135" s="89">
        <v>249.99748360000001</v>
      </c>
      <c r="S135" s="89">
        <v>0</v>
      </c>
      <c r="T135" s="89"/>
      <c r="U135" s="89"/>
      <c r="V135" s="89"/>
      <c r="W135" s="89"/>
      <c r="X135" s="89"/>
    </row>
    <row r="136" spans="1:24" hidden="1" outlineLevel="1" collapsed="1">
      <c r="A136" s="62">
        <v>44348</v>
      </c>
      <c r="B136" s="89">
        <v>7640.5940480999998</v>
      </c>
      <c r="C136" s="89">
        <f t="shared" ref="C136" si="628">I136+O136</f>
        <v>4878.3937543600005</v>
      </c>
      <c r="D136" s="89">
        <f t="shared" ref="D136" si="629">J136+P136</f>
        <v>2762.2002937400002</v>
      </c>
      <c r="E136" s="89">
        <f t="shared" ref="E136" si="630">K136+Q136</f>
        <v>2091.0385168900002</v>
      </c>
      <c r="F136" s="89">
        <f t="shared" ref="F136" si="631">L136+R136</f>
        <v>645.69590865999999</v>
      </c>
      <c r="G136" s="89">
        <f t="shared" ref="G136" si="632">M136+S136</f>
        <v>25.465868189999998</v>
      </c>
      <c r="H136" s="89">
        <f t="shared" ref="H136" si="633">SUM(I136:J136)</f>
        <v>5809.1188658000001</v>
      </c>
      <c r="I136" s="89">
        <v>3621.2971520400001</v>
      </c>
      <c r="J136" s="89">
        <f t="shared" ref="J136" si="634">SUM(K136:M136)</f>
        <v>2187.82171376</v>
      </c>
      <c r="K136" s="89">
        <v>1763.73271899</v>
      </c>
      <c r="L136" s="89">
        <v>398.62312658000002</v>
      </c>
      <c r="M136" s="89">
        <v>25.465868189999998</v>
      </c>
      <c r="N136" s="89">
        <f t="shared" ref="N136" si="635">SUM(O136:P136)</f>
        <v>1831.4751822999999</v>
      </c>
      <c r="O136" s="89">
        <v>1257.0966023199999</v>
      </c>
      <c r="P136" s="89">
        <f t="shared" ref="P136" si="636">SUM(Q136:S136)</f>
        <v>574.37857998000004</v>
      </c>
      <c r="Q136" s="89">
        <v>327.30579790000002</v>
      </c>
      <c r="R136" s="89">
        <v>247.07278208</v>
      </c>
      <c r="S136" s="89">
        <v>0</v>
      </c>
      <c r="T136" s="89"/>
      <c r="U136" s="89"/>
      <c r="V136" s="89"/>
      <c r="W136" s="89"/>
      <c r="X136" s="89"/>
    </row>
    <row r="137" spans="1:24" hidden="1" outlineLevel="1" collapsed="1">
      <c r="A137" s="62">
        <v>44378</v>
      </c>
      <c r="B137" s="89">
        <v>7282.3405839899997</v>
      </c>
      <c r="C137" s="89">
        <f t="shared" ref="C137" si="637">I137+O137</f>
        <v>4402.0379109999994</v>
      </c>
      <c r="D137" s="89">
        <f t="shared" ref="D137" si="638">J137+P137</f>
        <v>2880.3026729899998</v>
      </c>
      <c r="E137" s="89">
        <f t="shared" ref="E137" si="639">K137+Q137</f>
        <v>2213.1089124700002</v>
      </c>
      <c r="F137" s="89">
        <f t="shared" ref="F137" si="640">L137+R137</f>
        <v>641.66177545000005</v>
      </c>
      <c r="G137" s="89">
        <f t="shared" ref="G137" si="641">M137+S137</f>
        <v>25.531985070000001</v>
      </c>
      <c r="H137" s="89">
        <f t="shared" ref="H137" si="642">SUM(I137:J137)</f>
        <v>5606.9474269599996</v>
      </c>
      <c r="I137" s="89">
        <v>3347.3793768199998</v>
      </c>
      <c r="J137" s="89">
        <f t="shared" ref="J137" si="643">SUM(K137:M137)</f>
        <v>2259.5680501399997</v>
      </c>
      <c r="K137" s="89">
        <v>1870.9342037700001</v>
      </c>
      <c r="L137" s="89">
        <v>363.1018613</v>
      </c>
      <c r="M137" s="89">
        <v>25.531985070000001</v>
      </c>
      <c r="N137" s="89">
        <f t="shared" ref="N137" si="644">SUM(O137:P137)</f>
        <v>1675.3931570300001</v>
      </c>
      <c r="O137" s="89">
        <v>1054.6585341800001</v>
      </c>
      <c r="P137" s="89">
        <f t="shared" ref="P137" si="645">SUM(Q137:S137)</f>
        <v>620.73462285000005</v>
      </c>
      <c r="Q137" s="89">
        <v>342.1747087</v>
      </c>
      <c r="R137" s="89">
        <v>278.55991415</v>
      </c>
      <c r="S137" s="89">
        <v>0</v>
      </c>
      <c r="T137" s="89"/>
      <c r="U137" s="89"/>
      <c r="V137" s="89"/>
      <c r="W137" s="89"/>
      <c r="X137" s="89"/>
    </row>
    <row r="138" spans="1:24" hidden="1" outlineLevel="1" collapsed="1">
      <c r="A138" s="62">
        <v>44409</v>
      </c>
      <c r="B138" s="89">
        <v>7149.73933382</v>
      </c>
      <c r="C138" s="89">
        <f t="shared" ref="C138" si="646">I138+O138</f>
        <v>4468.4944834299995</v>
      </c>
      <c r="D138" s="89">
        <f t="shared" ref="D138" si="647">J138+P138</f>
        <v>2681.2448503900005</v>
      </c>
      <c r="E138" s="89">
        <f t="shared" ref="E138" si="648">K138+Q138</f>
        <v>1987.83990227</v>
      </c>
      <c r="F138" s="89">
        <f t="shared" ref="F138" si="649">L138+R138</f>
        <v>666.78029135999998</v>
      </c>
      <c r="G138" s="89">
        <f t="shared" ref="G138" si="650">M138+S138</f>
        <v>26.624656760000001</v>
      </c>
      <c r="H138" s="89">
        <f t="shared" ref="H138" si="651">SUM(I138:J138)</f>
        <v>5346.3743771700001</v>
      </c>
      <c r="I138" s="89">
        <v>3291.4969690799999</v>
      </c>
      <c r="J138" s="89">
        <f t="shared" ref="J138" si="652">SUM(K138:M138)</f>
        <v>2054.8774080900002</v>
      </c>
      <c r="K138" s="89">
        <v>1646.0154677600001</v>
      </c>
      <c r="L138" s="89">
        <v>382.23728356999999</v>
      </c>
      <c r="M138" s="89">
        <v>26.624656760000001</v>
      </c>
      <c r="N138" s="89">
        <f t="shared" ref="N138" si="653">SUM(O138:P138)</f>
        <v>1803.3649566499998</v>
      </c>
      <c r="O138" s="89">
        <v>1176.9975143499998</v>
      </c>
      <c r="P138" s="89">
        <f t="shared" ref="P138" si="654">SUM(Q138:S138)</f>
        <v>626.36744229999999</v>
      </c>
      <c r="Q138" s="89">
        <v>341.82443451</v>
      </c>
      <c r="R138" s="89">
        <v>284.54300778999999</v>
      </c>
      <c r="S138" s="89">
        <v>0</v>
      </c>
      <c r="T138" s="89"/>
      <c r="U138" s="89"/>
      <c r="V138" s="89"/>
      <c r="W138" s="89"/>
      <c r="X138" s="89"/>
    </row>
    <row r="139" spans="1:24" hidden="1" outlineLevel="1" collapsed="1">
      <c r="A139" s="62">
        <v>44440</v>
      </c>
      <c r="B139" s="89">
        <v>7102.6893117899999</v>
      </c>
      <c r="C139" s="89">
        <f t="shared" ref="C139" si="655">I139+O139</f>
        <v>4501.6298119399999</v>
      </c>
      <c r="D139" s="89">
        <f t="shared" ref="D139" si="656">J139+P139</f>
        <v>2601.0594998500001</v>
      </c>
      <c r="E139" s="89">
        <f t="shared" ref="E139" si="657">K139+Q139</f>
        <v>1878.2180295999999</v>
      </c>
      <c r="F139" s="89">
        <f t="shared" ref="F139" si="658">L139+R139</f>
        <v>566.81369673999995</v>
      </c>
      <c r="G139" s="89">
        <f t="shared" ref="G139" si="659">M139+S139</f>
        <v>156.02777350999997</v>
      </c>
      <c r="H139" s="89">
        <f t="shared" ref="H139" si="660">SUM(I139:J139)</f>
        <v>5102.1160823099999</v>
      </c>
      <c r="I139" s="89">
        <v>3138.2939589100001</v>
      </c>
      <c r="J139" s="89">
        <f t="shared" ref="J139" si="661">SUM(K139:M139)</f>
        <v>1963.8221233999998</v>
      </c>
      <c r="K139" s="89">
        <v>1589.0926822699998</v>
      </c>
      <c r="L139" s="89">
        <v>348.05112574999998</v>
      </c>
      <c r="M139" s="89">
        <v>26.678315380000001</v>
      </c>
      <c r="N139" s="89">
        <f t="shared" ref="N139" si="662">SUM(O139:P139)</f>
        <v>2000.5732294800002</v>
      </c>
      <c r="O139" s="89">
        <v>1363.3358530300002</v>
      </c>
      <c r="P139" s="89">
        <f t="shared" ref="P139" si="663">SUM(Q139:S139)</f>
        <v>637.23737645000006</v>
      </c>
      <c r="Q139" s="89">
        <v>289.12534733000001</v>
      </c>
      <c r="R139" s="89">
        <v>218.76257099</v>
      </c>
      <c r="S139" s="89">
        <v>129.34945812999999</v>
      </c>
      <c r="T139" s="89"/>
      <c r="U139" s="89"/>
      <c r="V139" s="89"/>
      <c r="W139" s="89"/>
      <c r="X139" s="89"/>
    </row>
    <row r="140" spans="1:24" collapsed="1">
      <c r="A140" s="62">
        <v>44470</v>
      </c>
      <c r="B140" s="89">
        <v>7311.3299300599992</v>
      </c>
      <c r="C140" s="89">
        <f t="shared" ref="C140" si="664">I140+O140</f>
        <v>4799.5621124099998</v>
      </c>
      <c r="D140" s="89">
        <f t="shared" ref="D140" si="665">J140+P140</f>
        <v>2511.7678176500003</v>
      </c>
      <c r="E140" s="89">
        <f t="shared" ref="E140" si="666">K140+Q140</f>
        <v>1744.0366790400001</v>
      </c>
      <c r="F140" s="89">
        <f t="shared" ref="F140" si="667">L140+R140</f>
        <v>612.33212828000001</v>
      </c>
      <c r="G140" s="89">
        <f t="shared" ref="G140" si="668">M140+S140</f>
        <v>155.39901033000001</v>
      </c>
      <c r="H140" s="89">
        <f t="shared" ref="H140" si="669">SUM(I140:J140)</f>
        <v>5282.5198064000006</v>
      </c>
      <c r="I140" s="89">
        <v>3348.5506196300003</v>
      </c>
      <c r="J140" s="89">
        <f t="shared" ref="J140" si="670">SUM(K140:M140)</f>
        <v>1933.9691867700001</v>
      </c>
      <c r="K140" s="89">
        <v>1511.1499095300001</v>
      </c>
      <c r="L140" s="89">
        <v>395.55712503000001</v>
      </c>
      <c r="M140" s="89">
        <v>27.26215221</v>
      </c>
      <c r="N140" s="89">
        <f t="shared" ref="N140" si="671">SUM(O140:P140)</f>
        <v>2028.81012366</v>
      </c>
      <c r="O140" s="89">
        <v>1451.01149278</v>
      </c>
      <c r="P140" s="89">
        <f t="shared" ref="P140" si="672">SUM(Q140:S140)</f>
        <v>577.79863088000002</v>
      </c>
      <c r="Q140" s="89">
        <v>232.88676950999999</v>
      </c>
      <c r="R140" s="89">
        <v>216.77500325</v>
      </c>
      <c r="S140" s="89">
        <v>128.13685812</v>
      </c>
      <c r="T140" s="89"/>
      <c r="U140" s="89"/>
      <c r="V140" s="89"/>
      <c r="W140" s="89"/>
      <c r="X140" s="89"/>
    </row>
    <row r="141" spans="1:24">
      <c r="A141" s="62">
        <v>44501</v>
      </c>
      <c r="B141" s="89">
        <v>7318.5220398500005</v>
      </c>
      <c r="C141" s="89">
        <f t="shared" ref="C141" si="673">I141+O141</f>
        <v>4938.5976437400004</v>
      </c>
      <c r="D141" s="89">
        <f t="shared" ref="D141" si="674">J141+P141</f>
        <v>2379.9243961100001</v>
      </c>
      <c r="E141" s="89">
        <f t="shared" ref="E141" si="675">K141+Q141</f>
        <v>1716.45679971</v>
      </c>
      <c r="F141" s="89">
        <f t="shared" ref="F141" si="676">L141+R141</f>
        <v>503.89124369000001</v>
      </c>
      <c r="G141" s="89">
        <f t="shared" ref="G141" si="677">M141+S141</f>
        <v>159.57635270999998</v>
      </c>
      <c r="H141" s="89">
        <f t="shared" ref="H141" si="678">SUM(I141:J141)</f>
        <v>5343.64166785</v>
      </c>
      <c r="I141" s="89">
        <v>3547.0444988700001</v>
      </c>
      <c r="J141" s="89">
        <f t="shared" ref="J141" si="679">SUM(K141:M141)</f>
        <v>1796.5971689800001</v>
      </c>
      <c r="K141" s="89">
        <v>1489.06458881</v>
      </c>
      <c r="L141" s="89">
        <v>280.21575636</v>
      </c>
      <c r="M141" s="89">
        <v>27.316823809999999</v>
      </c>
      <c r="N141" s="89">
        <f t="shared" ref="N141" si="680">SUM(O141:P141)</f>
        <v>1974.8803720000001</v>
      </c>
      <c r="O141" s="89">
        <v>1391.5531448700001</v>
      </c>
      <c r="P141" s="89">
        <f t="shared" ref="P141" si="681">SUM(Q141:S141)</f>
        <v>583.32722712999998</v>
      </c>
      <c r="Q141" s="89">
        <v>227.39221090000001</v>
      </c>
      <c r="R141" s="89">
        <v>223.67548733000001</v>
      </c>
      <c r="S141" s="89">
        <v>132.25952889999999</v>
      </c>
      <c r="T141" s="89"/>
      <c r="U141" s="89"/>
      <c r="V141" s="89"/>
      <c r="W141" s="89"/>
      <c r="X141" s="89"/>
    </row>
    <row r="142" spans="1:24">
      <c r="A142" s="62">
        <v>44531</v>
      </c>
      <c r="B142" s="89">
        <v>8263.5789811100003</v>
      </c>
      <c r="C142" s="89">
        <f t="shared" ref="C142" si="682">I142+O142</f>
        <v>5845.66545391</v>
      </c>
      <c r="D142" s="89">
        <f t="shared" ref="D142" si="683">J142+P142</f>
        <v>2417.9135272000003</v>
      </c>
      <c r="E142" s="89">
        <f t="shared" ref="E142" si="684">K142+Q142</f>
        <v>1660.7180294700001</v>
      </c>
      <c r="F142" s="89">
        <f t="shared" ref="F142" si="685">L142+R142</f>
        <v>597.03973513999995</v>
      </c>
      <c r="G142" s="89">
        <f t="shared" ref="G142" si="686">M142+S142</f>
        <v>160.15576259000002</v>
      </c>
      <c r="H142" s="89">
        <f t="shared" ref="H142" si="687">SUM(I142:J142)</f>
        <v>6316.4002957999992</v>
      </c>
      <c r="I142" s="89">
        <v>4529.9750596899994</v>
      </c>
      <c r="J142" s="89">
        <f t="shared" ref="J142" si="688">SUM(K142:M142)</f>
        <v>1786.42523611</v>
      </c>
      <c r="K142" s="89">
        <v>1404.3498277900001</v>
      </c>
      <c r="L142" s="89">
        <v>354.68863677999997</v>
      </c>
      <c r="M142" s="89">
        <v>27.386771540000002</v>
      </c>
      <c r="N142" s="89">
        <f t="shared" ref="N142" si="689">SUM(O142:P142)</f>
        <v>1947.1786853100002</v>
      </c>
      <c r="O142" s="89">
        <v>1315.6903942200001</v>
      </c>
      <c r="P142" s="89">
        <f t="shared" ref="P142" si="690">SUM(Q142:S142)</f>
        <v>631.48829109000008</v>
      </c>
      <c r="Q142" s="89">
        <v>256.36820168000003</v>
      </c>
      <c r="R142" s="89">
        <v>242.35109836000001</v>
      </c>
      <c r="S142" s="89">
        <v>132.76899105000001</v>
      </c>
      <c r="T142" s="89"/>
      <c r="U142" s="89"/>
      <c r="V142" s="89"/>
      <c r="W142" s="89"/>
      <c r="X142" s="89"/>
    </row>
    <row r="143" spans="1:24">
      <c r="A143" s="62">
        <v>44562</v>
      </c>
      <c r="B143" s="89">
        <v>7134.5186995099994</v>
      </c>
      <c r="C143" s="89">
        <f t="shared" ref="C143" si="691">I143+O143</f>
        <v>4849.6026925000006</v>
      </c>
      <c r="D143" s="89">
        <f t="shared" ref="D143" si="692">J143+P143</f>
        <v>2284.9160070099997</v>
      </c>
      <c r="E143" s="89">
        <f t="shared" ref="E143" si="693">K143+Q143</f>
        <v>1570.1346742399999</v>
      </c>
      <c r="F143" s="89">
        <f t="shared" ref="F143" si="694">L143+R143</f>
        <v>547.24559346000001</v>
      </c>
      <c r="G143" s="89">
        <f t="shared" ref="G143" si="695">M143+S143</f>
        <v>167.53573931</v>
      </c>
      <c r="H143" s="89">
        <f t="shared" ref="H143" si="696">SUM(I143:J143)</f>
        <v>5108.1590170199997</v>
      </c>
      <c r="I143" s="89">
        <v>3456.9948400600001</v>
      </c>
      <c r="J143" s="89">
        <f t="shared" ref="J143" si="697">SUM(K143:M143)</f>
        <v>1651.1641769599996</v>
      </c>
      <c r="K143" s="89">
        <v>1315.1203577899998</v>
      </c>
      <c r="L143" s="89">
        <v>308.60564353999996</v>
      </c>
      <c r="M143" s="89">
        <v>27.43817563</v>
      </c>
      <c r="N143" s="89">
        <f t="shared" ref="N143" si="698">SUM(O143:P143)</f>
        <v>2026.3596824900001</v>
      </c>
      <c r="O143" s="89">
        <v>1392.60785244</v>
      </c>
      <c r="P143" s="89">
        <f t="shared" ref="P143" si="699">SUM(Q143:S143)</f>
        <v>633.75183004999997</v>
      </c>
      <c r="Q143" s="89">
        <v>255.01431645</v>
      </c>
      <c r="R143" s="89">
        <v>238.63994991999999</v>
      </c>
      <c r="S143" s="89">
        <v>140.09756368000001</v>
      </c>
      <c r="T143" s="89"/>
      <c r="U143" s="89"/>
      <c r="V143" s="89"/>
      <c r="W143" s="89"/>
      <c r="X143" s="89"/>
    </row>
    <row r="144" spans="1:24">
      <c r="A144" s="62">
        <v>44593</v>
      </c>
      <c r="B144" s="89">
        <v>7976.2795953599998</v>
      </c>
      <c r="C144" s="89">
        <f t="shared" ref="C144" si="700">I144+O144</f>
        <v>5790.0895082199995</v>
      </c>
      <c r="D144" s="89">
        <f t="shared" ref="D144" si="701">J144+P144</f>
        <v>2186.1900871399998</v>
      </c>
      <c r="E144" s="89">
        <f t="shared" ref="E144" si="702">K144+Q144</f>
        <v>1453.5876434699999</v>
      </c>
      <c r="F144" s="89">
        <f t="shared" ref="F144" si="703">L144+R144</f>
        <v>562.81886852999992</v>
      </c>
      <c r="G144" s="89">
        <f t="shared" ref="G144" si="704">M144+S144</f>
        <v>169.78357514000001</v>
      </c>
      <c r="H144" s="89">
        <f t="shared" ref="H144" si="705">SUM(I144:J144)</f>
        <v>5619.9475028299994</v>
      </c>
      <c r="I144" s="89">
        <v>4215.6257895999997</v>
      </c>
      <c r="J144" s="89">
        <f t="shared" ref="J144" si="706">SUM(K144:M144)</f>
        <v>1404.3217132299999</v>
      </c>
      <c r="K144" s="89">
        <v>1057.4889793</v>
      </c>
      <c r="L144" s="89">
        <v>319.43333340999999</v>
      </c>
      <c r="M144" s="89">
        <v>27.39940052</v>
      </c>
      <c r="N144" s="89">
        <f t="shared" ref="N144" si="707">SUM(O144:P144)</f>
        <v>2356.33209253</v>
      </c>
      <c r="O144" s="89">
        <v>1574.46371862</v>
      </c>
      <c r="P144" s="89">
        <f t="shared" ref="P144" si="708">SUM(Q144:S144)</f>
        <v>781.86837390999995</v>
      </c>
      <c r="Q144" s="89">
        <v>396.09866417000001</v>
      </c>
      <c r="R144" s="89">
        <v>243.38553511999999</v>
      </c>
      <c r="S144" s="89">
        <v>142.38417462000001</v>
      </c>
      <c r="T144" s="89"/>
      <c r="U144" s="89"/>
      <c r="V144" s="89"/>
      <c r="W144" s="89"/>
      <c r="X144" s="89"/>
    </row>
    <row r="145" spans="1:24">
      <c r="A145" s="62">
        <v>44621</v>
      </c>
      <c r="B145" s="89">
        <v>7671.8168171500001</v>
      </c>
      <c r="C145" s="89">
        <f t="shared" ref="C145" si="709">I145+O145</f>
        <v>5449.3102794900005</v>
      </c>
      <c r="D145" s="89">
        <f t="shared" ref="D145" si="710">J145+P145</f>
        <v>2222.50653766</v>
      </c>
      <c r="E145" s="89">
        <f t="shared" ref="E145" si="711">K145+Q145</f>
        <v>1514.12037607</v>
      </c>
      <c r="F145" s="89">
        <f t="shared" ref="F145" si="712">L145+R145</f>
        <v>538.57449663</v>
      </c>
      <c r="G145" s="89">
        <f t="shared" ref="G145" si="713">M145+S145</f>
        <v>169.81166496</v>
      </c>
      <c r="H145" s="89">
        <f t="shared" ref="H145" si="714">SUM(I145:J145)</f>
        <v>5527.5873604400003</v>
      </c>
      <c r="I145" s="89">
        <v>4062.94973097</v>
      </c>
      <c r="J145" s="89">
        <f t="shared" ref="J145" si="715">SUM(K145:M145)</f>
        <v>1464.6376294699999</v>
      </c>
      <c r="K145" s="89">
        <v>1130.23449461</v>
      </c>
      <c r="L145" s="89">
        <v>306.98149404000003</v>
      </c>
      <c r="M145" s="89">
        <v>27.42164082</v>
      </c>
      <c r="N145" s="89">
        <f t="shared" ref="N145" si="716">SUM(O145:P145)</f>
        <v>2144.2294567100002</v>
      </c>
      <c r="O145" s="89">
        <v>1386.3605485200001</v>
      </c>
      <c r="P145" s="89">
        <f t="shared" ref="P145" si="717">SUM(Q145:S145)</f>
        <v>757.86890819000007</v>
      </c>
      <c r="Q145" s="89">
        <v>383.88588146000001</v>
      </c>
      <c r="R145" s="89">
        <v>231.59300259</v>
      </c>
      <c r="S145" s="89">
        <v>142.39002414000001</v>
      </c>
      <c r="T145" s="89"/>
      <c r="U145" s="89"/>
      <c r="V145" s="89"/>
      <c r="W145" s="89"/>
      <c r="X145" s="89"/>
    </row>
    <row r="146" spans="1:24">
      <c r="A146" s="62">
        <v>44652</v>
      </c>
      <c r="B146" s="89">
        <v>8046.0901388700004</v>
      </c>
      <c r="C146" s="89">
        <f t="shared" ref="C146" si="718">I146+O146</f>
        <v>5616.8539335000005</v>
      </c>
      <c r="D146" s="89">
        <f t="shared" ref="D146" si="719">J146+P146</f>
        <v>2429.2362053699999</v>
      </c>
      <c r="E146" s="89">
        <f t="shared" ref="E146" si="720">K146+Q146</f>
        <v>1574.0715993399999</v>
      </c>
      <c r="F146" s="89">
        <f t="shared" ref="F146" si="721">L146+R146</f>
        <v>685.36080221999998</v>
      </c>
      <c r="G146" s="89">
        <f t="shared" ref="G146" si="722">M146+S146</f>
        <v>169.80380381000001</v>
      </c>
      <c r="H146" s="89">
        <f t="shared" ref="H146" si="723">SUM(I146:J146)</f>
        <v>5740.3697505999999</v>
      </c>
      <c r="I146" s="89">
        <v>4060.213499</v>
      </c>
      <c r="J146" s="89">
        <f t="shared" ref="J146" si="724">SUM(K146:M146)</f>
        <v>1680.1562515999999</v>
      </c>
      <c r="K146" s="89">
        <v>1199.34774505</v>
      </c>
      <c r="L146" s="89">
        <v>453.39277704</v>
      </c>
      <c r="M146" s="89">
        <v>27.415729509999998</v>
      </c>
      <c r="N146" s="89">
        <f t="shared" ref="N146" si="725">SUM(O146:P146)</f>
        <v>2305.7203882700001</v>
      </c>
      <c r="O146" s="89">
        <v>1556.6404345000001</v>
      </c>
      <c r="P146" s="89">
        <f t="shared" ref="P146" si="726">SUM(Q146:S146)</f>
        <v>749.07995376999997</v>
      </c>
      <c r="Q146" s="89">
        <v>374.72385429000002</v>
      </c>
      <c r="R146" s="89">
        <v>231.96802518000001</v>
      </c>
      <c r="S146" s="89">
        <v>142.3880743</v>
      </c>
      <c r="T146" s="89"/>
      <c r="U146" s="89"/>
      <c r="V146" s="89"/>
      <c r="W146" s="89"/>
      <c r="X146" s="89"/>
    </row>
    <row r="147" spans="1:24">
      <c r="A147" s="62">
        <v>44682</v>
      </c>
      <c r="B147" s="89">
        <v>8322.6569627999997</v>
      </c>
      <c r="C147" s="89">
        <f t="shared" ref="C147" si="727">I147+O147</f>
        <v>5923.0669941800006</v>
      </c>
      <c r="D147" s="89">
        <f t="shared" ref="D147" si="728">J147+P147</f>
        <v>2399.58996862</v>
      </c>
      <c r="E147" s="89">
        <f t="shared" ref="E147" si="729">K147+Q147</f>
        <v>1571.3817213500001</v>
      </c>
      <c r="F147" s="89">
        <f t="shared" ref="F147" si="730">L147+R147</f>
        <v>658.44505185999992</v>
      </c>
      <c r="G147" s="89">
        <f t="shared" ref="G147" si="731">M147+S147</f>
        <v>169.76319541000001</v>
      </c>
      <c r="H147" s="89">
        <f t="shared" ref="H147" si="732">SUM(I147:J147)</f>
        <v>5852.3167095600002</v>
      </c>
      <c r="I147" s="89">
        <v>4249.1618542300002</v>
      </c>
      <c r="J147" s="89">
        <f t="shared" ref="J147" si="733">SUM(K147:M147)</f>
        <v>1603.1548553300001</v>
      </c>
      <c r="K147" s="89">
        <v>1157.8172346000001</v>
      </c>
      <c r="L147" s="89">
        <v>417.91375364999999</v>
      </c>
      <c r="M147" s="89">
        <v>27.423867080000001</v>
      </c>
      <c r="N147" s="89">
        <f t="shared" ref="N147" si="734">SUM(O147:P147)</f>
        <v>2470.34025324</v>
      </c>
      <c r="O147" s="89">
        <v>1673.9051399500001</v>
      </c>
      <c r="P147" s="89">
        <f t="shared" ref="P147" si="735">SUM(Q147:S147)</f>
        <v>796.43511328999989</v>
      </c>
      <c r="Q147" s="89">
        <v>413.56448675000001</v>
      </c>
      <c r="R147" s="89">
        <v>240.53129820999999</v>
      </c>
      <c r="S147" s="89">
        <v>142.33932833</v>
      </c>
      <c r="T147" s="89"/>
      <c r="U147" s="89"/>
      <c r="V147" s="89"/>
      <c r="W147" s="89"/>
      <c r="X147" s="89"/>
    </row>
    <row r="148" spans="1:24">
      <c r="A148" s="62">
        <v>44713</v>
      </c>
      <c r="B148" s="89">
        <v>7957.0123739399987</v>
      </c>
      <c r="C148" s="89">
        <f t="shared" ref="C148" si="736">I148+O148</f>
        <v>5627.6154600099999</v>
      </c>
      <c r="D148" s="89">
        <f t="shared" ref="D148" si="737">J148+P148</f>
        <v>2329.3969139299998</v>
      </c>
      <c r="E148" s="89">
        <f t="shared" ref="E148" si="738">K148+Q148</f>
        <v>1564.0946260799999</v>
      </c>
      <c r="F148" s="89">
        <f t="shared" ref="F148" si="739">L148+R148</f>
        <v>595.42447250999999</v>
      </c>
      <c r="G148" s="89">
        <f t="shared" ref="G148" si="740">M148+S148</f>
        <v>169.87781533999998</v>
      </c>
      <c r="H148" s="89">
        <f t="shared" ref="H148" si="741">SUM(I148:J148)</f>
        <v>5555.8673318000001</v>
      </c>
      <c r="I148" s="89">
        <v>4047.6443981499997</v>
      </c>
      <c r="J148" s="89">
        <f t="shared" ref="J148" si="742">SUM(K148:M148)</f>
        <v>1508.22293365</v>
      </c>
      <c r="K148" s="89">
        <v>1125.85019023</v>
      </c>
      <c r="L148" s="89">
        <v>354.88300237999999</v>
      </c>
      <c r="M148" s="89">
        <v>27.489741039999998</v>
      </c>
      <c r="N148" s="89">
        <f t="shared" ref="N148" si="743">SUM(O148:P148)</f>
        <v>2401.14504214</v>
      </c>
      <c r="O148" s="89">
        <v>1579.97106186</v>
      </c>
      <c r="P148" s="89">
        <f t="shared" ref="P148" si="744">SUM(Q148:S148)</f>
        <v>821.17398028000002</v>
      </c>
      <c r="Q148" s="89">
        <v>438.24443585</v>
      </c>
      <c r="R148" s="89">
        <v>240.54147012999999</v>
      </c>
      <c r="S148" s="89">
        <v>142.3880743</v>
      </c>
      <c r="T148" s="89"/>
      <c r="U148" s="89"/>
      <c r="V148" s="89"/>
      <c r="W148" s="89"/>
      <c r="X148" s="89"/>
    </row>
    <row r="149" spans="1:24">
      <c r="A149" s="62">
        <v>44743</v>
      </c>
      <c r="B149" s="89">
        <v>7960.3178383900004</v>
      </c>
      <c r="C149" s="89">
        <f t="shared" ref="C149" si="745">I149+O149</f>
        <v>5139.6342245600008</v>
      </c>
      <c r="D149" s="89">
        <f t="shared" ref="D149" si="746">J149+P149</f>
        <v>2820.68361383</v>
      </c>
      <c r="E149" s="89">
        <f t="shared" ref="E149" si="747">K149+Q149</f>
        <v>2062.6150621299998</v>
      </c>
      <c r="F149" s="89">
        <f t="shared" ref="F149" si="748">L149+R149</f>
        <v>552.62317645000007</v>
      </c>
      <c r="G149" s="89">
        <f t="shared" ref="G149" si="749">M149+S149</f>
        <v>205.44537525000001</v>
      </c>
      <c r="H149" s="89">
        <f t="shared" ref="H149" si="750">SUM(I149:J149)</f>
        <v>4917.3935285200005</v>
      </c>
      <c r="I149" s="89">
        <v>3279.4121900500004</v>
      </c>
      <c r="J149" s="89">
        <f t="shared" ref="J149" si="751">SUM(K149:M149)</f>
        <v>1637.9813384700001</v>
      </c>
      <c r="K149" s="89">
        <v>1333.6992270999999</v>
      </c>
      <c r="L149" s="89">
        <v>276.82414461000002</v>
      </c>
      <c r="M149" s="89">
        <v>27.457966760000001</v>
      </c>
      <c r="N149" s="89">
        <f t="shared" ref="N149" si="752">SUM(O149:P149)</f>
        <v>3042.9243098699999</v>
      </c>
      <c r="O149" s="89">
        <v>1860.22203451</v>
      </c>
      <c r="P149" s="89">
        <f t="shared" ref="P149" si="753">SUM(Q149:S149)</f>
        <v>1182.7022753599999</v>
      </c>
      <c r="Q149" s="89">
        <v>728.91583503000004</v>
      </c>
      <c r="R149" s="89">
        <v>275.79903184</v>
      </c>
      <c r="S149" s="89">
        <v>177.98740849000001</v>
      </c>
      <c r="T149" s="89"/>
      <c r="U149" s="89"/>
      <c r="V149" s="89"/>
      <c r="W149" s="89"/>
      <c r="X149" s="89"/>
    </row>
    <row r="150" spans="1:24">
      <c r="A150" s="62">
        <v>44774</v>
      </c>
      <c r="B150" s="89">
        <v>8383.69103731</v>
      </c>
      <c r="C150" s="89">
        <f t="shared" ref="C150" si="754">I150+O150</f>
        <v>5502.3629350299998</v>
      </c>
      <c r="D150" s="89">
        <f t="shared" ref="D150" si="755">J150+P150</f>
        <v>2881.3281022800002</v>
      </c>
      <c r="E150" s="89">
        <f t="shared" ref="E150" si="756">K150+Q150</f>
        <v>2149.2711176599996</v>
      </c>
      <c r="F150" s="89">
        <f t="shared" ref="F150" si="757">L150+R150</f>
        <v>609.65514430000007</v>
      </c>
      <c r="G150" s="89">
        <f t="shared" ref="G150" si="758">M150+S150</f>
        <v>122.40184032000001</v>
      </c>
      <c r="H150" s="89">
        <f t="shared" ref="H150" si="759">SUM(I150:J150)</f>
        <v>5070.3330821599993</v>
      </c>
      <c r="I150" s="89">
        <v>3326.2105375399997</v>
      </c>
      <c r="J150" s="89">
        <f t="shared" ref="J150" si="760">SUM(K150:M150)</f>
        <v>1744.1225446199999</v>
      </c>
      <c r="K150" s="89">
        <v>1394.1922572999999</v>
      </c>
      <c r="L150" s="89">
        <v>322.47593895</v>
      </c>
      <c r="M150" s="89">
        <v>27.454348370000002</v>
      </c>
      <c r="N150" s="89">
        <f t="shared" ref="N150" si="761">SUM(O150:P150)</f>
        <v>3313.3579551500002</v>
      </c>
      <c r="O150" s="89">
        <v>2176.1523974900001</v>
      </c>
      <c r="P150" s="89">
        <f t="shared" ref="P150" si="762">SUM(Q150:S150)</f>
        <v>1137.2055576600001</v>
      </c>
      <c r="Q150" s="89">
        <v>755.07886035999991</v>
      </c>
      <c r="R150" s="89">
        <v>287.17920535000002</v>
      </c>
      <c r="S150" s="89">
        <v>94.94749195</v>
      </c>
      <c r="T150" s="89"/>
      <c r="U150" s="89"/>
      <c r="V150" s="89"/>
      <c r="W150" s="89"/>
      <c r="X150" s="89"/>
    </row>
    <row r="151" spans="1:24">
      <c r="A151" s="62">
        <v>44805</v>
      </c>
      <c r="B151" s="89">
        <v>9093.6503718500007</v>
      </c>
      <c r="C151" s="89">
        <f t="shared" ref="C151" si="763">I151+O151</f>
        <v>6210.9848091100002</v>
      </c>
      <c r="D151" s="89">
        <f t="shared" ref="D151" si="764">J151+P151</f>
        <v>2882.6655627400005</v>
      </c>
      <c r="E151" s="89">
        <f t="shared" ref="E151" si="765">K151+Q151</f>
        <v>2125.7522861300004</v>
      </c>
      <c r="F151" s="89">
        <f t="shared" ref="F151" si="766">L151+R151</f>
        <v>634.53592940999999</v>
      </c>
      <c r="G151" s="89">
        <f t="shared" ref="G151" si="767">M151+S151</f>
        <v>122.3773472</v>
      </c>
      <c r="H151" s="89">
        <f t="shared" ref="H151" si="768">SUM(I151:J151)</f>
        <v>5479.94319576</v>
      </c>
      <c r="I151" s="89">
        <v>3699.26633137</v>
      </c>
      <c r="J151" s="89">
        <f t="shared" ref="J151" si="769">SUM(K151:M151)</f>
        <v>1780.67686439</v>
      </c>
      <c r="K151" s="89">
        <v>1405.94240087</v>
      </c>
      <c r="L151" s="89">
        <v>347.28511171999997</v>
      </c>
      <c r="M151" s="89">
        <v>27.449351799999999</v>
      </c>
      <c r="N151" s="89">
        <f t="shared" ref="N151" si="770">SUM(O151:P151)</f>
        <v>3613.7071760900008</v>
      </c>
      <c r="O151" s="89">
        <v>2511.7184777400003</v>
      </c>
      <c r="P151" s="89">
        <f t="shared" ref="P151" si="771">SUM(Q151:S151)</f>
        <v>1101.9886983500003</v>
      </c>
      <c r="Q151" s="89">
        <v>719.8098852600001</v>
      </c>
      <c r="R151" s="89">
        <v>287.25081769000002</v>
      </c>
      <c r="S151" s="89">
        <v>94.9279954</v>
      </c>
      <c r="T151" s="89"/>
      <c r="U151" s="89"/>
      <c r="V151" s="89"/>
      <c r="W151" s="89"/>
      <c r="X151" s="89"/>
    </row>
    <row r="152" spans="1:24">
      <c r="A152" s="62">
        <v>44835</v>
      </c>
      <c r="B152" s="89">
        <v>9330.0575033000005</v>
      </c>
      <c r="C152" s="89">
        <f t="shared" ref="C152" si="772">I152+O152</f>
        <v>6556.5619367500003</v>
      </c>
      <c r="D152" s="89">
        <f t="shared" ref="D152" si="773">J152+P152</f>
        <v>2773.4955665499997</v>
      </c>
      <c r="E152" s="89">
        <f t="shared" ref="E152" si="774">K152+Q152</f>
        <v>2046.0101397599997</v>
      </c>
      <c r="F152" s="89">
        <f t="shared" ref="F152" si="775">L152+R152</f>
        <v>605.10459773000002</v>
      </c>
      <c r="G152" s="89">
        <f t="shared" ref="G152" si="776">M152+S152</f>
        <v>122.38082906</v>
      </c>
      <c r="H152" s="89">
        <f t="shared" ref="H152" si="777">SUM(I152:J152)</f>
        <v>5668.3624324699995</v>
      </c>
      <c r="I152" s="89">
        <v>4079.9591981100002</v>
      </c>
      <c r="J152" s="89">
        <f t="shared" ref="J152" si="778">SUM(K152:M152)</f>
        <v>1588.4032343599997</v>
      </c>
      <c r="K152" s="89">
        <v>1239.3402256699999</v>
      </c>
      <c r="L152" s="89">
        <v>321.61147504999997</v>
      </c>
      <c r="M152" s="89">
        <v>27.451533640000001</v>
      </c>
      <c r="N152" s="89">
        <f t="shared" ref="N152" si="779">SUM(O152:P152)</f>
        <v>3661.6950708300001</v>
      </c>
      <c r="O152" s="89">
        <v>2476.6027386400001</v>
      </c>
      <c r="P152" s="89">
        <f t="shared" ref="P152" si="780">SUM(Q152:S152)</f>
        <v>1185.09233219</v>
      </c>
      <c r="Q152" s="89">
        <v>806.66991408999991</v>
      </c>
      <c r="R152" s="89">
        <v>283.49312268</v>
      </c>
      <c r="S152" s="89">
        <v>94.929295420000003</v>
      </c>
      <c r="T152" s="89"/>
      <c r="U152" s="89"/>
      <c r="V152" s="89"/>
      <c r="W152" s="89"/>
      <c r="X152" s="89"/>
    </row>
  </sheetData>
  <mergeCells count="10">
    <mergeCell ref="A3:S3"/>
    <mergeCell ref="A6:A8"/>
    <mergeCell ref="B6:B8"/>
    <mergeCell ref="I7:M7"/>
    <mergeCell ref="A4:F4"/>
    <mergeCell ref="O7:S7"/>
    <mergeCell ref="C6:G7"/>
    <mergeCell ref="N7:N8"/>
    <mergeCell ref="H7:H8"/>
    <mergeCell ref="H6:S6"/>
  </mergeCells>
  <hyperlinks>
    <hyperlink ref="A3" location="'зміст'!A1" display="'зміст'!A1"/>
    <hyperlink ref="A1" location="Зміст!A1" display="Зміст"/>
    <hyperlink ref="A3:S3" location="'на звітну дату'!A1" display="'на звітну дату'!A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4294967293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9" tint="0.39997558519241921"/>
  </sheetPr>
  <dimension ref="A1:Y152"/>
  <sheetViews>
    <sheetView showGridLines="0" zoomScaleNormal="100" zoomScaleSheetLayoutView="89" workbookViewId="0">
      <selection activeCell="A2" sqref="A2"/>
    </sheetView>
  </sheetViews>
  <sheetFormatPr defaultColWidth="9.109375" defaultRowHeight="13.8" outlineLevelRow="1"/>
  <cols>
    <col min="1" max="1" width="7.33203125" style="71" customWidth="1"/>
    <col min="2" max="2" width="9.6640625" style="71" customWidth="1"/>
    <col min="3" max="3" width="7.33203125" style="71" customWidth="1"/>
    <col min="4" max="4" width="8" style="71" customWidth="1"/>
    <col min="5" max="9" width="7.33203125" style="71" customWidth="1"/>
    <col min="10" max="10" width="8" style="71" customWidth="1"/>
    <col min="11" max="15" width="7.33203125" style="71" customWidth="1"/>
    <col min="16" max="16" width="8" style="71" customWidth="1"/>
    <col min="17" max="19" width="7.33203125" style="71" customWidth="1"/>
    <col min="20" max="16384" width="9.109375" style="71"/>
  </cols>
  <sheetData>
    <row r="1" spans="1:25" ht="14.4">
      <c r="A1" s="108" t="s">
        <v>173</v>
      </c>
    </row>
    <row r="2" spans="1:25" ht="5.25" customHeight="1"/>
    <row r="3" spans="1:25" ht="27" customHeight="1">
      <c r="A3" s="232" t="s">
        <v>82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25" ht="12.75" customHeight="1">
      <c r="A4" s="216" t="s">
        <v>62</v>
      </c>
      <c r="B4" s="230"/>
      <c r="C4" s="230"/>
      <c r="D4" s="230"/>
      <c r="E4" s="230"/>
      <c r="F4" s="230"/>
    </row>
    <row r="5" spans="1:25" ht="12.75" customHeight="1">
      <c r="A5" s="87" t="s">
        <v>239</v>
      </c>
      <c r="B5" s="87"/>
      <c r="C5" s="87"/>
      <c r="D5" s="88"/>
      <c r="E5" s="88"/>
      <c r="F5" s="88"/>
    </row>
    <row r="6" spans="1:25" s="72" customFormat="1" ht="12.75" customHeight="1">
      <c r="A6" s="202" t="s">
        <v>0</v>
      </c>
      <c r="B6" s="191" t="s">
        <v>16</v>
      </c>
      <c r="C6" s="205" t="s">
        <v>7</v>
      </c>
      <c r="D6" s="205"/>
      <c r="E6" s="205"/>
      <c r="F6" s="205"/>
      <c r="G6" s="205"/>
      <c r="H6" s="207" t="s">
        <v>2</v>
      </c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</row>
    <row r="7" spans="1:25" s="72" customFormat="1" ht="12.75" customHeight="1">
      <c r="A7" s="203"/>
      <c r="B7" s="191"/>
      <c r="C7" s="205"/>
      <c r="D7" s="205"/>
      <c r="E7" s="205"/>
      <c r="F7" s="205"/>
      <c r="G7" s="205"/>
      <c r="H7" s="233" t="s">
        <v>13</v>
      </c>
      <c r="I7" s="207" t="s">
        <v>17</v>
      </c>
      <c r="J7" s="208"/>
      <c r="K7" s="208"/>
      <c r="L7" s="208"/>
      <c r="M7" s="209"/>
      <c r="N7" s="233" t="s">
        <v>13</v>
      </c>
      <c r="O7" s="207" t="s">
        <v>9</v>
      </c>
      <c r="P7" s="208"/>
      <c r="Q7" s="208"/>
      <c r="R7" s="208"/>
      <c r="S7" s="209"/>
    </row>
    <row r="8" spans="1:25" s="72" customFormat="1" ht="41.4">
      <c r="A8" s="204"/>
      <c r="B8" s="191"/>
      <c r="C8" s="117" t="s">
        <v>18</v>
      </c>
      <c r="D8" s="117" t="s">
        <v>172</v>
      </c>
      <c r="E8" s="118" t="s">
        <v>10</v>
      </c>
      <c r="F8" s="118" t="s">
        <v>19</v>
      </c>
      <c r="G8" s="118" t="s">
        <v>20</v>
      </c>
      <c r="H8" s="234"/>
      <c r="I8" s="118" t="s">
        <v>18</v>
      </c>
      <c r="J8" s="118" t="s">
        <v>172</v>
      </c>
      <c r="K8" s="118" t="s">
        <v>10</v>
      </c>
      <c r="L8" s="118" t="s">
        <v>19</v>
      </c>
      <c r="M8" s="118" t="s">
        <v>20</v>
      </c>
      <c r="N8" s="234"/>
      <c r="O8" s="118" t="s">
        <v>18</v>
      </c>
      <c r="P8" s="118" t="s">
        <v>172</v>
      </c>
      <c r="Q8" s="118" t="s">
        <v>10</v>
      </c>
      <c r="R8" s="118" t="s">
        <v>19</v>
      </c>
      <c r="S8" s="118" t="s">
        <v>20</v>
      </c>
    </row>
    <row r="9" spans="1:25" s="72" customFormat="1" hidden="1">
      <c r="A9" s="133"/>
      <c r="B9" s="132"/>
      <c r="C9" s="132"/>
      <c r="D9" s="132"/>
      <c r="E9" s="134"/>
      <c r="F9" s="134"/>
      <c r="G9" s="134"/>
      <c r="H9" s="139"/>
      <c r="I9" s="134"/>
      <c r="J9" s="134"/>
      <c r="K9" s="134"/>
      <c r="L9" s="134"/>
      <c r="M9" s="134"/>
      <c r="N9" s="139"/>
      <c r="O9" s="134"/>
      <c r="P9" s="134"/>
      <c r="Q9" s="134"/>
      <c r="R9" s="134"/>
      <c r="S9" s="134"/>
    </row>
    <row r="10" spans="1:25" s="72" customFormat="1">
      <c r="A10" s="69">
        <v>1</v>
      </c>
      <c r="B10" s="117">
        <v>2</v>
      </c>
      <c r="C10" s="69">
        <v>3</v>
      </c>
      <c r="D10" s="117">
        <v>4</v>
      </c>
      <c r="E10" s="69">
        <v>5</v>
      </c>
      <c r="F10" s="117">
        <v>6</v>
      </c>
      <c r="G10" s="69">
        <v>7</v>
      </c>
      <c r="H10" s="117">
        <v>8</v>
      </c>
      <c r="I10" s="69">
        <v>9</v>
      </c>
      <c r="J10" s="117">
        <v>10</v>
      </c>
      <c r="K10" s="69">
        <v>11</v>
      </c>
      <c r="L10" s="117">
        <v>12</v>
      </c>
      <c r="M10" s="69">
        <v>13</v>
      </c>
      <c r="N10" s="117">
        <v>14</v>
      </c>
      <c r="O10" s="69">
        <v>15</v>
      </c>
      <c r="P10" s="117">
        <v>16</v>
      </c>
      <c r="Q10" s="69">
        <v>17</v>
      </c>
      <c r="R10" s="117">
        <v>18</v>
      </c>
      <c r="S10" s="69">
        <v>19</v>
      </c>
    </row>
    <row r="11" spans="1:25" ht="12.75" hidden="1" customHeight="1" outlineLevel="1">
      <c r="A11" s="62">
        <v>40544</v>
      </c>
      <c r="B11" s="89">
        <v>4657.5654291499995</v>
      </c>
      <c r="C11" s="89">
        <f>I11+O11</f>
        <v>1006.3729800000001</v>
      </c>
      <c r="D11" s="89">
        <f>J11+P11</f>
        <v>3651.1924491499999</v>
      </c>
      <c r="E11" s="89">
        <f>K11+Q11</f>
        <v>1962.2475021099999</v>
      </c>
      <c r="F11" s="89">
        <f>L11+R11</f>
        <v>1342.2039245599999</v>
      </c>
      <c r="G11" s="89">
        <f>M11+S11</f>
        <v>346.74102247999997</v>
      </c>
      <c r="H11" s="89">
        <f>SUM(I11:J11)</f>
        <v>2824.86506977</v>
      </c>
      <c r="I11" s="89">
        <v>755.67636472000004</v>
      </c>
      <c r="J11" s="89">
        <f>SUM(K11:M11)</f>
        <v>2069.18870505</v>
      </c>
      <c r="K11" s="89">
        <v>1002.66392018</v>
      </c>
      <c r="L11" s="89">
        <v>879.68048134000003</v>
      </c>
      <c r="M11" s="89">
        <v>186.84430352999999</v>
      </c>
      <c r="N11" s="89">
        <f>SUM(O11:P11)</f>
        <v>1832.70035938</v>
      </c>
      <c r="O11" s="89">
        <v>250.69661528</v>
      </c>
      <c r="P11" s="89">
        <f>SUM(Q11:S11)</f>
        <v>1582.0037440999999</v>
      </c>
      <c r="Q11" s="89">
        <v>959.58358193000004</v>
      </c>
      <c r="R11" s="89">
        <v>462.52344321999999</v>
      </c>
      <c r="S11" s="89">
        <v>159.89671895000001</v>
      </c>
    </row>
    <row r="12" spans="1:25" ht="12.75" hidden="1" customHeight="1" outlineLevel="1">
      <c r="A12" s="62">
        <v>40575</v>
      </c>
      <c r="B12" s="89">
        <v>4715.2332500299999</v>
      </c>
      <c r="C12" s="89">
        <f t="shared" ref="C12:C53" si="0">I12+O12</f>
        <v>1038.9515151200001</v>
      </c>
      <c r="D12" s="89">
        <f t="shared" ref="D12:D53" si="1">J12+P12</f>
        <v>3676.2817349100001</v>
      </c>
      <c r="E12" s="89">
        <f t="shared" ref="E12:E53" si="2">K12+Q12</f>
        <v>1931.7079262899999</v>
      </c>
      <c r="F12" s="89">
        <f t="shared" ref="F12:F53" si="3">L12+R12</f>
        <v>1377.5968513400001</v>
      </c>
      <c r="G12" s="89">
        <f t="shared" ref="G12:G53" si="4">M12+S12</f>
        <v>366.97695727999997</v>
      </c>
      <c r="H12" s="89">
        <f t="shared" ref="H12:H67" si="5">SUM(I12:J12)</f>
        <v>2885.9122620200001</v>
      </c>
      <c r="I12" s="89">
        <v>783.47954750999997</v>
      </c>
      <c r="J12" s="89">
        <f t="shared" ref="J12:J53" si="6">SUM(K12:M12)</f>
        <v>2102.4327145100001</v>
      </c>
      <c r="K12" s="89">
        <v>992.35716607999996</v>
      </c>
      <c r="L12" s="89">
        <v>917.97240346000001</v>
      </c>
      <c r="M12" s="89">
        <v>192.10314496999999</v>
      </c>
      <c r="N12" s="89">
        <f t="shared" ref="N12:N67" si="7">SUM(O12:P12)</f>
        <v>1829.3209880100001</v>
      </c>
      <c r="O12" s="89">
        <v>255.47196761000001</v>
      </c>
      <c r="P12" s="89">
        <f t="shared" ref="P12:P53" si="8">SUM(Q12:S12)</f>
        <v>1573.8490204</v>
      </c>
      <c r="Q12" s="89">
        <v>939.35076020999998</v>
      </c>
      <c r="R12" s="89">
        <v>459.62444787999999</v>
      </c>
      <c r="S12" s="89">
        <v>174.87381231000001</v>
      </c>
      <c r="T12" s="89"/>
      <c r="U12" s="89"/>
      <c r="V12" s="89"/>
      <c r="W12" s="89"/>
      <c r="X12" s="89"/>
      <c r="Y12" s="89"/>
    </row>
    <row r="13" spans="1:25" ht="12.75" hidden="1" customHeight="1" outlineLevel="1">
      <c r="A13" s="62">
        <v>40603</v>
      </c>
      <c r="B13" s="89">
        <v>4808.8945945300002</v>
      </c>
      <c r="C13" s="89">
        <f t="shared" si="0"/>
        <v>1070.7111674299999</v>
      </c>
      <c r="D13" s="89">
        <f t="shared" si="1"/>
        <v>3738.1834271000002</v>
      </c>
      <c r="E13" s="89">
        <f t="shared" si="2"/>
        <v>1935.9505285400001</v>
      </c>
      <c r="F13" s="89">
        <f t="shared" si="3"/>
        <v>1410.8191493700001</v>
      </c>
      <c r="G13" s="89">
        <f t="shared" si="4"/>
        <v>391.41374918999998</v>
      </c>
      <c r="H13" s="89">
        <f t="shared" si="5"/>
        <v>2937.9879478000003</v>
      </c>
      <c r="I13" s="89">
        <v>809.85331993</v>
      </c>
      <c r="J13" s="89">
        <f t="shared" si="6"/>
        <v>2128.1346278700003</v>
      </c>
      <c r="K13" s="89">
        <v>988.16394220999996</v>
      </c>
      <c r="L13" s="89">
        <v>940.20839880000005</v>
      </c>
      <c r="M13" s="89">
        <v>199.76228685999999</v>
      </c>
      <c r="N13" s="89">
        <f t="shared" si="7"/>
        <v>1870.9066467299999</v>
      </c>
      <c r="O13" s="89">
        <v>260.85784749999999</v>
      </c>
      <c r="P13" s="89">
        <f t="shared" si="8"/>
        <v>1610.04879923</v>
      </c>
      <c r="Q13" s="89">
        <v>947.78658632999998</v>
      </c>
      <c r="R13" s="89">
        <v>470.61075056999999</v>
      </c>
      <c r="S13" s="89">
        <v>191.65146232999999</v>
      </c>
      <c r="T13" s="89"/>
      <c r="U13" s="89"/>
      <c r="V13" s="89"/>
      <c r="W13" s="89"/>
      <c r="X13" s="89"/>
      <c r="Y13" s="89"/>
    </row>
    <row r="14" spans="1:25" ht="12.75" hidden="1" customHeight="1" outlineLevel="1">
      <c r="A14" s="62">
        <v>40634</v>
      </c>
      <c r="B14" s="89">
        <v>4812.9527018099998</v>
      </c>
      <c r="C14" s="89">
        <f t="shared" si="0"/>
        <v>1091.4891518899999</v>
      </c>
      <c r="D14" s="89">
        <f t="shared" si="1"/>
        <v>3721.4635499199999</v>
      </c>
      <c r="E14" s="89">
        <f t="shared" si="2"/>
        <v>1880.84629387</v>
      </c>
      <c r="F14" s="89">
        <f t="shared" si="3"/>
        <v>1437.5796476800001</v>
      </c>
      <c r="G14" s="89">
        <f t="shared" si="4"/>
        <v>403.03760837000004</v>
      </c>
      <c r="H14" s="89">
        <f t="shared" si="5"/>
        <v>2928.0545157500001</v>
      </c>
      <c r="I14" s="89">
        <v>823.85370441999999</v>
      </c>
      <c r="J14" s="89">
        <f t="shared" si="6"/>
        <v>2104.2008113299999</v>
      </c>
      <c r="K14" s="89">
        <v>949.36130515000002</v>
      </c>
      <c r="L14" s="89">
        <v>949.51053373000002</v>
      </c>
      <c r="M14" s="89">
        <v>205.32897245000001</v>
      </c>
      <c r="N14" s="89">
        <f t="shared" si="7"/>
        <v>1884.8981860599999</v>
      </c>
      <c r="O14" s="89">
        <v>267.63544746999997</v>
      </c>
      <c r="P14" s="89">
        <f t="shared" si="8"/>
        <v>1617.26273859</v>
      </c>
      <c r="Q14" s="89">
        <v>931.48498872000005</v>
      </c>
      <c r="R14" s="89">
        <v>488.06911394999997</v>
      </c>
      <c r="S14" s="89">
        <v>197.70863592000001</v>
      </c>
      <c r="T14" s="89"/>
      <c r="U14" s="89"/>
      <c r="V14" s="89"/>
      <c r="W14" s="89"/>
      <c r="X14" s="89"/>
      <c r="Y14" s="89"/>
    </row>
    <row r="15" spans="1:25" ht="12.75" hidden="1" customHeight="1" outlineLevel="1">
      <c r="A15" s="62">
        <v>40664</v>
      </c>
      <c r="B15" s="89">
        <v>4862.5226911199998</v>
      </c>
      <c r="C15" s="89">
        <f t="shared" si="0"/>
        <v>1110.0032434499999</v>
      </c>
      <c r="D15" s="89">
        <f t="shared" si="1"/>
        <v>3752.5194476699999</v>
      </c>
      <c r="E15" s="89">
        <f t="shared" si="2"/>
        <v>1858.12008911</v>
      </c>
      <c r="F15" s="89">
        <f t="shared" si="3"/>
        <v>1472.10077484</v>
      </c>
      <c r="G15" s="89">
        <f t="shared" si="4"/>
        <v>422.29858372000001</v>
      </c>
      <c r="H15" s="89">
        <f t="shared" si="5"/>
        <v>2979.77915226</v>
      </c>
      <c r="I15" s="89">
        <v>841.33208588000002</v>
      </c>
      <c r="J15" s="89">
        <f t="shared" si="6"/>
        <v>2138.4470663800003</v>
      </c>
      <c r="K15" s="89">
        <v>943.70181352999998</v>
      </c>
      <c r="L15" s="89">
        <v>985.31995256000005</v>
      </c>
      <c r="M15" s="89">
        <v>209.42530029</v>
      </c>
      <c r="N15" s="89">
        <f t="shared" si="7"/>
        <v>1882.7435388599997</v>
      </c>
      <c r="O15" s="89">
        <v>268.67115756999999</v>
      </c>
      <c r="P15" s="89">
        <f t="shared" si="8"/>
        <v>1614.0723812899998</v>
      </c>
      <c r="Q15" s="89">
        <v>914.41827558</v>
      </c>
      <c r="R15" s="89">
        <v>486.78082228</v>
      </c>
      <c r="S15" s="89">
        <v>212.87328342999999</v>
      </c>
      <c r="T15" s="89"/>
      <c r="U15" s="89"/>
      <c r="V15" s="89"/>
      <c r="W15" s="89"/>
      <c r="X15" s="89"/>
      <c r="Y15" s="89"/>
    </row>
    <row r="16" spans="1:25" ht="12.75" hidden="1" customHeight="1" outlineLevel="1">
      <c r="A16" s="62">
        <v>40695</v>
      </c>
      <c r="B16" s="89">
        <v>4964.9926091799998</v>
      </c>
      <c r="C16" s="89">
        <f t="shared" si="0"/>
        <v>1188.4121739899999</v>
      </c>
      <c r="D16" s="89">
        <f t="shared" si="1"/>
        <v>3776.5804351900001</v>
      </c>
      <c r="E16" s="89">
        <f t="shared" si="2"/>
        <v>1828.3232847899999</v>
      </c>
      <c r="F16" s="89">
        <f t="shared" si="3"/>
        <v>1515.4527818000001</v>
      </c>
      <c r="G16" s="89">
        <f t="shared" si="4"/>
        <v>432.80436859999998</v>
      </c>
      <c r="H16" s="89">
        <f t="shared" si="5"/>
        <v>3036.56361122</v>
      </c>
      <c r="I16" s="89">
        <v>902.97392872</v>
      </c>
      <c r="J16" s="89">
        <f t="shared" si="6"/>
        <v>2133.5896825</v>
      </c>
      <c r="K16" s="89">
        <v>908.42648438000003</v>
      </c>
      <c r="L16" s="89">
        <v>1012.10726516</v>
      </c>
      <c r="M16" s="89">
        <v>213.05593296000001</v>
      </c>
      <c r="N16" s="89">
        <f t="shared" si="7"/>
        <v>1928.4289979600001</v>
      </c>
      <c r="O16" s="89">
        <v>285.43824526999998</v>
      </c>
      <c r="P16" s="89">
        <f t="shared" si="8"/>
        <v>1642.9907526900001</v>
      </c>
      <c r="Q16" s="89">
        <v>919.89680040999997</v>
      </c>
      <c r="R16" s="89">
        <v>503.34551664000003</v>
      </c>
      <c r="S16" s="89">
        <v>219.74843564</v>
      </c>
      <c r="T16" s="89"/>
      <c r="U16" s="89"/>
      <c r="V16" s="89"/>
      <c r="W16" s="89"/>
      <c r="X16" s="89"/>
      <c r="Y16" s="89"/>
    </row>
    <row r="17" spans="1:25" ht="12.75" hidden="1" customHeight="1" outlineLevel="1">
      <c r="A17" s="62">
        <v>40725</v>
      </c>
      <c r="B17" s="89">
        <v>4977.9693655199999</v>
      </c>
      <c r="C17" s="89">
        <f t="shared" si="0"/>
        <v>1158.9841272599999</v>
      </c>
      <c r="D17" s="89">
        <f t="shared" si="1"/>
        <v>3818.9852382599993</v>
      </c>
      <c r="E17" s="89">
        <f t="shared" si="2"/>
        <v>1802.20105859</v>
      </c>
      <c r="F17" s="89">
        <f t="shared" si="3"/>
        <v>1567.73855624</v>
      </c>
      <c r="G17" s="89">
        <f t="shared" si="4"/>
        <v>449.04562342999998</v>
      </c>
      <c r="H17" s="89">
        <f t="shared" si="5"/>
        <v>3043.2914154199998</v>
      </c>
      <c r="I17" s="89">
        <v>908.14683984999999</v>
      </c>
      <c r="J17" s="89">
        <f t="shared" si="6"/>
        <v>2135.1445755699997</v>
      </c>
      <c r="K17" s="89">
        <v>881.49341335999998</v>
      </c>
      <c r="L17" s="89">
        <v>1048.3946713099999</v>
      </c>
      <c r="M17" s="89">
        <v>205.25649089999999</v>
      </c>
      <c r="N17" s="89">
        <f t="shared" si="7"/>
        <v>1934.6779500999999</v>
      </c>
      <c r="O17" s="89">
        <v>250.83728740999999</v>
      </c>
      <c r="P17" s="89">
        <f t="shared" si="8"/>
        <v>1683.8406626899998</v>
      </c>
      <c r="Q17" s="89">
        <v>920.70764523000003</v>
      </c>
      <c r="R17" s="89">
        <v>519.34388492999994</v>
      </c>
      <c r="S17" s="89">
        <v>243.78913252999999</v>
      </c>
      <c r="T17" s="89"/>
      <c r="U17" s="89"/>
      <c r="V17" s="89"/>
      <c r="W17" s="89"/>
      <c r="X17" s="89"/>
      <c r="Y17" s="89"/>
    </row>
    <row r="18" spans="1:25" ht="12.75" hidden="1" customHeight="1" outlineLevel="1">
      <c r="A18" s="62">
        <v>40756</v>
      </c>
      <c r="B18" s="89">
        <v>4961.5669103199998</v>
      </c>
      <c r="C18" s="89">
        <f t="shared" si="0"/>
        <v>1178.91051468</v>
      </c>
      <c r="D18" s="89">
        <f t="shared" si="1"/>
        <v>3782.65639564</v>
      </c>
      <c r="E18" s="89">
        <f t="shared" si="2"/>
        <v>1774.5963056199998</v>
      </c>
      <c r="F18" s="89">
        <f t="shared" si="3"/>
        <v>1554.3213627299999</v>
      </c>
      <c r="G18" s="89">
        <f t="shared" si="4"/>
        <v>453.73872728999999</v>
      </c>
      <c r="H18" s="89">
        <f t="shared" si="5"/>
        <v>3009.9394209000002</v>
      </c>
      <c r="I18" s="89">
        <v>899.41644900999995</v>
      </c>
      <c r="J18" s="89">
        <f t="shared" si="6"/>
        <v>2110.52297189</v>
      </c>
      <c r="K18" s="89">
        <v>864.92979679999996</v>
      </c>
      <c r="L18" s="89">
        <v>1045.4571391899999</v>
      </c>
      <c r="M18" s="89">
        <v>200.1360359</v>
      </c>
      <c r="N18" s="89">
        <f t="shared" si="7"/>
        <v>1951.6274894200001</v>
      </c>
      <c r="O18" s="89">
        <v>279.49406567</v>
      </c>
      <c r="P18" s="89">
        <f t="shared" si="8"/>
        <v>1672.13342375</v>
      </c>
      <c r="Q18" s="89">
        <v>909.66650881999999</v>
      </c>
      <c r="R18" s="89">
        <v>508.86422354000001</v>
      </c>
      <c r="S18" s="89">
        <v>253.60269138999999</v>
      </c>
      <c r="T18" s="89"/>
      <c r="U18" s="89"/>
      <c r="V18" s="89"/>
      <c r="W18" s="89"/>
      <c r="X18" s="89"/>
      <c r="Y18" s="89"/>
    </row>
    <row r="19" spans="1:25" ht="12.75" hidden="1" customHeight="1" outlineLevel="1">
      <c r="A19" s="62">
        <v>40787</v>
      </c>
      <c r="B19" s="89">
        <v>4812.50110408</v>
      </c>
      <c r="C19" s="89">
        <f t="shared" si="0"/>
        <v>1114.05685384</v>
      </c>
      <c r="D19" s="89">
        <f t="shared" si="1"/>
        <v>3698.4442502399997</v>
      </c>
      <c r="E19" s="89">
        <f t="shared" si="2"/>
        <v>1700.1566166</v>
      </c>
      <c r="F19" s="89">
        <f t="shared" si="3"/>
        <v>1543.28029109</v>
      </c>
      <c r="G19" s="89">
        <f t="shared" si="4"/>
        <v>455.00734254999998</v>
      </c>
      <c r="H19" s="89">
        <f t="shared" si="5"/>
        <v>2884.57021562</v>
      </c>
      <c r="I19" s="89">
        <v>833.20313209999995</v>
      </c>
      <c r="J19" s="89">
        <f t="shared" si="6"/>
        <v>2051.3670835200001</v>
      </c>
      <c r="K19" s="89">
        <v>804.46503310000003</v>
      </c>
      <c r="L19" s="89">
        <v>1044.51293616</v>
      </c>
      <c r="M19" s="89">
        <v>202.38911426000001</v>
      </c>
      <c r="N19" s="89">
        <f t="shared" si="7"/>
        <v>1927.93088846</v>
      </c>
      <c r="O19" s="89">
        <v>280.85372174000003</v>
      </c>
      <c r="P19" s="89">
        <f t="shared" si="8"/>
        <v>1647.0771667199999</v>
      </c>
      <c r="Q19" s="89">
        <v>895.69158349999998</v>
      </c>
      <c r="R19" s="89">
        <v>498.76735493000001</v>
      </c>
      <c r="S19" s="89">
        <v>252.61822828999999</v>
      </c>
      <c r="T19" s="89"/>
      <c r="U19" s="89"/>
      <c r="V19" s="89"/>
      <c r="W19" s="89"/>
      <c r="X19" s="89"/>
      <c r="Y19" s="89"/>
    </row>
    <row r="20" spans="1:25" ht="12.75" hidden="1" customHeight="1" outlineLevel="1">
      <c r="A20" s="62">
        <v>40817</v>
      </c>
      <c r="B20" s="89">
        <v>4896.6115147300006</v>
      </c>
      <c r="C20" s="89">
        <f t="shared" si="0"/>
        <v>1147.5970482099999</v>
      </c>
      <c r="D20" s="89">
        <f t="shared" si="1"/>
        <v>3749.01446652</v>
      </c>
      <c r="E20" s="89">
        <f t="shared" si="2"/>
        <v>1720.0359827500001</v>
      </c>
      <c r="F20" s="89">
        <f t="shared" si="3"/>
        <v>1575.8651360000001</v>
      </c>
      <c r="G20" s="89">
        <f t="shared" si="4"/>
        <v>453.11334777000002</v>
      </c>
      <c r="H20" s="89">
        <f t="shared" si="5"/>
        <v>2919.78203717</v>
      </c>
      <c r="I20" s="89">
        <v>863.48548738</v>
      </c>
      <c r="J20" s="89">
        <f t="shared" si="6"/>
        <v>2056.29654979</v>
      </c>
      <c r="K20" s="89">
        <v>800.64187012000002</v>
      </c>
      <c r="L20" s="89">
        <v>1058.7690046600001</v>
      </c>
      <c r="M20" s="89">
        <v>196.88567501</v>
      </c>
      <c r="N20" s="89">
        <f t="shared" si="7"/>
        <v>1976.82947756</v>
      </c>
      <c r="O20" s="89">
        <v>284.11156082999997</v>
      </c>
      <c r="P20" s="89">
        <f t="shared" si="8"/>
        <v>1692.7179167300001</v>
      </c>
      <c r="Q20" s="89">
        <v>919.39411263</v>
      </c>
      <c r="R20" s="89">
        <v>517.09613134000006</v>
      </c>
      <c r="S20" s="89">
        <v>256.22767276000002</v>
      </c>
      <c r="T20" s="89"/>
      <c r="U20" s="89"/>
      <c r="V20" s="89"/>
      <c r="W20" s="89"/>
      <c r="X20" s="89"/>
      <c r="Y20" s="89"/>
    </row>
    <row r="21" spans="1:25" ht="12.75" hidden="1" customHeight="1" outlineLevel="1">
      <c r="A21" s="62">
        <v>40848</v>
      </c>
      <c r="B21" s="89">
        <v>4929.3107306100001</v>
      </c>
      <c r="C21" s="89">
        <f t="shared" si="0"/>
        <v>1128.5165510300001</v>
      </c>
      <c r="D21" s="89">
        <f t="shared" si="1"/>
        <v>3800.7941795799998</v>
      </c>
      <c r="E21" s="89">
        <f t="shared" si="2"/>
        <v>1770.8433904999999</v>
      </c>
      <c r="F21" s="89">
        <f t="shared" si="3"/>
        <v>1556.4590001800002</v>
      </c>
      <c r="G21" s="89">
        <f t="shared" si="4"/>
        <v>473.49178890000002</v>
      </c>
      <c r="H21" s="89">
        <f t="shared" si="5"/>
        <v>2939.7796894399999</v>
      </c>
      <c r="I21" s="89">
        <v>845.09784718000003</v>
      </c>
      <c r="J21" s="89">
        <f t="shared" si="6"/>
        <v>2094.6818422599999</v>
      </c>
      <c r="K21" s="89">
        <v>834.21504766999999</v>
      </c>
      <c r="L21" s="89">
        <v>1044.1143474200001</v>
      </c>
      <c r="M21" s="89">
        <v>216.35244717</v>
      </c>
      <c r="N21" s="89">
        <f t="shared" si="7"/>
        <v>1989.53104117</v>
      </c>
      <c r="O21" s="89">
        <v>283.41870384999999</v>
      </c>
      <c r="P21" s="89">
        <f t="shared" si="8"/>
        <v>1706.1123373200001</v>
      </c>
      <c r="Q21" s="89">
        <v>936.62834282999995</v>
      </c>
      <c r="R21" s="89">
        <v>512.34465276000003</v>
      </c>
      <c r="S21" s="89">
        <v>257.13934173000001</v>
      </c>
      <c r="T21" s="89"/>
      <c r="U21" s="89"/>
      <c r="V21" s="89"/>
      <c r="W21" s="89"/>
      <c r="X21" s="89"/>
      <c r="Y21" s="89"/>
    </row>
    <row r="22" spans="1:25" ht="12.75" hidden="1" customHeight="1" outlineLevel="1">
      <c r="A22" s="62">
        <v>40878</v>
      </c>
      <c r="B22" s="89">
        <v>5013.2951888400003</v>
      </c>
      <c r="C22" s="89">
        <f t="shared" si="0"/>
        <v>1074.11600449</v>
      </c>
      <c r="D22" s="89">
        <f t="shared" si="1"/>
        <v>3939.1791843500005</v>
      </c>
      <c r="E22" s="89">
        <f t="shared" si="2"/>
        <v>1953.30771551</v>
      </c>
      <c r="F22" s="89">
        <f t="shared" si="3"/>
        <v>1535.38780838</v>
      </c>
      <c r="G22" s="89">
        <f t="shared" si="4"/>
        <v>450.48366046000001</v>
      </c>
      <c r="H22" s="89">
        <f t="shared" si="5"/>
        <v>3028.6223374000001</v>
      </c>
      <c r="I22" s="89">
        <v>812.67981771999996</v>
      </c>
      <c r="J22" s="89">
        <f t="shared" si="6"/>
        <v>2215.9425196800003</v>
      </c>
      <c r="K22" s="89">
        <v>989.61449976999995</v>
      </c>
      <c r="L22" s="89">
        <v>1027.46988734</v>
      </c>
      <c r="M22" s="89">
        <v>198.85813257000001</v>
      </c>
      <c r="N22" s="89">
        <f t="shared" si="7"/>
        <v>1984.6728514399999</v>
      </c>
      <c r="O22" s="89">
        <v>261.43618677000001</v>
      </c>
      <c r="P22" s="89">
        <f t="shared" si="8"/>
        <v>1723.23666467</v>
      </c>
      <c r="Q22" s="89">
        <v>963.69321574000003</v>
      </c>
      <c r="R22" s="89">
        <v>507.91792104000001</v>
      </c>
      <c r="S22" s="89">
        <v>251.62552789</v>
      </c>
      <c r="T22" s="89"/>
      <c r="U22" s="89"/>
      <c r="V22" s="89"/>
      <c r="W22" s="89"/>
      <c r="X22" s="89"/>
      <c r="Y22" s="89"/>
    </row>
    <row r="23" spans="1:25" ht="12.75" hidden="1" customHeight="1" outlineLevel="1">
      <c r="A23" s="62">
        <v>40909</v>
      </c>
      <c r="B23" s="89">
        <v>5158.1407224300001</v>
      </c>
      <c r="C23" s="89">
        <f t="shared" si="0"/>
        <v>1091.3027848300001</v>
      </c>
      <c r="D23" s="89">
        <f t="shared" si="1"/>
        <v>4066.8379376000003</v>
      </c>
      <c r="E23" s="89">
        <f t="shared" si="2"/>
        <v>2086.6507236799998</v>
      </c>
      <c r="F23" s="89">
        <f t="shared" si="3"/>
        <v>1533.2596679000001</v>
      </c>
      <c r="G23" s="89">
        <f t="shared" si="4"/>
        <v>446.92754602000002</v>
      </c>
      <c r="H23" s="89">
        <f t="shared" si="5"/>
        <v>3138.9199618400003</v>
      </c>
      <c r="I23" s="89">
        <v>836.67774171999997</v>
      </c>
      <c r="J23" s="89">
        <f t="shared" si="6"/>
        <v>2302.2422201200002</v>
      </c>
      <c r="K23" s="89">
        <v>1088.9703367</v>
      </c>
      <c r="L23" s="89">
        <v>1014.88224145</v>
      </c>
      <c r="M23" s="89">
        <v>198.38964197000001</v>
      </c>
      <c r="N23" s="89">
        <f t="shared" si="7"/>
        <v>2019.2207605899998</v>
      </c>
      <c r="O23" s="89">
        <v>254.62504311000001</v>
      </c>
      <c r="P23" s="89">
        <f t="shared" si="8"/>
        <v>1764.5957174799998</v>
      </c>
      <c r="Q23" s="89">
        <v>997.68038697999998</v>
      </c>
      <c r="R23" s="89">
        <v>518.37742645000003</v>
      </c>
      <c r="S23" s="89">
        <v>248.53790405000001</v>
      </c>
      <c r="T23" s="89"/>
      <c r="U23" s="89"/>
      <c r="V23" s="89"/>
      <c r="W23" s="89"/>
      <c r="X23" s="89"/>
      <c r="Y23" s="89"/>
    </row>
    <row r="24" spans="1:25" ht="12.75" hidden="1" customHeight="1" outlineLevel="1">
      <c r="A24" s="62">
        <v>40940</v>
      </c>
      <c r="B24" s="89">
        <v>5293.4290652899999</v>
      </c>
      <c r="C24" s="89">
        <f t="shared" si="0"/>
        <v>1111.8323451400001</v>
      </c>
      <c r="D24" s="89">
        <f t="shared" si="1"/>
        <v>4181.5967201499998</v>
      </c>
      <c r="E24" s="89">
        <f t="shared" si="2"/>
        <v>2168.4759740999998</v>
      </c>
      <c r="F24" s="89">
        <f t="shared" si="3"/>
        <v>1559.8403235999999</v>
      </c>
      <c r="G24" s="89">
        <f t="shared" si="4"/>
        <v>453.28042245</v>
      </c>
      <c r="H24" s="89">
        <f t="shared" si="5"/>
        <v>3226.18348913</v>
      </c>
      <c r="I24" s="89">
        <v>855.97217721000004</v>
      </c>
      <c r="J24" s="89">
        <f t="shared" si="6"/>
        <v>2370.2113119199998</v>
      </c>
      <c r="K24" s="89">
        <v>1144.82145074</v>
      </c>
      <c r="L24" s="89">
        <v>1022.68932004</v>
      </c>
      <c r="M24" s="89">
        <v>202.70054114000001</v>
      </c>
      <c r="N24" s="89">
        <f t="shared" si="7"/>
        <v>2067.2455761599999</v>
      </c>
      <c r="O24" s="89">
        <v>255.86016792999999</v>
      </c>
      <c r="P24" s="89">
        <f t="shared" si="8"/>
        <v>1811.3854082299999</v>
      </c>
      <c r="Q24" s="89">
        <v>1023.65452336</v>
      </c>
      <c r="R24" s="89">
        <v>537.15100356000005</v>
      </c>
      <c r="S24" s="89">
        <v>250.57988130999999</v>
      </c>
      <c r="T24" s="89"/>
      <c r="U24" s="89"/>
      <c r="V24" s="89"/>
      <c r="W24" s="89"/>
      <c r="X24" s="89"/>
      <c r="Y24" s="89"/>
    </row>
    <row r="25" spans="1:25" ht="12.75" hidden="1" customHeight="1" outlineLevel="1">
      <c r="A25" s="62">
        <v>40969</v>
      </c>
      <c r="B25" s="89">
        <v>5370.8965312600003</v>
      </c>
      <c r="C25" s="89">
        <f t="shared" si="0"/>
        <v>1133.6015576899999</v>
      </c>
      <c r="D25" s="89">
        <f t="shared" si="1"/>
        <v>4237.2949735699995</v>
      </c>
      <c r="E25" s="89">
        <f t="shared" si="2"/>
        <v>2201.8764742899998</v>
      </c>
      <c r="F25" s="89">
        <f t="shared" si="3"/>
        <v>1572.22304953</v>
      </c>
      <c r="G25" s="89">
        <f t="shared" si="4"/>
        <v>463.19544974999997</v>
      </c>
      <c r="H25" s="89">
        <f t="shared" si="5"/>
        <v>3304.0380803399999</v>
      </c>
      <c r="I25" s="89">
        <v>883.12706078999997</v>
      </c>
      <c r="J25" s="89">
        <f t="shared" si="6"/>
        <v>2420.9110195499998</v>
      </c>
      <c r="K25" s="89">
        <v>1182.52881996</v>
      </c>
      <c r="L25" s="89">
        <v>1029.7006949700001</v>
      </c>
      <c r="M25" s="89">
        <v>208.68150462</v>
      </c>
      <c r="N25" s="89">
        <f t="shared" si="7"/>
        <v>2066.85845092</v>
      </c>
      <c r="O25" s="89">
        <v>250.47449689999999</v>
      </c>
      <c r="P25" s="89">
        <f t="shared" si="8"/>
        <v>1816.3839540199999</v>
      </c>
      <c r="Q25" s="89">
        <v>1019.34765433</v>
      </c>
      <c r="R25" s="89">
        <v>542.52235456000005</v>
      </c>
      <c r="S25" s="89">
        <v>254.51394513</v>
      </c>
      <c r="T25" s="89"/>
      <c r="U25" s="89"/>
      <c r="V25" s="89"/>
      <c r="W25" s="89"/>
      <c r="X25" s="89"/>
      <c r="Y25" s="89"/>
    </row>
    <row r="26" spans="1:25" ht="12.75" hidden="1" customHeight="1" outlineLevel="1">
      <c r="A26" s="62">
        <v>41000</v>
      </c>
      <c r="B26" s="89">
        <v>5557.2627747500001</v>
      </c>
      <c r="C26" s="89">
        <f t="shared" si="0"/>
        <v>1166.2784279</v>
      </c>
      <c r="D26" s="89">
        <f t="shared" si="1"/>
        <v>4390.9843468500003</v>
      </c>
      <c r="E26" s="89">
        <f t="shared" si="2"/>
        <v>2301.1063268600001</v>
      </c>
      <c r="F26" s="89">
        <f t="shared" si="3"/>
        <v>1624.5784771599999</v>
      </c>
      <c r="G26" s="89">
        <f t="shared" si="4"/>
        <v>465.29954283000001</v>
      </c>
      <c r="H26" s="89">
        <f t="shared" si="5"/>
        <v>3457.7810047000003</v>
      </c>
      <c r="I26" s="89">
        <v>919.01527509000005</v>
      </c>
      <c r="J26" s="89">
        <f t="shared" si="6"/>
        <v>2538.7657296100001</v>
      </c>
      <c r="K26" s="89">
        <v>1264.3783748400001</v>
      </c>
      <c r="L26" s="89">
        <v>1064.4502419099999</v>
      </c>
      <c r="M26" s="89">
        <v>209.93711286000001</v>
      </c>
      <c r="N26" s="89">
        <f t="shared" si="7"/>
        <v>2099.4817700499998</v>
      </c>
      <c r="O26" s="89">
        <v>247.26315281000001</v>
      </c>
      <c r="P26" s="89">
        <f t="shared" si="8"/>
        <v>1852.21861724</v>
      </c>
      <c r="Q26" s="89">
        <v>1036.72795202</v>
      </c>
      <c r="R26" s="89">
        <v>560.12823524999999</v>
      </c>
      <c r="S26" s="89">
        <v>255.36242996999999</v>
      </c>
      <c r="T26" s="89"/>
      <c r="U26" s="89"/>
      <c r="V26" s="89"/>
      <c r="W26" s="89"/>
      <c r="X26" s="89"/>
      <c r="Y26" s="89"/>
    </row>
    <row r="27" spans="1:25" ht="12.75" hidden="1" customHeight="1" outlineLevel="1">
      <c r="A27" s="62">
        <v>41030</v>
      </c>
      <c r="B27" s="89">
        <v>5560.5772789999992</v>
      </c>
      <c r="C27" s="89">
        <f t="shared" si="0"/>
        <v>1173.9163167500001</v>
      </c>
      <c r="D27" s="89">
        <f t="shared" si="1"/>
        <v>4386.66096225</v>
      </c>
      <c r="E27" s="89">
        <f t="shared" si="2"/>
        <v>2270.5539971999997</v>
      </c>
      <c r="F27" s="89">
        <f t="shared" si="3"/>
        <v>1650.1490651899999</v>
      </c>
      <c r="G27" s="89">
        <f t="shared" si="4"/>
        <v>465.95789986</v>
      </c>
      <c r="H27" s="89">
        <f t="shared" si="5"/>
        <v>3488.9892070199999</v>
      </c>
      <c r="I27" s="89">
        <v>934.94658975000004</v>
      </c>
      <c r="J27" s="89">
        <f t="shared" si="6"/>
        <v>2554.0426172699999</v>
      </c>
      <c r="K27" s="89">
        <v>1255.9807183999999</v>
      </c>
      <c r="L27" s="89">
        <v>1087.3106724899999</v>
      </c>
      <c r="M27" s="89">
        <v>210.75122637999999</v>
      </c>
      <c r="N27" s="89">
        <f t="shared" si="7"/>
        <v>2071.5880719800002</v>
      </c>
      <c r="O27" s="89">
        <v>238.96972700000001</v>
      </c>
      <c r="P27" s="89">
        <f t="shared" si="8"/>
        <v>1832.6183449800001</v>
      </c>
      <c r="Q27" s="89">
        <v>1014.5732788</v>
      </c>
      <c r="R27" s="89">
        <v>562.83839269999999</v>
      </c>
      <c r="S27" s="89">
        <v>255.20667348000001</v>
      </c>
      <c r="T27" s="89"/>
      <c r="U27" s="89"/>
      <c r="V27" s="89"/>
      <c r="W27" s="89"/>
      <c r="X27" s="89"/>
      <c r="Y27" s="89"/>
    </row>
    <row r="28" spans="1:25" ht="12.75" hidden="1" customHeight="1" outlineLevel="1">
      <c r="A28" s="62">
        <v>41061</v>
      </c>
      <c r="B28" s="89">
        <v>5694.0076359499999</v>
      </c>
      <c r="C28" s="89">
        <f t="shared" si="0"/>
        <v>1266.79575787</v>
      </c>
      <c r="D28" s="89">
        <f t="shared" si="1"/>
        <v>4427.2118780800001</v>
      </c>
      <c r="E28" s="89">
        <f t="shared" si="2"/>
        <v>2298.7560595</v>
      </c>
      <c r="F28" s="89">
        <f t="shared" si="3"/>
        <v>1658.04457465</v>
      </c>
      <c r="G28" s="89">
        <f t="shared" si="4"/>
        <v>470.41124392999996</v>
      </c>
      <c r="H28" s="89">
        <f t="shared" si="5"/>
        <v>3561.4919025199997</v>
      </c>
      <c r="I28" s="89">
        <v>1006.28424133</v>
      </c>
      <c r="J28" s="89">
        <f t="shared" si="6"/>
        <v>2555.2076611899997</v>
      </c>
      <c r="K28" s="89">
        <v>1255.03420405</v>
      </c>
      <c r="L28" s="89">
        <v>1087.21345537</v>
      </c>
      <c r="M28" s="89">
        <v>212.96000176999999</v>
      </c>
      <c r="N28" s="89">
        <f t="shared" si="7"/>
        <v>2132.5157334300002</v>
      </c>
      <c r="O28" s="89">
        <v>260.51151654</v>
      </c>
      <c r="P28" s="89">
        <f t="shared" si="8"/>
        <v>1872.0042168900002</v>
      </c>
      <c r="Q28" s="89">
        <v>1043.72185545</v>
      </c>
      <c r="R28" s="89">
        <v>570.83111928000005</v>
      </c>
      <c r="S28" s="89">
        <v>257.45124215999999</v>
      </c>
      <c r="T28" s="89"/>
      <c r="U28" s="89"/>
      <c r="V28" s="89"/>
      <c r="W28" s="89"/>
      <c r="X28" s="89"/>
      <c r="Y28" s="89"/>
    </row>
    <row r="29" spans="1:25" ht="12.75" hidden="1" customHeight="1" outlineLevel="1">
      <c r="A29" s="62">
        <v>41091</v>
      </c>
      <c r="B29" s="89">
        <v>5708.8521136899999</v>
      </c>
      <c r="C29" s="89">
        <f t="shared" si="0"/>
        <v>1209.05072894</v>
      </c>
      <c r="D29" s="89">
        <f t="shared" si="1"/>
        <v>4499.8013847499997</v>
      </c>
      <c r="E29" s="89">
        <f t="shared" si="2"/>
        <v>2293.05396144</v>
      </c>
      <c r="F29" s="89">
        <f t="shared" si="3"/>
        <v>1712.7467159100001</v>
      </c>
      <c r="G29" s="89">
        <f t="shared" si="4"/>
        <v>494.00070740000001</v>
      </c>
      <c r="H29" s="89">
        <f t="shared" si="5"/>
        <v>3514.5658553100002</v>
      </c>
      <c r="I29" s="89">
        <v>962.33097290000001</v>
      </c>
      <c r="J29" s="89">
        <f t="shared" si="6"/>
        <v>2552.23488241</v>
      </c>
      <c r="K29" s="89">
        <v>1247.88845178</v>
      </c>
      <c r="L29" s="89">
        <v>1089.12868918</v>
      </c>
      <c r="M29" s="89">
        <v>215.21774145000001</v>
      </c>
      <c r="N29" s="89">
        <f t="shared" si="7"/>
        <v>2194.2862583799997</v>
      </c>
      <c r="O29" s="89">
        <v>246.71975603999999</v>
      </c>
      <c r="P29" s="89">
        <f t="shared" si="8"/>
        <v>1947.5665023399999</v>
      </c>
      <c r="Q29" s="89">
        <v>1045.16550966</v>
      </c>
      <c r="R29" s="89">
        <v>623.61802673</v>
      </c>
      <c r="S29" s="89">
        <v>278.78296595</v>
      </c>
      <c r="T29" s="89"/>
      <c r="U29" s="89"/>
      <c r="V29" s="89"/>
      <c r="W29" s="89"/>
      <c r="X29" s="89"/>
      <c r="Y29" s="89"/>
    </row>
    <row r="30" spans="1:25" ht="12.75" hidden="1" customHeight="1" outlineLevel="1">
      <c r="A30" s="62">
        <v>41122</v>
      </c>
      <c r="B30" s="89">
        <v>5792.5316337200002</v>
      </c>
      <c r="C30" s="89">
        <f t="shared" si="0"/>
        <v>1210.7214939</v>
      </c>
      <c r="D30" s="89">
        <f t="shared" si="1"/>
        <v>4581.8101398200006</v>
      </c>
      <c r="E30" s="89">
        <f t="shared" si="2"/>
        <v>2305.2240350399998</v>
      </c>
      <c r="F30" s="89">
        <f t="shared" si="3"/>
        <v>1755.0729492800001</v>
      </c>
      <c r="G30" s="89">
        <f t="shared" si="4"/>
        <v>521.51315550000004</v>
      </c>
      <c r="H30" s="89">
        <f t="shared" si="5"/>
        <v>3505.7374587600007</v>
      </c>
      <c r="I30" s="89">
        <v>962.47363814000005</v>
      </c>
      <c r="J30" s="89">
        <f t="shared" si="6"/>
        <v>2543.2638206200004</v>
      </c>
      <c r="K30" s="89">
        <v>1244.3853449799999</v>
      </c>
      <c r="L30" s="89">
        <v>1078.3830625600001</v>
      </c>
      <c r="M30" s="89">
        <v>220.49541307999999</v>
      </c>
      <c r="N30" s="89">
        <f t="shared" si="7"/>
        <v>2286.7941749600004</v>
      </c>
      <c r="O30" s="89">
        <v>248.24785575999999</v>
      </c>
      <c r="P30" s="89">
        <f t="shared" si="8"/>
        <v>2038.5463192000002</v>
      </c>
      <c r="Q30" s="89">
        <v>1060.8386900600001</v>
      </c>
      <c r="R30" s="89">
        <v>676.68988672</v>
      </c>
      <c r="S30" s="89">
        <v>301.01774241999999</v>
      </c>
      <c r="T30" s="89"/>
      <c r="U30" s="89"/>
      <c r="V30" s="89"/>
      <c r="W30" s="89"/>
      <c r="X30" s="89"/>
      <c r="Y30" s="89"/>
    </row>
    <row r="31" spans="1:25" ht="12.75" hidden="1" customHeight="1" outlineLevel="1">
      <c r="A31" s="62">
        <v>41153</v>
      </c>
      <c r="B31" s="89">
        <v>5887.4646520799997</v>
      </c>
      <c r="C31" s="89">
        <f t="shared" si="0"/>
        <v>1208.2091442999999</v>
      </c>
      <c r="D31" s="89">
        <f t="shared" si="1"/>
        <v>4679.2555077800007</v>
      </c>
      <c r="E31" s="89">
        <f t="shared" si="2"/>
        <v>2319.9334819799997</v>
      </c>
      <c r="F31" s="89">
        <f t="shared" si="3"/>
        <v>1797.75650853</v>
      </c>
      <c r="G31" s="89">
        <f t="shared" si="4"/>
        <v>561.56551726999999</v>
      </c>
      <c r="H31" s="89">
        <f t="shared" si="5"/>
        <v>3475.1938033599999</v>
      </c>
      <c r="I31" s="89">
        <v>953.42664373000002</v>
      </c>
      <c r="J31" s="89">
        <f t="shared" si="6"/>
        <v>2521.7671596300002</v>
      </c>
      <c r="K31" s="89">
        <v>1229.65569955</v>
      </c>
      <c r="L31" s="89">
        <v>1069.57432748</v>
      </c>
      <c r="M31" s="89">
        <v>222.53713260000001</v>
      </c>
      <c r="N31" s="89">
        <f t="shared" si="7"/>
        <v>2412.2708487200002</v>
      </c>
      <c r="O31" s="89">
        <v>254.78250057</v>
      </c>
      <c r="P31" s="89">
        <f t="shared" si="8"/>
        <v>2157.4883481500001</v>
      </c>
      <c r="Q31" s="89">
        <v>1090.2777824299999</v>
      </c>
      <c r="R31" s="89">
        <v>728.18218105000005</v>
      </c>
      <c r="S31" s="89">
        <v>339.02838466999998</v>
      </c>
      <c r="T31" s="89"/>
      <c r="U31" s="89"/>
      <c r="V31" s="89"/>
      <c r="W31" s="89"/>
      <c r="X31" s="89"/>
      <c r="Y31" s="89"/>
    </row>
    <row r="32" spans="1:25" ht="12.75" hidden="1" customHeight="1" outlineLevel="1">
      <c r="A32" s="62">
        <v>41183</v>
      </c>
      <c r="B32" s="89">
        <v>5953.9159793500003</v>
      </c>
      <c r="C32" s="89">
        <f t="shared" si="0"/>
        <v>1198.8085397299999</v>
      </c>
      <c r="D32" s="89">
        <f t="shared" si="1"/>
        <v>4755.1074396200002</v>
      </c>
      <c r="E32" s="89">
        <f t="shared" si="2"/>
        <v>2348.5485867500001</v>
      </c>
      <c r="F32" s="89">
        <f t="shared" si="3"/>
        <v>1817.0558523200002</v>
      </c>
      <c r="G32" s="89">
        <f t="shared" si="4"/>
        <v>589.50300055000002</v>
      </c>
      <c r="H32" s="89">
        <f t="shared" si="5"/>
        <v>3460.8707600500002</v>
      </c>
      <c r="I32" s="89">
        <v>941.25589623999997</v>
      </c>
      <c r="J32" s="89">
        <f t="shared" si="6"/>
        <v>2519.6148638100003</v>
      </c>
      <c r="K32" s="89">
        <v>1235.52475931</v>
      </c>
      <c r="L32" s="89">
        <v>1059.3894768600001</v>
      </c>
      <c r="M32" s="89">
        <v>224.70062763999999</v>
      </c>
      <c r="N32" s="89">
        <f t="shared" si="7"/>
        <v>2493.0452193000001</v>
      </c>
      <c r="O32" s="89">
        <v>257.55264348999998</v>
      </c>
      <c r="P32" s="89">
        <f t="shared" si="8"/>
        <v>2235.4925758100003</v>
      </c>
      <c r="Q32" s="89">
        <v>1113.0238274400001</v>
      </c>
      <c r="R32" s="89">
        <v>757.66637546000004</v>
      </c>
      <c r="S32" s="89">
        <v>364.80237290999997</v>
      </c>
      <c r="T32" s="89"/>
      <c r="U32" s="89"/>
      <c r="V32" s="89"/>
      <c r="W32" s="89"/>
      <c r="X32" s="89"/>
      <c r="Y32" s="89"/>
    </row>
    <row r="33" spans="1:25" ht="12.75" hidden="1" customHeight="1" outlineLevel="1">
      <c r="A33" s="62">
        <v>41214</v>
      </c>
      <c r="B33" s="89">
        <v>6091.1652873699995</v>
      </c>
      <c r="C33" s="89">
        <f t="shared" si="0"/>
        <v>1185.9259806</v>
      </c>
      <c r="D33" s="89">
        <f t="shared" si="1"/>
        <v>4905.2393067699995</v>
      </c>
      <c r="E33" s="89">
        <f t="shared" si="2"/>
        <v>2434.4000613999997</v>
      </c>
      <c r="F33" s="89">
        <f t="shared" si="3"/>
        <v>1864.33981636</v>
      </c>
      <c r="G33" s="89">
        <f t="shared" si="4"/>
        <v>606.49942900999997</v>
      </c>
      <c r="H33" s="89">
        <f t="shared" si="5"/>
        <v>3519.6088389299998</v>
      </c>
      <c r="I33" s="89">
        <v>937.14609159999998</v>
      </c>
      <c r="J33" s="89">
        <f t="shared" si="6"/>
        <v>2582.4627473299997</v>
      </c>
      <c r="K33" s="89">
        <v>1306.0159424599999</v>
      </c>
      <c r="L33" s="89">
        <v>1056.3510827</v>
      </c>
      <c r="M33" s="89">
        <v>220.09572216999999</v>
      </c>
      <c r="N33" s="89">
        <f t="shared" si="7"/>
        <v>2571.5564484399997</v>
      </c>
      <c r="O33" s="89">
        <v>248.779889</v>
      </c>
      <c r="P33" s="89">
        <f t="shared" si="8"/>
        <v>2322.7765594399998</v>
      </c>
      <c r="Q33" s="89">
        <v>1128.38411894</v>
      </c>
      <c r="R33" s="89">
        <v>807.98873365999998</v>
      </c>
      <c r="S33" s="89">
        <v>386.40370683999998</v>
      </c>
      <c r="T33" s="89"/>
      <c r="U33" s="89"/>
      <c r="V33" s="89"/>
      <c r="W33" s="89"/>
      <c r="X33" s="89"/>
      <c r="Y33" s="89"/>
    </row>
    <row r="34" spans="1:25" ht="12.75" hidden="1" customHeight="1" outlineLevel="1">
      <c r="A34" s="62">
        <v>41244</v>
      </c>
      <c r="B34" s="89">
        <v>6247.24243501</v>
      </c>
      <c r="C34" s="89">
        <f t="shared" si="0"/>
        <v>1196.40845358</v>
      </c>
      <c r="D34" s="89">
        <f t="shared" si="1"/>
        <v>5050.8339814299998</v>
      </c>
      <c r="E34" s="89">
        <f t="shared" si="2"/>
        <v>2563.5025606299996</v>
      </c>
      <c r="F34" s="89">
        <f t="shared" si="3"/>
        <v>1858.05962645</v>
      </c>
      <c r="G34" s="89">
        <f t="shared" si="4"/>
        <v>629.27179435000005</v>
      </c>
      <c r="H34" s="89">
        <f t="shared" si="5"/>
        <v>3624.4486796800002</v>
      </c>
      <c r="I34" s="89">
        <v>951.50465314999997</v>
      </c>
      <c r="J34" s="89">
        <f t="shared" si="6"/>
        <v>2672.94402653</v>
      </c>
      <c r="K34" s="89">
        <v>1434.9439530899999</v>
      </c>
      <c r="L34" s="89">
        <v>1010.97250049</v>
      </c>
      <c r="M34" s="89">
        <v>227.02757295000001</v>
      </c>
      <c r="N34" s="89">
        <f t="shared" si="7"/>
        <v>2622.7937553299998</v>
      </c>
      <c r="O34" s="89">
        <v>244.90380042999999</v>
      </c>
      <c r="P34" s="89">
        <f t="shared" si="8"/>
        <v>2377.8899548999998</v>
      </c>
      <c r="Q34" s="89">
        <v>1128.5586075399999</v>
      </c>
      <c r="R34" s="89">
        <v>847.08712595999998</v>
      </c>
      <c r="S34" s="89">
        <v>402.24422140000001</v>
      </c>
      <c r="T34" s="89"/>
      <c r="U34" s="89"/>
      <c r="V34" s="89"/>
      <c r="W34" s="89"/>
      <c r="X34" s="89"/>
      <c r="Y34" s="89"/>
    </row>
    <row r="35" spans="1:25" ht="12.75" hidden="1" customHeight="1" outlineLevel="1">
      <c r="A35" s="62">
        <v>41275</v>
      </c>
      <c r="B35" s="89">
        <v>6471.9051114100002</v>
      </c>
      <c r="C35" s="89">
        <f t="shared" si="0"/>
        <v>1228.16369622</v>
      </c>
      <c r="D35" s="89">
        <f t="shared" si="1"/>
        <v>5243.7414151900002</v>
      </c>
      <c r="E35" s="89">
        <f t="shared" si="2"/>
        <v>2695.0775214300002</v>
      </c>
      <c r="F35" s="89">
        <f t="shared" si="3"/>
        <v>1902.68567601</v>
      </c>
      <c r="G35" s="89">
        <f t="shared" si="4"/>
        <v>645.97821775</v>
      </c>
      <c r="H35" s="89">
        <f t="shared" si="5"/>
        <v>3790.5165654500006</v>
      </c>
      <c r="I35" s="89">
        <v>980.10532949000003</v>
      </c>
      <c r="J35" s="89">
        <f t="shared" si="6"/>
        <v>2810.4112359600003</v>
      </c>
      <c r="K35" s="89">
        <v>1540.4881753499999</v>
      </c>
      <c r="L35" s="89">
        <v>1033.9007408800001</v>
      </c>
      <c r="M35" s="89">
        <v>236.02231972999999</v>
      </c>
      <c r="N35" s="89">
        <f t="shared" si="7"/>
        <v>2681.3885459599996</v>
      </c>
      <c r="O35" s="89">
        <v>248.05836672999999</v>
      </c>
      <c r="P35" s="89">
        <f t="shared" si="8"/>
        <v>2433.3301792299999</v>
      </c>
      <c r="Q35" s="89">
        <v>1154.58934608</v>
      </c>
      <c r="R35" s="89">
        <v>868.78493513000001</v>
      </c>
      <c r="S35" s="89">
        <v>409.95589802000001</v>
      </c>
      <c r="T35" s="89"/>
      <c r="U35" s="89"/>
      <c r="V35" s="89"/>
      <c r="W35" s="89"/>
      <c r="X35" s="89"/>
      <c r="Y35" s="89"/>
    </row>
    <row r="36" spans="1:25" ht="12.75" hidden="1" customHeight="1" outlineLevel="1">
      <c r="A36" s="62">
        <v>41306</v>
      </c>
      <c r="B36" s="89">
        <v>6500.2420253700002</v>
      </c>
      <c r="C36" s="89">
        <f t="shared" si="0"/>
        <v>1189.6276871599998</v>
      </c>
      <c r="D36" s="89">
        <f t="shared" si="1"/>
        <v>5310.6143382099999</v>
      </c>
      <c r="E36" s="89">
        <f t="shared" si="2"/>
        <v>2701.7027002900004</v>
      </c>
      <c r="F36" s="89">
        <f t="shared" si="3"/>
        <v>2528.8519774199999</v>
      </c>
      <c r="G36" s="89">
        <f t="shared" si="4"/>
        <v>80.059660500000007</v>
      </c>
      <c r="H36" s="89">
        <f t="shared" si="5"/>
        <v>3854.3776427900002</v>
      </c>
      <c r="I36" s="89">
        <v>955.02448704999995</v>
      </c>
      <c r="J36" s="89">
        <f t="shared" si="6"/>
        <v>2899.3531557400001</v>
      </c>
      <c r="K36" s="89">
        <v>1572.7065334900001</v>
      </c>
      <c r="L36" s="89">
        <v>1293.01542131</v>
      </c>
      <c r="M36" s="89">
        <v>33.631200939999999</v>
      </c>
      <c r="N36" s="89">
        <f t="shared" si="7"/>
        <v>2645.86438258</v>
      </c>
      <c r="O36" s="89">
        <v>234.60320010999999</v>
      </c>
      <c r="P36" s="89">
        <f t="shared" si="8"/>
        <v>2411.2611824700002</v>
      </c>
      <c r="Q36" s="89">
        <v>1128.9961668000001</v>
      </c>
      <c r="R36" s="89">
        <v>1235.8365561099999</v>
      </c>
      <c r="S36" s="89">
        <v>46.42845956</v>
      </c>
      <c r="T36" s="89"/>
      <c r="U36" s="89"/>
      <c r="V36" s="89"/>
      <c r="W36" s="89"/>
      <c r="X36" s="89"/>
      <c r="Y36" s="89"/>
    </row>
    <row r="37" spans="1:25" ht="12.75" hidden="1" customHeight="1" outlineLevel="1">
      <c r="A37" s="62">
        <v>41334</v>
      </c>
      <c r="B37" s="89">
        <v>6619.6936999199988</v>
      </c>
      <c r="C37" s="89">
        <f t="shared" si="0"/>
        <v>1245.7989742899999</v>
      </c>
      <c r="D37" s="89">
        <f t="shared" si="1"/>
        <v>5373.8947256299998</v>
      </c>
      <c r="E37" s="89">
        <f t="shared" si="2"/>
        <v>2702.3677165199997</v>
      </c>
      <c r="F37" s="89">
        <f t="shared" si="3"/>
        <v>2586.08493761</v>
      </c>
      <c r="G37" s="89">
        <f t="shared" si="4"/>
        <v>85.442071499999997</v>
      </c>
      <c r="H37" s="89">
        <f t="shared" si="5"/>
        <v>4030.3751413099999</v>
      </c>
      <c r="I37" s="89">
        <v>1017.3620142</v>
      </c>
      <c r="J37" s="89">
        <f t="shared" si="6"/>
        <v>3013.0131271099999</v>
      </c>
      <c r="K37" s="89">
        <v>1625.8206487099999</v>
      </c>
      <c r="L37" s="89">
        <v>1346.0993166000001</v>
      </c>
      <c r="M37" s="89">
        <v>41.093161799999997</v>
      </c>
      <c r="N37" s="89">
        <f t="shared" si="7"/>
        <v>2589.3185586099999</v>
      </c>
      <c r="O37" s="89">
        <v>228.43696009000001</v>
      </c>
      <c r="P37" s="89">
        <f t="shared" si="8"/>
        <v>2360.8815985199999</v>
      </c>
      <c r="Q37" s="89">
        <v>1076.54706781</v>
      </c>
      <c r="R37" s="89">
        <v>1239.9856210099999</v>
      </c>
      <c r="S37" s="89">
        <v>44.3489097</v>
      </c>
      <c r="T37" s="89"/>
      <c r="U37" s="89"/>
      <c r="V37" s="89"/>
      <c r="W37" s="89"/>
      <c r="X37" s="89"/>
      <c r="Y37" s="89"/>
    </row>
    <row r="38" spans="1:25" ht="12.75" hidden="1" customHeight="1" outlineLevel="1">
      <c r="A38" s="62">
        <v>41365</v>
      </c>
      <c r="B38" s="89">
        <v>6739.1091536799995</v>
      </c>
      <c r="C38" s="89">
        <f t="shared" si="0"/>
        <v>1289.0400927400001</v>
      </c>
      <c r="D38" s="89">
        <f t="shared" si="1"/>
        <v>5450.0690609400008</v>
      </c>
      <c r="E38" s="89">
        <f t="shared" si="2"/>
        <v>2701.2058879200004</v>
      </c>
      <c r="F38" s="89">
        <f t="shared" si="3"/>
        <v>2659.9904497400003</v>
      </c>
      <c r="G38" s="89">
        <f t="shared" si="4"/>
        <v>88.872723280000002</v>
      </c>
      <c r="H38" s="89">
        <f t="shared" si="5"/>
        <v>4176.8889006099998</v>
      </c>
      <c r="I38" s="89">
        <v>1062.71671853</v>
      </c>
      <c r="J38" s="89">
        <f t="shared" si="6"/>
        <v>3114.1721820800003</v>
      </c>
      <c r="K38" s="89">
        <v>1672.87183774</v>
      </c>
      <c r="L38" s="89">
        <v>1398.1165520100001</v>
      </c>
      <c r="M38" s="89">
        <v>43.183792330000003</v>
      </c>
      <c r="N38" s="89">
        <f t="shared" si="7"/>
        <v>2562.2202530700006</v>
      </c>
      <c r="O38" s="89">
        <v>226.32337421</v>
      </c>
      <c r="P38" s="89">
        <f t="shared" si="8"/>
        <v>2335.8968788600005</v>
      </c>
      <c r="Q38" s="89">
        <v>1028.3340501800001</v>
      </c>
      <c r="R38" s="89">
        <v>1261.87389773</v>
      </c>
      <c r="S38" s="89">
        <v>45.68893095</v>
      </c>
      <c r="T38" s="89"/>
      <c r="U38" s="89"/>
      <c r="V38" s="89"/>
      <c r="W38" s="89"/>
      <c r="X38" s="89"/>
      <c r="Y38" s="89"/>
    </row>
    <row r="39" spans="1:25" ht="12.75" hidden="1" customHeight="1" outlineLevel="1">
      <c r="A39" s="62">
        <v>41395</v>
      </c>
      <c r="B39" s="89">
        <v>6808.1508426700002</v>
      </c>
      <c r="C39" s="89">
        <f t="shared" si="0"/>
        <v>1303.6322103</v>
      </c>
      <c r="D39" s="89">
        <f t="shared" si="1"/>
        <v>5504.51863237</v>
      </c>
      <c r="E39" s="89">
        <f t="shared" si="2"/>
        <v>2720.9761569900002</v>
      </c>
      <c r="F39" s="89">
        <f t="shared" si="3"/>
        <v>2688.8236949699999</v>
      </c>
      <c r="G39" s="89">
        <f t="shared" si="4"/>
        <v>94.718780409999994</v>
      </c>
      <c r="H39" s="89">
        <f t="shared" si="5"/>
        <v>4266.4592737599996</v>
      </c>
      <c r="I39" s="89">
        <v>1068.60649491</v>
      </c>
      <c r="J39" s="89">
        <f t="shared" si="6"/>
        <v>3197.85277885</v>
      </c>
      <c r="K39" s="89">
        <v>1719.5061859499999</v>
      </c>
      <c r="L39" s="89">
        <v>1429.0592881499999</v>
      </c>
      <c r="M39" s="89">
        <v>49.287304749999997</v>
      </c>
      <c r="N39" s="89">
        <f t="shared" si="7"/>
        <v>2541.6915689100001</v>
      </c>
      <c r="O39" s="89">
        <v>235.02571538999999</v>
      </c>
      <c r="P39" s="89">
        <f t="shared" si="8"/>
        <v>2306.6658535199999</v>
      </c>
      <c r="Q39" s="89">
        <v>1001.46997104</v>
      </c>
      <c r="R39" s="89">
        <v>1259.76440682</v>
      </c>
      <c r="S39" s="89">
        <v>45.431475659999997</v>
      </c>
      <c r="T39" s="89"/>
      <c r="U39" s="89"/>
      <c r="V39" s="89"/>
      <c r="W39" s="89"/>
      <c r="X39" s="89"/>
      <c r="Y39" s="89"/>
    </row>
    <row r="40" spans="1:25" ht="12.75" hidden="1" customHeight="1" outlineLevel="1">
      <c r="A40" s="62">
        <v>41426</v>
      </c>
      <c r="B40" s="89">
        <v>7030.497793550001</v>
      </c>
      <c r="C40" s="89">
        <f t="shared" si="0"/>
        <v>1415.2541422300001</v>
      </c>
      <c r="D40" s="89">
        <f t="shared" si="1"/>
        <v>5615.2436513199991</v>
      </c>
      <c r="E40" s="89">
        <f t="shared" si="2"/>
        <v>2742.7900472399997</v>
      </c>
      <c r="F40" s="89">
        <f t="shared" si="3"/>
        <v>2774.1277959600002</v>
      </c>
      <c r="G40" s="89">
        <f t="shared" si="4"/>
        <v>98.325808120000005</v>
      </c>
      <c r="H40" s="89">
        <f t="shared" si="5"/>
        <v>4477.7646681699998</v>
      </c>
      <c r="I40" s="89">
        <v>1179.76123622</v>
      </c>
      <c r="J40" s="89">
        <f t="shared" si="6"/>
        <v>3298.0034319499996</v>
      </c>
      <c r="K40" s="89">
        <v>1763.3086747899999</v>
      </c>
      <c r="L40" s="89">
        <v>1481.44069545</v>
      </c>
      <c r="M40" s="89">
        <v>53.254061710000002</v>
      </c>
      <c r="N40" s="89">
        <f t="shared" si="7"/>
        <v>2552.7331253799998</v>
      </c>
      <c r="O40" s="89">
        <v>235.49290601000001</v>
      </c>
      <c r="P40" s="89">
        <f t="shared" si="8"/>
        <v>2317.24021937</v>
      </c>
      <c r="Q40" s="89">
        <v>979.48137244999998</v>
      </c>
      <c r="R40" s="89">
        <v>1292.6871005099999</v>
      </c>
      <c r="S40" s="89">
        <v>45.071746410000003</v>
      </c>
      <c r="T40" s="89"/>
      <c r="U40" s="89"/>
      <c r="V40" s="89"/>
      <c r="W40" s="89"/>
      <c r="X40" s="89"/>
      <c r="Y40" s="89"/>
    </row>
    <row r="41" spans="1:25" ht="12.75" hidden="1" customHeight="1" outlineLevel="1">
      <c r="A41" s="62">
        <v>41456</v>
      </c>
      <c r="B41" s="89">
        <v>7122.9474626199999</v>
      </c>
      <c r="C41" s="89">
        <f t="shared" si="0"/>
        <v>1388.88851649</v>
      </c>
      <c r="D41" s="89">
        <f t="shared" si="1"/>
        <v>5734.0589461300005</v>
      </c>
      <c r="E41" s="89">
        <f t="shared" si="2"/>
        <v>2637.1081358000001</v>
      </c>
      <c r="F41" s="89">
        <f t="shared" si="3"/>
        <v>2996.6408244300001</v>
      </c>
      <c r="G41" s="89">
        <f t="shared" si="4"/>
        <v>100.3099859</v>
      </c>
      <c r="H41" s="89">
        <f t="shared" si="5"/>
        <v>4542.4581209799999</v>
      </c>
      <c r="I41" s="89">
        <v>1141.6513976900001</v>
      </c>
      <c r="J41" s="89">
        <f t="shared" si="6"/>
        <v>3400.8067232899998</v>
      </c>
      <c r="K41" s="89">
        <v>1797.27601871</v>
      </c>
      <c r="L41" s="89">
        <v>1548.09222127</v>
      </c>
      <c r="M41" s="89">
        <v>55.438483310000002</v>
      </c>
      <c r="N41" s="89">
        <f t="shared" si="7"/>
        <v>2580.4893416400005</v>
      </c>
      <c r="O41" s="89">
        <v>247.23711879999999</v>
      </c>
      <c r="P41" s="89">
        <f t="shared" si="8"/>
        <v>2333.2522228400003</v>
      </c>
      <c r="Q41" s="89">
        <v>839.83211709</v>
      </c>
      <c r="R41" s="89">
        <v>1448.5486031600001</v>
      </c>
      <c r="S41" s="89">
        <v>44.871502589999999</v>
      </c>
      <c r="T41" s="89"/>
      <c r="U41" s="89"/>
      <c r="V41" s="89"/>
      <c r="W41" s="89"/>
      <c r="X41" s="89"/>
      <c r="Y41" s="89"/>
    </row>
    <row r="42" spans="1:25" ht="12.75" hidden="1" customHeight="1" outlineLevel="1">
      <c r="A42" s="62">
        <v>41487</v>
      </c>
      <c r="B42" s="89">
        <v>7164.1291194900004</v>
      </c>
      <c r="C42" s="89">
        <f t="shared" si="0"/>
        <v>1348.07230458</v>
      </c>
      <c r="D42" s="89">
        <f t="shared" si="1"/>
        <v>5816.05681491</v>
      </c>
      <c r="E42" s="89">
        <f t="shared" si="2"/>
        <v>2638.53190597</v>
      </c>
      <c r="F42" s="89">
        <f t="shared" si="3"/>
        <v>3078.81068813</v>
      </c>
      <c r="G42" s="89">
        <f t="shared" si="4"/>
        <v>98.71422081</v>
      </c>
      <c r="H42" s="89">
        <f t="shared" si="5"/>
        <v>4575.8265640700001</v>
      </c>
      <c r="I42" s="89">
        <v>1107.83485251</v>
      </c>
      <c r="J42" s="89">
        <f t="shared" si="6"/>
        <v>3467.9917115600001</v>
      </c>
      <c r="K42" s="89">
        <v>1805.14403978</v>
      </c>
      <c r="L42" s="89">
        <v>1591.0559208</v>
      </c>
      <c r="M42" s="89">
        <v>71.791750980000003</v>
      </c>
      <c r="N42" s="89">
        <f t="shared" si="7"/>
        <v>2588.3025554199999</v>
      </c>
      <c r="O42" s="89">
        <v>240.23745206999999</v>
      </c>
      <c r="P42" s="89">
        <f t="shared" si="8"/>
        <v>2348.0651033499998</v>
      </c>
      <c r="Q42" s="89">
        <v>833.38786618999995</v>
      </c>
      <c r="R42" s="89">
        <v>1487.75476733</v>
      </c>
      <c r="S42" s="89">
        <v>26.922469830000001</v>
      </c>
      <c r="T42" s="89"/>
      <c r="U42" s="89"/>
      <c r="V42" s="89"/>
      <c r="W42" s="89"/>
      <c r="X42" s="89"/>
      <c r="Y42" s="89"/>
    </row>
    <row r="43" spans="1:25" ht="12.75" hidden="1" customHeight="1" outlineLevel="1">
      <c r="A43" s="62">
        <v>41518</v>
      </c>
      <c r="B43" s="89">
        <v>7278.2868295700009</v>
      </c>
      <c r="C43" s="89">
        <f t="shared" si="0"/>
        <v>1335.26441161</v>
      </c>
      <c r="D43" s="89">
        <f t="shared" si="1"/>
        <v>5943.02241796</v>
      </c>
      <c r="E43" s="89">
        <f t="shared" si="2"/>
        <v>2653.4591225900003</v>
      </c>
      <c r="F43" s="89">
        <f t="shared" si="3"/>
        <v>3163.9747196899998</v>
      </c>
      <c r="G43" s="89">
        <f t="shared" si="4"/>
        <v>125.58857568000001</v>
      </c>
      <c r="H43" s="89">
        <f t="shared" si="5"/>
        <v>4669.7965388299999</v>
      </c>
      <c r="I43" s="89">
        <v>1098.0049022000001</v>
      </c>
      <c r="J43" s="89">
        <f t="shared" si="6"/>
        <v>3571.7916366300001</v>
      </c>
      <c r="K43" s="89">
        <v>1827.7605100400001</v>
      </c>
      <c r="L43" s="89">
        <v>1644.80895233</v>
      </c>
      <c r="M43" s="89">
        <v>99.222174260000003</v>
      </c>
      <c r="N43" s="89">
        <f t="shared" si="7"/>
        <v>2608.4902907400001</v>
      </c>
      <c r="O43" s="89">
        <v>237.25950940999999</v>
      </c>
      <c r="P43" s="89">
        <f t="shared" si="8"/>
        <v>2371.2307813299999</v>
      </c>
      <c r="Q43" s="89">
        <v>825.69861255000001</v>
      </c>
      <c r="R43" s="89">
        <v>1519.16576736</v>
      </c>
      <c r="S43" s="89">
        <v>26.366401419999999</v>
      </c>
      <c r="T43" s="89"/>
      <c r="U43" s="89"/>
      <c r="V43" s="89"/>
      <c r="W43" s="89"/>
      <c r="X43" s="89"/>
      <c r="Y43" s="89"/>
    </row>
    <row r="44" spans="1:25" ht="12.75" hidden="1" customHeight="1" outlineLevel="1">
      <c r="A44" s="62">
        <v>41548</v>
      </c>
      <c r="B44" s="89">
        <v>7431.2895331199998</v>
      </c>
      <c r="C44" s="89">
        <f t="shared" si="0"/>
        <v>1308.1297939699998</v>
      </c>
      <c r="D44" s="89">
        <f t="shared" si="1"/>
        <v>6123.15973915</v>
      </c>
      <c r="E44" s="89">
        <f t="shared" si="2"/>
        <v>2706.5705803999999</v>
      </c>
      <c r="F44" s="89">
        <f t="shared" si="3"/>
        <v>3271.7143280999999</v>
      </c>
      <c r="G44" s="89">
        <f t="shared" si="4"/>
        <v>144.87483065000001</v>
      </c>
      <c r="H44" s="89">
        <f t="shared" si="5"/>
        <v>4821.9020858700005</v>
      </c>
      <c r="I44" s="89">
        <v>1077.0658101199999</v>
      </c>
      <c r="J44" s="89">
        <f t="shared" si="6"/>
        <v>3744.8362757500004</v>
      </c>
      <c r="K44" s="89">
        <v>1898.7379852199999</v>
      </c>
      <c r="L44" s="89">
        <v>1719.7473825500001</v>
      </c>
      <c r="M44" s="89">
        <v>126.35090798</v>
      </c>
      <c r="N44" s="89">
        <f t="shared" si="7"/>
        <v>2609.3874472500002</v>
      </c>
      <c r="O44" s="89">
        <v>231.06398385</v>
      </c>
      <c r="P44" s="89">
        <f t="shared" si="8"/>
        <v>2378.3234634</v>
      </c>
      <c r="Q44" s="89">
        <v>807.83259518</v>
      </c>
      <c r="R44" s="89">
        <v>1551.96694555</v>
      </c>
      <c r="S44" s="89">
        <v>18.523922670000001</v>
      </c>
      <c r="T44" s="89"/>
      <c r="U44" s="89"/>
      <c r="V44" s="89"/>
      <c r="W44" s="89"/>
      <c r="X44" s="89"/>
      <c r="Y44" s="89"/>
    </row>
    <row r="45" spans="1:25" ht="12.75" hidden="1" customHeight="1" outlineLevel="1">
      <c r="A45" s="62">
        <v>41579</v>
      </c>
      <c r="B45" s="89">
        <v>7584.3831615100007</v>
      </c>
      <c r="C45" s="89">
        <f t="shared" si="0"/>
        <v>1323.9913136800001</v>
      </c>
      <c r="D45" s="89">
        <f t="shared" si="1"/>
        <v>6260.3918478300002</v>
      </c>
      <c r="E45" s="89">
        <f t="shared" si="2"/>
        <v>2743.1897627399999</v>
      </c>
      <c r="F45" s="89">
        <f t="shared" si="3"/>
        <v>3345.3865995699998</v>
      </c>
      <c r="G45" s="89">
        <f t="shared" si="4"/>
        <v>171.81548552000001</v>
      </c>
      <c r="H45" s="89">
        <f t="shared" si="5"/>
        <v>4967.0746691200002</v>
      </c>
      <c r="I45" s="89">
        <v>1104.23384672</v>
      </c>
      <c r="J45" s="89">
        <f t="shared" si="6"/>
        <v>3862.8408224</v>
      </c>
      <c r="K45" s="89">
        <v>1937.98134512</v>
      </c>
      <c r="L45" s="89">
        <v>1770.44055905</v>
      </c>
      <c r="M45" s="89">
        <v>154.41891823</v>
      </c>
      <c r="N45" s="89">
        <f t="shared" si="7"/>
        <v>2617.3084923899996</v>
      </c>
      <c r="O45" s="89">
        <v>219.75746695999999</v>
      </c>
      <c r="P45" s="89">
        <f t="shared" si="8"/>
        <v>2397.5510254299998</v>
      </c>
      <c r="Q45" s="89">
        <v>805.20841761999998</v>
      </c>
      <c r="R45" s="89">
        <v>1574.94604052</v>
      </c>
      <c r="S45" s="89">
        <v>17.39656729</v>
      </c>
      <c r="T45" s="89"/>
      <c r="U45" s="89"/>
      <c r="V45" s="89"/>
      <c r="W45" s="89"/>
      <c r="X45" s="89"/>
      <c r="Y45" s="89"/>
    </row>
    <row r="46" spans="1:25" ht="12.75" hidden="1" customHeight="1" outlineLevel="1">
      <c r="A46" s="62">
        <v>41609</v>
      </c>
      <c r="B46" s="89">
        <v>7639.0689912499993</v>
      </c>
      <c r="C46" s="89">
        <f t="shared" si="0"/>
        <v>1240.5667668399999</v>
      </c>
      <c r="D46" s="89">
        <f t="shared" si="1"/>
        <v>6398.5022244100001</v>
      </c>
      <c r="E46" s="89">
        <f t="shared" si="2"/>
        <v>2726.39843552</v>
      </c>
      <c r="F46" s="89">
        <f t="shared" si="3"/>
        <v>3486.9781547299999</v>
      </c>
      <c r="G46" s="89">
        <f t="shared" si="4"/>
        <v>185.12563416</v>
      </c>
      <c r="H46" s="89">
        <f t="shared" si="5"/>
        <v>5044.5132419800002</v>
      </c>
      <c r="I46" s="89">
        <v>1050.17389841</v>
      </c>
      <c r="J46" s="89">
        <f t="shared" si="6"/>
        <v>3994.33934357</v>
      </c>
      <c r="K46" s="89">
        <v>1948.8112086599999</v>
      </c>
      <c r="L46" s="89">
        <v>1876.9277904999999</v>
      </c>
      <c r="M46" s="89">
        <v>168.60034440999999</v>
      </c>
      <c r="N46" s="89">
        <f t="shared" si="7"/>
        <v>2594.55574927</v>
      </c>
      <c r="O46" s="89">
        <v>190.39286842999999</v>
      </c>
      <c r="P46" s="89">
        <f t="shared" si="8"/>
        <v>2404.1628808400001</v>
      </c>
      <c r="Q46" s="89">
        <v>777.58722685999999</v>
      </c>
      <c r="R46" s="89">
        <v>1610.05036423</v>
      </c>
      <c r="S46" s="89">
        <v>16.525289749999999</v>
      </c>
      <c r="T46" s="89"/>
      <c r="U46" s="89"/>
      <c r="V46" s="89"/>
      <c r="W46" s="89"/>
      <c r="X46" s="89"/>
      <c r="Y46" s="89"/>
    </row>
    <row r="47" spans="1:25" ht="12.75" hidden="1" customHeight="1" outlineLevel="1">
      <c r="A47" s="62">
        <v>41640</v>
      </c>
      <c r="B47" s="89">
        <v>7581.9872482999999</v>
      </c>
      <c r="C47" s="89">
        <f t="shared" si="0"/>
        <v>1168.19280364</v>
      </c>
      <c r="D47" s="89">
        <f t="shared" si="1"/>
        <v>6413.7944446599995</v>
      </c>
      <c r="E47" s="89">
        <f t="shared" si="2"/>
        <v>2649.2713678800001</v>
      </c>
      <c r="F47" s="89">
        <f t="shared" si="3"/>
        <v>3559.5976912300002</v>
      </c>
      <c r="G47" s="89">
        <f t="shared" si="4"/>
        <v>204.92538554999999</v>
      </c>
      <c r="H47" s="89">
        <f t="shared" si="5"/>
        <v>5016.2483475500003</v>
      </c>
      <c r="I47" s="89">
        <v>975.17276480999999</v>
      </c>
      <c r="J47" s="89">
        <f t="shared" si="6"/>
        <v>4041.0755827400003</v>
      </c>
      <c r="K47" s="89">
        <v>1904.21582588</v>
      </c>
      <c r="L47" s="89">
        <v>1948.4460584200001</v>
      </c>
      <c r="M47" s="89">
        <v>188.41369843999999</v>
      </c>
      <c r="N47" s="89">
        <f t="shared" si="7"/>
        <v>2565.7389007499996</v>
      </c>
      <c r="O47" s="89">
        <v>193.02003883</v>
      </c>
      <c r="P47" s="89">
        <f t="shared" si="8"/>
        <v>2372.7188619199997</v>
      </c>
      <c r="Q47" s="89">
        <v>745.05554199999995</v>
      </c>
      <c r="R47" s="89">
        <v>1611.1516328099999</v>
      </c>
      <c r="S47" s="89">
        <v>16.51168711</v>
      </c>
      <c r="T47" s="89"/>
      <c r="U47" s="89"/>
      <c r="V47" s="89"/>
      <c r="W47" s="89"/>
      <c r="X47" s="89"/>
      <c r="Y47" s="89"/>
    </row>
    <row r="48" spans="1:25" ht="12.75" hidden="1" customHeight="1" outlineLevel="1">
      <c r="A48" s="62">
        <v>41671</v>
      </c>
      <c r="B48" s="89">
        <v>7736.5305306099999</v>
      </c>
      <c r="C48" s="89">
        <f t="shared" si="0"/>
        <v>1062.4294027400001</v>
      </c>
      <c r="D48" s="89">
        <f t="shared" si="1"/>
        <v>6674.1011278699989</v>
      </c>
      <c r="E48" s="89">
        <f t="shared" si="2"/>
        <v>2620.3835852299999</v>
      </c>
      <c r="F48" s="89">
        <f t="shared" si="3"/>
        <v>3810.9367952100001</v>
      </c>
      <c r="G48" s="89">
        <f t="shared" si="4"/>
        <v>242.78074742999999</v>
      </c>
      <c r="H48" s="89">
        <f t="shared" si="5"/>
        <v>4747.4593107699993</v>
      </c>
      <c r="I48" s="89">
        <v>851.47692982000001</v>
      </c>
      <c r="J48" s="89">
        <f t="shared" si="6"/>
        <v>3895.9823809499994</v>
      </c>
      <c r="K48" s="89">
        <v>1789.0377588599999</v>
      </c>
      <c r="L48" s="89">
        <v>1883.9225563699999</v>
      </c>
      <c r="M48" s="89">
        <v>223.02206572</v>
      </c>
      <c r="N48" s="89">
        <f t="shared" si="7"/>
        <v>2989.0712198399997</v>
      </c>
      <c r="O48" s="89">
        <v>210.95247291999999</v>
      </c>
      <c r="P48" s="89">
        <f t="shared" si="8"/>
        <v>2778.1187469199999</v>
      </c>
      <c r="Q48" s="89">
        <v>831.34582637000005</v>
      </c>
      <c r="R48" s="89">
        <v>1927.01423884</v>
      </c>
      <c r="S48" s="89">
        <v>19.758681710000001</v>
      </c>
      <c r="T48" s="89"/>
      <c r="U48" s="89"/>
      <c r="V48" s="89"/>
      <c r="W48" s="89"/>
      <c r="X48" s="89"/>
      <c r="Y48" s="89"/>
    </row>
    <row r="49" spans="1:25" ht="12.75" hidden="1" customHeight="1" outlineLevel="1">
      <c r="A49" s="62">
        <v>41699</v>
      </c>
      <c r="B49" s="89">
        <v>7597.3495566500005</v>
      </c>
      <c r="C49" s="89">
        <f t="shared" si="0"/>
        <v>1166.1837831800001</v>
      </c>
      <c r="D49" s="89">
        <f t="shared" si="1"/>
        <v>6431.1657734700002</v>
      </c>
      <c r="E49" s="89">
        <f t="shared" si="2"/>
        <v>2486.7921801900002</v>
      </c>
      <c r="F49" s="89">
        <f t="shared" si="3"/>
        <v>3707.1551793600001</v>
      </c>
      <c r="G49" s="89">
        <f t="shared" si="4"/>
        <v>237.21841391999999</v>
      </c>
      <c r="H49" s="89">
        <f t="shared" si="5"/>
        <v>4573.9410944599995</v>
      </c>
      <c r="I49" s="89">
        <v>873.06946284000003</v>
      </c>
      <c r="J49" s="89">
        <f t="shared" si="6"/>
        <v>3700.8716316199998</v>
      </c>
      <c r="K49" s="89">
        <v>1696.2668026900001</v>
      </c>
      <c r="L49" s="89">
        <v>1788.3704610899999</v>
      </c>
      <c r="M49" s="89">
        <v>216.23436784</v>
      </c>
      <c r="N49" s="89">
        <f t="shared" si="7"/>
        <v>3023.4084621900001</v>
      </c>
      <c r="O49" s="89">
        <v>293.11432034000001</v>
      </c>
      <c r="P49" s="89">
        <f t="shared" si="8"/>
        <v>2730.29414185</v>
      </c>
      <c r="Q49" s="89">
        <v>790.52537749999999</v>
      </c>
      <c r="R49" s="89">
        <v>1918.78471827</v>
      </c>
      <c r="S49" s="89">
        <v>20.984046079999999</v>
      </c>
      <c r="T49" s="89"/>
      <c r="U49" s="89"/>
      <c r="V49" s="89"/>
      <c r="W49" s="89"/>
      <c r="X49" s="89"/>
      <c r="Y49" s="89"/>
    </row>
    <row r="50" spans="1:25" ht="12.75" hidden="1" customHeight="1" outlineLevel="1">
      <c r="A50" s="62">
        <v>41730</v>
      </c>
      <c r="B50" s="89">
        <v>7676.9037698600005</v>
      </c>
      <c r="C50" s="89">
        <f t="shared" si="0"/>
        <v>1240.5270746400001</v>
      </c>
      <c r="D50" s="89">
        <f t="shared" si="1"/>
        <v>6436.3766952200003</v>
      </c>
      <c r="E50" s="89">
        <f t="shared" si="2"/>
        <v>2567.3564326000001</v>
      </c>
      <c r="F50" s="89">
        <f t="shared" si="3"/>
        <v>3627.6864222300001</v>
      </c>
      <c r="G50" s="89">
        <f t="shared" si="4"/>
        <v>241.33384039000001</v>
      </c>
      <c r="H50" s="89">
        <f t="shared" si="5"/>
        <v>4701.8921820599999</v>
      </c>
      <c r="I50" s="89">
        <v>985.86745451000002</v>
      </c>
      <c r="J50" s="89">
        <f t="shared" si="6"/>
        <v>3716.0247275500001</v>
      </c>
      <c r="K50" s="89">
        <v>1778.0186232799999</v>
      </c>
      <c r="L50" s="89">
        <v>1717.51719381</v>
      </c>
      <c r="M50" s="89">
        <v>220.48891046</v>
      </c>
      <c r="N50" s="89">
        <f t="shared" si="7"/>
        <v>2975.0115878000001</v>
      </c>
      <c r="O50" s="89">
        <v>254.65962013000001</v>
      </c>
      <c r="P50" s="89">
        <f t="shared" si="8"/>
        <v>2720.3519676700002</v>
      </c>
      <c r="Q50" s="89">
        <v>789.33780932000002</v>
      </c>
      <c r="R50" s="89">
        <v>1910.1692284200001</v>
      </c>
      <c r="S50" s="89">
        <v>20.844929929999999</v>
      </c>
      <c r="T50" s="89"/>
      <c r="U50" s="89"/>
      <c r="V50" s="89"/>
      <c r="W50" s="89"/>
      <c r="X50" s="89"/>
      <c r="Y50" s="89"/>
    </row>
    <row r="51" spans="1:25" ht="12.75" hidden="1" customHeight="1" outlineLevel="1">
      <c r="A51" s="62">
        <v>41760</v>
      </c>
      <c r="B51" s="89">
        <v>7720.1877963300003</v>
      </c>
      <c r="C51" s="89">
        <f t="shared" si="0"/>
        <v>1239.8321905800001</v>
      </c>
      <c r="D51" s="89">
        <f t="shared" si="1"/>
        <v>6480.35560575</v>
      </c>
      <c r="E51" s="89">
        <f t="shared" si="2"/>
        <v>2672.5986529799998</v>
      </c>
      <c r="F51" s="89">
        <f t="shared" si="3"/>
        <v>3562.7174966600001</v>
      </c>
      <c r="G51" s="89">
        <f t="shared" si="4"/>
        <v>245.03945611</v>
      </c>
      <c r="H51" s="89">
        <f t="shared" si="5"/>
        <v>4769.6514350400003</v>
      </c>
      <c r="I51" s="89">
        <v>992.57024978000004</v>
      </c>
      <c r="J51" s="89">
        <f t="shared" si="6"/>
        <v>3777.08118526</v>
      </c>
      <c r="K51" s="89">
        <v>1884.4772511399999</v>
      </c>
      <c r="L51" s="89">
        <v>1667.50123899</v>
      </c>
      <c r="M51" s="89">
        <v>225.10269513</v>
      </c>
      <c r="N51" s="89">
        <f t="shared" si="7"/>
        <v>2950.5363612900001</v>
      </c>
      <c r="O51" s="89">
        <v>247.26194079999999</v>
      </c>
      <c r="P51" s="89">
        <f t="shared" si="8"/>
        <v>2703.27442049</v>
      </c>
      <c r="Q51" s="89">
        <v>788.12140183999998</v>
      </c>
      <c r="R51" s="89">
        <v>1895.21625767</v>
      </c>
      <c r="S51" s="89">
        <v>19.936760979999999</v>
      </c>
      <c r="T51" s="89"/>
      <c r="U51" s="89"/>
      <c r="V51" s="89"/>
      <c r="W51" s="89"/>
      <c r="X51" s="89"/>
      <c r="Y51" s="89"/>
    </row>
    <row r="52" spans="1:25" ht="12.75" hidden="1" customHeight="1" outlineLevel="1">
      <c r="A52" s="62">
        <v>41791</v>
      </c>
      <c r="B52" s="89">
        <v>8052.3065617200009</v>
      </c>
      <c r="C52" s="89">
        <f t="shared" si="0"/>
        <v>1489.02529665</v>
      </c>
      <c r="D52" s="89">
        <f t="shared" si="1"/>
        <v>6563.2812650699998</v>
      </c>
      <c r="E52" s="89">
        <f t="shared" si="2"/>
        <v>2792.2135479199997</v>
      </c>
      <c r="F52" s="89">
        <f t="shared" si="3"/>
        <v>3527.9850772999998</v>
      </c>
      <c r="G52" s="89">
        <f t="shared" si="4"/>
        <v>243.08263985000002</v>
      </c>
      <c r="H52" s="89">
        <f t="shared" si="5"/>
        <v>5136.7202258399993</v>
      </c>
      <c r="I52" s="89">
        <v>1244.43349528</v>
      </c>
      <c r="J52" s="89">
        <f t="shared" si="6"/>
        <v>3892.2867305599998</v>
      </c>
      <c r="K52" s="89">
        <v>2013.1908029399999</v>
      </c>
      <c r="L52" s="89">
        <v>1655.55518714</v>
      </c>
      <c r="M52" s="89">
        <v>223.54074048000001</v>
      </c>
      <c r="N52" s="89">
        <f t="shared" si="7"/>
        <v>2915.5863358800002</v>
      </c>
      <c r="O52" s="89">
        <v>244.59180137000001</v>
      </c>
      <c r="P52" s="89">
        <f t="shared" si="8"/>
        <v>2670.99453451</v>
      </c>
      <c r="Q52" s="89">
        <v>779.02274497999997</v>
      </c>
      <c r="R52" s="89">
        <v>1872.42989016</v>
      </c>
      <c r="S52" s="89">
        <v>19.541899369999999</v>
      </c>
      <c r="T52" s="89"/>
      <c r="U52" s="89"/>
      <c r="V52" s="89"/>
      <c r="W52" s="89"/>
      <c r="X52" s="89"/>
      <c r="Y52" s="89"/>
    </row>
    <row r="53" spans="1:25" ht="12.75" hidden="1" customHeight="1" outlineLevel="1">
      <c r="A53" s="62">
        <v>41821</v>
      </c>
      <c r="B53" s="89">
        <v>8082.8281799999995</v>
      </c>
      <c r="C53" s="89">
        <f t="shared" si="0"/>
        <v>1467.68823036</v>
      </c>
      <c r="D53" s="89">
        <f t="shared" si="1"/>
        <v>6615.1399496399999</v>
      </c>
      <c r="E53" s="89">
        <f t="shared" si="2"/>
        <v>2829.57756255</v>
      </c>
      <c r="F53" s="89">
        <f t="shared" si="3"/>
        <v>3538.7239025899999</v>
      </c>
      <c r="G53" s="89">
        <f t="shared" si="4"/>
        <v>246.83848449999999</v>
      </c>
      <c r="H53" s="89">
        <f t="shared" si="5"/>
        <v>5141.3958086599996</v>
      </c>
      <c r="I53" s="89">
        <v>1196.3419516700001</v>
      </c>
      <c r="J53" s="89">
        <f t="shared" si="6"/>
        <v>3945.05385699</v>
      </c>
      <c r="K53" s="89">
        <v>2043.62061591</v>
      </c>
      <c r="L53" s="89">
        <v>1674.53652532</v>
      </c>
      <c r="M53" s="89">
        <v>226.89671576000001</v>
      </c>
      <c r="N53" s="89">
        <f t="shared" si="7"/>
        <v>2941.4323713399999</v>
      </c>
      <c r="O53" s="89">
        <v>271.34627869000002</v>
      </c>
      <c r="P53" s="89">
        <f t="shared" si="8"/>
        <v>2670.08609265</v>
      </c>
      <c r="Q53" s="89">
        <v>785.95694663999996</v>
      </c>
      <c r="R53" s="89">
        <v>1864.1873772700001</v>
      </c>
      <c r="S53" s="89">
        <v>19.941768740000001</v>
      </c>
      <c r="T53" s="89"/>
      <c r="U53" s="89"/>
      <c r="V53" s="89"/>
      <c r="W53" s="89"/>
      <c r="X53" s="89"/>
      <c r="Y53" s="89"/>
    </row>
    <row r="54" spans="1:25" hidden="1" outlineLevel="1">
      <c r="A54" s="62">
        <v>41852</v>
      </c>
      <c r="B54" s="89">
        <v>8264.6806526700002</v>
      </c>
      <c r="C54" s="89">
        <f>I54+O54</f>
        <v>1507.8901615699999</v>
      </c>
      <c r="D54" s="89">
        <f>J54+P54</f>
        <v>6756.7904911000005</v>
      </c>
      <c r="E54" s="89">
        <f>K54+Q54</f>
        <v>2872.8475419900001</v>
      </c>
      <c r="F54" s="89">
        <f>L54+R54</f>
        <v>3636.40656223</v>
      </c>
      <c r="G54" s="89">
        <f>M54+S54</f>
        <v>247.53638688000001</v>
      </c>
      <c r="H54" s="89">
        <f t="shared" si="5"/>
        <v>5033.1563760099998</v>
      </c>
      <c r="I54" s="89">
        <v>1192.3671783899999</v>
      </c>
      <c r="J54" s="89">
        <f>SUM(K54:M54)</f>
        <v>3840.7891976200003</v>
      </c>
      <c r="K54" s="89">
        <v>1972.21062011</v>
      </c>
      <c r="L54" s="89">
        <v>1645.2051918</v>
      </c>
      <c r="M54" s="89">
        <v>223.37338571000001</v>
      </c>
      <c r="N54" s="89">
        <f t="shared" si="7"/>
        <v>3231.5242766599995</v>
      </c>
      <c r="O54" s="89">
        <v>315.52298317999998</v>
      </c>
      <c r="P54" s="89">
        <f>SUM(Q54:S54)</f>
        <v>2916.0012934799997</v>
      </c>
      <c r="Q54" s="89">
        <v>900.63692188000005</v>
      </c>
      <c r="R54" s="89">
        <v>1991.20137043</v>
      </c>
      <c r="S54" s="89">
        <v>24.163001170000001</v>
      </c>
      <c r="T54" s="89"/>
      <c r="U54" s="89"/>
      <c r="V54" s="89"/>
      <c r="W54" s="89"/>
      <c r="X54" s="89"/>
      <c r="Y54" s="89"/>
    </row>
    <row r="55" spans="1:25" hidden="1" outlineLevel="1" collapsed="1">
      <c r="A55" s="62">
        <v>41883</v>
      </c>
      <c r="B55" s="89">
        <v>7871.9079762099991</v>
      </c>
      <c r="C55" s="89">
        <f t="shared" ref="C55:C67" si="9">I55+O55</f>
        <v>1496.14343646</v>
      </c>
      <c r="D55" s="89">
        <f t="shared" ref="D55:D67" si="10">J55+P55</f>
        <v>6375.76453975</v>
      </c>
      <c r="E55" s="89">
        <f t="shared" ref="E55:E67" si="11">K55+Q55</f>
        <v>2757.82517813</v>
      </c>
      <c r="F55" s="89">
        <f t="shared" ref="F55:F67" si="12">L55+R55</f>
        <v>3387.0152573400001</v>
      </c>
      <c r="G55" s="89">
        <f t="shared" ref="G55:G67" si="13">M55+S55</f>
        <v>230.92410427999999</v>
      </c>
      <c r="H55" s="89">
        <f t="shared" si="5"/>
        <v>4912.4354937099997</v>
      </c>
      <c r="I55" s="89">
        <v>1181.7347035600001</v>
      </c>
      <c r="J55" s="89">
        <f t="shared" ref="J55:J67" si="14">SUM(K55:M55)</f>
        <v>3730.7007901500001</v>
      </c>
      <c r="K55" s="89">
        <v>1919.94148836</v>
      </c>
      <c r="L55" s="89">
        <v>1600.0122818899999</v>
      </c>
      <c r="M55" s="89">
        <v>210.7470199</v>
      </c>
      <c r="N55" s="89">
        <f t="shared" si="7"/>
        <v>2959.4724824999998</v>
      </c>
      <c r="O55" s="89">
        <v>314.40873290000002</v>
      </c>
      <c r="P55" s="89">
        <f t="shared" ref="P55:P67" si="15">SUM(Q55:S55)</f>
        <v>2645.0637495999999</v>
      </c>
      <c r="Q55" s="89">
        <v>837.88368977000005</v>
      </c>
      <c r="R55" s="89">
        <v>1787.0029754499999</v>
      </c>
      <c r="S55" s="89">
        <v>20.17708438</v>
      </c>
      <c r="T55" s="89"/>
      <c r="U55" s="89"/>
      <c r="V55" s="89"/>
      <c r="W55" s="89"/>
      <c r="X55" s="89"/>
      <c r="Y55" s="89"/>
    </row>
    <row r="56" spans="1:25" hidden="1" outlineLevel="1" collapsed="1">
      <c r="A56" s="62">
        <v>41913</v>
      </c>
      <c r="B56" s="89">
        <v>7769.1524612200001</v>
      </c>
      <c r="C56" s="89">
        <f t="shared" si="9"/>
        <v>1481.13395747</v>
      </c>
      <c r="D56" s="89">
        <f t="shared" si="10"/>
        <v>6288.0185037499996</v>
      </c>
      <c r="E56" s="89">
        <f t="shared" si="11"/>
        <v>2753.04762747</v>
      </c>
      <c r="F56" s="89">
        <f t="shared" si="12"/>
        <v>3310.87798492</v>
      </c>
      <c r="G56" s="89">
        <f t="shared" si="13"/>
        <v>224.09289136000001</v>
      </c>
      <c r="H56" s="89">
        <f t="shared" si="5"/>
        <v>4875.26731311</v>
      </c>
      <c r="I56" s="89">
        <v>1200.32623586</v>
      </c>
      <c r="J56" s="89">
        <f t="shared" si="14"/>
        <v>3674.94107725</v>
      </c>
      <c r="K56" s="89">
        <v>1888.33365589</v>
      </c>
      <c r="L56" s="89">
        <v>1582.5849612699999</v>
      </c>
      <c r="M56" s="89">
        <v>204.02246009000001</v>
      </c>
      <c r="N56" s="89">
        <f t="shared" si="7"/>
        <v>2893.88514811</v>
      </c>
      <c r="O56" s="89">
        <v>280.80772160999999</v>
      </c>
      <c r="P56" s="89">
        <f t="shared" si="15"/>
        <v>2613.0774265</v>
      </c>
      <c r="Q56" s="89">
        <v>864.71397158000002</v>
      </c>
      <c r="R56" s="89">
        <v>1728.2930236499999</v>
      </c>
      <c r="S56" s="89">
        <v>20.07043127</v>
      </c>
      <c r="T56" s="89"/>
      <c r="U56" s="89"/>
      <c r="V56" s="89"/>
      <c r="W56" s="89"/>
      <c r="X56" s="89"/>
      <c r="Y56" s="89"/>
    </row>
    <row r="57" spans="1:25" hidden="1" outlineLevel="1" collapsed="1">
      <c r="A57" s="62">
        <v>41944</v>
      </c>
      <c r="B57" s="89">
        <v>8080.5878564400009</v>
      </c>
      <c r="C57" s="89">
        <f t="shared" si="9"/>
        <v>1563.0769216899998</v>
      </c>
      <c r="D57" s="89">
        <f t="shared" si="10"/>
        <v>6517.5109347500002</v>
      </c>
      <c r="E57" s="89">
        <f t="shared" si="11"/>
        <v>2833.4368081000002</v>
      </c>
      <c r="F57" s="89">
        <f t="shared" si="12"/>
        <v>3461.1783290499998</v>
      </c>
      <c r="G57" s="89">
        <f t="shared" si="13"/>
        <v>222.89579759999998</v>
      </c>
      <c r="H57" s="89">
        <f t="shared" si="5"/>
        <v>4825.0324674599997</v>
      </c>
      <c r="I57" s="89">
        <v>1252.16339389</v>
      </c>
      <c r="J57" s="89">
        <f t="shared" si="14"/>
        <v>3572.8690735699997</v>
      </c>
      <c r="K57" s="89">
        <v>1833.6260027000001</v>
      </c>
      <c r="L57" s="89">
        <v>1538.49423389</v>
      </c>
      <c r="M57" s="89">
        <v>200.74883697999999</v>
      </c>
      <c r="N57" s="89">
        <f t="shared" si="7"/>
        <v>3255.5553889799999</v>
      </c>
      <c r="O57" s="89">
        <v>310.9135278</v>
      </c>
      <c r="P57" s="89">
        <f t="shared" si="15"/>
        <v>2944.64186118</v>
      </c>
      <c r="Q57" s="89">
        <v>999.81080540000005</v>
      </c>
      <c r="R57" s="89">
        <v>1922.68409516</v>
      </c>
      <c r="S57" s="89">
        <v>22.146960620000002</v>
      </c>
      <c r="T57" s="89"/>
      <c r="U57" s="89"/>
      <c r="V57" s="89"/>
      <c r="W57" s="89"/>
      <c r="X57" s="89"/>
      <c r="Y57" s="89"/>
    </row>
    <row r="58" spans="1:25" hidden="1" outlineLevel="1" collapsed="1">
      <c r="A58" s="62">
        <v>41974</v>
      </c>
      <c r="B58" s="89">
        <v>7912.2440948900003</v>
      </c>
      <c r="C58" s="89">
        <f t="shared" si="9"/>
        <v>1485.7021525</v>
      </c>
      <c r="D58" s="89">
        <f t="shared" si="10"/>
        <v>6426.5419423900003</v>
      </c>
      <c r="E58" s="89">
        <f t="shared" si="11"/>
        <v>2940.89193406</v>
      </c>
      <c r="F58" s="89">
        <f t="shared" si="12"/>
        <v>3281.4225571899997</v>
      </c>
      <c r="G58" s="89">
        <f t="shared" si="13"/>
        <v>204.22745114000003</v>
      </c>
      <c r="H58" s="89">
        <f t="shared" si="5"/>
        <v>4579.6838932800001</v>
      </c>
      <c r="I58" s="89">
        <v>1147.86336833</v>
      </c>
      <c r="J58" s="89">
        <f t="shared" si="14"/>
        <v>3431.8205249499997</v>
      </c>
      <c r="K58" s="89">
        <v>1861.9215924800001</v>
      </c>
      <c r="L58" s="89">
        <v>1387.49767791</v>
      </c>
      <c r="M58" s="89">
        <v>182.40125456000001</v>
      </c>
      <c r="N58" s="89">
        <f t="shared" si="7"/>
        <v>3332.5602016100001</v>
      </c>
      <c r="O58" s="89">
        <v>337.83878417</v>
      </c>
      <c r="P58" s="89">
        <f t="shared" si="15"/>
        <v>2994.7214174400001</v>
      </c>
      <c r="Q58" s="89">
        <v>1078.97034158</v>
      </c>
      <c r="R58" s="89">
        <v>1893.9248792799999</v>
      </c>
      <c r="S58" s="89">
        <v>21.826196580000001</v>
      </c>
      <c r="T58" s="89"/>
      <c r="U58" s="89"/>
      <c r="V58" s="89"/>
      <c r="W58" s="89"/>
      <c r="X58" s="89"/>
      <c r="Y58" s="89"/>
    </row>
    <row r="59" spans="1:25" hidden="1" outlineLevel="1">
      <c r="A59" s="62">
        <v>42005</v>
      </c>
      <c r="B59" s="89">
        <v>7809.2585747499998</v>
      </c>
      <c r="C59" s="89">
        <f t="shared" si="9"/>
        <v>1498.9232666</v>
      </c>
      <c r="D59" s="89">
        <f t="shared" si="10"/>
        <v>6310.335308149999</v>
      </c>
      <c r="E59" s="89">
        <f t="shared" si="11"/>
        <v>2985.4063359699999</v>
      </c>
      <c r="F59" s="89">
        <f t="shared" si="12"/>
        <v>3126.8050724099999</v>
      </c>
      <c r="G59" s="89">
        <f t="shared" si="13"/>
        <v>198.12389977000001</v>
      </c>
      <c r="H59" s="89">
        <f t="shared" si="5"/>
        <v>4510.0154540699996</v>
      </c>
      <c r="I59" s="89">
        <v>1159.2677657500001</v>
      </c>
      <c r="J59" s="89">
        <f t="shared" si="14"/>
        <v>3350.7476883199997</v>
      </c>
      <c r="K59" s="89">
        <v>1868.9514212399999</v>
      </c>
      <c r="L59" s="89">
        <v>1304.82030889</v>
      </c>
      <c r="M59" s="89">
        <v>176.97595819</v>
      </c>
      <c r="N59" s="89">
        <f t="shared" si="7"/>
        <v>3299.2431206799997</v>
      </c>
      <c r="O59" s="89">
        <v>339.65550085000001</v>
      </c>
      <c r="P59" s="89">
        <f t="shared" si="15"/>
        <v>2959.5876198299998</v>
      </c>
      <c r="Q59" s="89">
        <v>1116.4549147299999</v>
      </c>
      <c r="R59" s="89">
        <v>1821.9847635199999</v>
      </c>
      <c r="S59" s="89">
        <v>21.147941580000001</v>
      </c>
      <c r="T59" s="89"/>
      <c r="U59" s="89"/>
      <c r="V59" s="89"/>
      <c r="W59" s="89"/>
      <c r="X59" s="89"/>
      <c r="Y59" s="89"/>
    </row>
    <row r="60" spans="1:25" hidden="1" outlineLevel="1" collapsed="1">
      <c r="A60" s="62">
        <v>42036</v>
      </c>
      <c r="B60" s="89">
        <v>9713.2111836900003</v>
      </c>
      <c r="C60" s="89">
        <f t="shared" si="9"/>
        <v>1854.1788034599999</v>
      </c>
      <c r="D60" s="89">
        <f t="shared" si="10"/>
        <v>7859.0323802300009</v>
      </c>
      <c r="E60" s="89">
        <f t="shared" si="11"/>
        <v>3539.6735605499998</v>
      </c>
      <c r="F60" s="89">
        <f t="shared" si="12"/>
        <v>4027.3495906200001</v>
      </c>
      <c r="G60" s="89">
        <f t="shared" si="13"/>
        <v>292.00922906</v>
      </c>
      <c r="H60" s="89">
        <f t="shared" si="5"/>
        <v>4346.3275560500006</v>
      </c>
      <c r="I60" s="89">
        <v>1180.84170047</v>
      </c>
      <c r="J60" s="89">
        <f t="shared" si="14"/>
        <v>3165.4858555800001</v>
      </c>
      <c r="K60" s="89">
        <v>1767.6123029</v>
      </c>
      <c r="L60" s="89">
        <v>1139.1844485199999</v>
      </c>
      <c r="M60" s="89">
        <v>258.68910416</v>
      </c>
      <c r="N60" s="89">
        <f t="shared" si="7"/>
        <v>5366.8836276400007</v>
      </c>
      <c r="O60" s="89">
        <v>673.33710298999995</v>
      </c>
      <c r="P60" s="89">
        <f t="shared" si="15"/>
        <v>4693.5465246500007</v>
      </c>
      <c r="Q60" s="89">
        <v>1772.06125765</v>
      </c>
      <c r="R60" s="89">
        <v>2888.1651421000001</v>
      </c>
      <c r="S60" s="89">
        <v>33.320124900000003</v>
      </c>
      <c r="T60" s="89"/>
      <c r="U60" s="89"/>
      <c r="V60" s="89"/>
      <c r="W60" s="89"/>
      <c r="X60" s="89"/>
      <c r="Y60" s="89"/>
    </row>
    <row r="61" spans="1:25" hidden="1" outlineLevel="1" collapsed="1">
      <c r="A61" s="62">
        <v>42064</v>
      </c>
      <c r="B61" s="89">
        <v>8451.3560828699992</v>
      </c>
      <c r="C61" s="89">
        <f t="shared" si="9"/>
        <v>1576.82134352</v>
      </c>
      <c r="D61" s="89">
        <f t="shared" si="10"/>
        <v>6874.5347393500006</v>
      </c>
      <c r="E61" s="89">
        <f t="shared" si="11"/>
        <v>3203.7166234900001</v>
      </c>
      <c r="F61" s="89">
        <f t="shared" si="12"/>
        <v>3392.8197162699998</v>
      </c>
      <c r="G61" s="89">
        <f t="shared" si="13"/>
        <v>277.99839959000002</v>
      </c>
      <c r="H61" s="89">
        <f t="shared" si="5"/>
        <v>4189.684029940001</v>
      </c>
      <c r="I61" s="89">
        <v>1088.5993472</v>
      </c>
      <c r="J61" s="89">
        <f t="shared" si="14"/>
        <v>3101.0846827400005</v>
      </c>
      <c r="K61" s="89">
        <v>1757.3260767700001</v>
      </c>
      <c r="L61" s="89">
        <v>1092.55876334</v>
      </c>
      <c r="M61" s="89">
        <v>251.19984263000001</v>
      </c>
      <c r="N61" s="89">
        <f t="shared" si="7"/>
        <v>4261.6720529300001</v>
      </c>
      <c r="O61" s="89">
        <v>488.22199632000002</v>
      </c>
      <c r="P61" s="89">
        <f t="shared" si="15"/>
        <v>3773.45005661</v>
      </c>
      <c r="Q61" s="89">
        <v>1446.39054672</v>
      </c>
      <c r="R61" s="89">
        <v>2300.2609529299998</v>
      </c>
      <c r="S61" s="89">
        <v>26.798556959999999</v>
      </c>
      <c r="T61" s="89"/>
      <c r="U61" s="89"/>
      <c r="V61" s="89"/>
      <c r="W61" s="89"/>
      <c r="X61" s="89"/>
      <c r="Y61" s="89"/>
    </row>
    <row r="62" spans="1:25" hidden="1" outlineLevel="1" collapsed="1">
      <c r="A62" s="62">
        <v>42095</v>
      </c>
      <c r="B62" s="89">
        <v>8038.9982341100003</v>
      </c>
      <c r="C62" s="89">
        <f t="shared" si="9"/>
        <v>1556.1642021100001</v>
      </c>
      <c r="D62" s="89">
        <f t="shared" si="10"/>
        <v>6482.8340320000007</v>
      </c>
      <c r="E62" s="89">
        <f t="shared" si="11"/>
        <v>3082.29606203</v>
      </c>
      <c r="F62" s="89">
        <f t="shared" si="12"/>
        <v>3107.792207</v>
      </c>
      <c r="G62" s="89">
        <f t="shared" si="13"/>
        <v>292.74576296999999</v>
      </c>
      <c r="H62" s="89">
        <f t="shared" si="5"/>
        <v>4291.6377109700006</v>
      </c>
      <c r="I62" s="89">
        <v>1145.2343536200001</v>
      </c>
      <c r="J62" s="89">
        <f t="shared" si="14"/>
        <v>3146.4033573500001</v>
      </c>
      <c r="K62" s="89">
        <v>1808.9850711500001</v>
      </c>
      <c r="L62" s="89">
        <v>1071.75183928</v>
      </c>
      <c r="M62" s="89">
        <v>265.66644692</v>
      </c>
      <c r="N62" s="89">
        <f t="shared" si="7"/>
        <v>3747.3605231400002</v>
      </c>
      <c r="O62" s="89">
        <v>410.92984848999998</v>
      </c>
      <c r="P62" s="89">
        <f t="shared" si="15"/>
        <v>3336.4306746500001</v>
      </c>
      <c r="Q62" s="89">
        <v>1273.31099088</v>
      </c>
      <c r="R62" s="89">
        <v>2036.0403677199999</v>
      </c>
      <c r="S62" s="89">
        <v>27.079316049999999</v>
      </c>
      <c r="T62" s="89"/>
      <c r="U62" s="89"/>
      <c r="V62" s="89"/>
      <c r="W62" s="89"/>
      <c r="X62" s="89"/>
      <c r="Y62" s="89"/>
    </row>
    <row r="63" spans="1:25" hidden="1" outlineLevel="1" collapsed="1">
      <c r="A63" s="62">
        <v>42125</v>
      </c>
      <c r="B63" s="89">
        <v>7970.4207707999994</v>
      </c>
      <c r="C63" s="89">
        <f t="shared" si="9"/>
        <v>1755.64879625</v>
      </c>
      <c r="D63" s="89">
        <f t="shared" si="10"/>
        <v>6214.7719745499999</v>
      </c>
      <c r="E63" s="89">
        <f t="shared" si="11"/>
        <v>2910.8937718899997</v>
      </c>
      <c r="F63" s="89">
        <f t="shared" si="12"/>
        <v>2997.20702213</v>
      </c>
      <c r="G63" s="89">
        <f t="shared" si="13"/>
        <v>306.67118053000002</v>
      </c>
      <c r="H63" s="89">
        <f t="shared" si="5"/>
        <v>4329.5425213600001</v>
      </c>
      <c r="I63" s="89">
        <v>1245.8806580800001</v>
      </c>
      <c r="J63" s="89">
        <f t="shared" si="14"/>
        <v>3083.66186328</v>
      </c>
      <c r="K63" s="89">
        <v>1801.54402985</v>
      </c>
      <c r="L63" s="89">
        <v>1002.54061747</v>
      </c>
      <c r="M63" s="89">
        <v>279.57721595999999</v>
      </c>
      <c r="N63" s="89">
        <f t="shared" si="7"/>
        <v>3640.8782494399998</v>
      </c>
      <c r="O63" s="89">
        <v>509.76813816999999</v>
      </c>
      <c r="P63" s="89">
        <f t="shared" si="15"/>
        <v>3131.1101112699998</v>
      </c>
      <c r="Q63" s="89">
        <v>1109.3497420399999</v>
      </c>
      <c r="R63" s="89">
        <v>1994.6664046599999</v>
      </c>
      <c r="S63" s="89">
        <v>27.093964570000001</v>
      </c>
      <c r="T63" s="89"/>
      <c r="U63" s="89"/>
      <c r="V63" s="89"/>
      <c r="W63" s="89"/>
      <c r="X63" s="89"/>
      <c r="Y63" s="89"/>
    </row>
    <row r="64" spans="1:25" hidden="1" outlineLevel="1" collapsed="1">
      <c r="A64" s="62">
        <v>42156</v>
      </c>
      <c r="B64" s="89">
        <v>7934.4839330800005</v>
      </c>
      <c r="C64" s="89">
        <f t="shared" si="9"/>
        <v>1796.4796886300001</v>
      </c>
      <c r="D64" s="89">
        <f t="shared" si="10"/>
        <v>6138.0042444499995</v>
      </c>
      <c r="E64" s="89">
        <f t="shared" si="11"/>
        <v>2962.4063665900003</v>
      </c>
      <c r="F64" s="89">
        <f t="shared" si="12"/>
        <v>2862.6194601799998</v>
      </c>
      <c r="G64" s="89">
        <f t="shared" si="13"/>
        <v>312.97841768000001</v>
      </c>
      <c r="H64" s="89">
        <f t="shared" si="5"/>
        <v>4383.3312064000002</v>
      </c>
      <c r="I64" s="89">
        <v>1299.7881448099999</v>
      </c>
      <c r="J64" s="89">
        <f t="shared" si="14"/>
        <v>3083.54306159</v>
      </c>
      <c r="K64" s="89">
        <v>1879.38987165</v>
      </c>
      <c r="L64" s="89">
        <v>915.73333363999996</v>
      </c>
      <c r="M64" s="89">
        <v>288.41985629999999</v>
      </c>
      <c r="N64" s="89">
        <f t="shared" si="7"/>
        <v>3551.1527266799999</v>
      </c>
      <c r="O64" s="89">
        <v>496.69154381999999</v>
      </c>
      <c r="P64" s="89">
        <f t="shared" si="15"/>
        <v>3054.46118286</v>
      </c>
      <c r="Q64" s="89">
        <v>1083.01649494</v>
      </c>
      <c r="R64" s="89">
        <v>1946.8861265400001</v>
      </c>
      <c r="S64" s="89">
        <v>24.55856138</v>
      </c>
      <c r="T64" s="89"/>
      <c r="U64" s="89"/>
      <c r="V64" s="89"/>
      <c r="W64" s="89"/>
      <c r="X64" s="89"/>
      <c r="Y64" s="89"/>
    </row>
    <row r="65" spans="1:25" hidden="1" outlineLevel="1" collapsed="1">
      <c r="A65" s="62">
        <v>42186</v>
      </c>
      <c r="B65" s="89">
        <v>7628.6192118899999</v>
      </c>
      <c r="C65" s="89">
        <f t="shared" si="9"/>
        <v>1642.6501907699999</v>
      </c>
      <c r="D65" s="89">
        <f t="shared" si="10"/>
        <v>5985.9690211199995</v>
      </c>
      <c r="E65" s="89">
        <f t="shared" si="11"/>
        <v>2899.6005735099998</v>
      </c>
      <c r="F65" s="89">
        <f t="shared" si="12"/>
        <v>2763.2822330500003</v>
      </c>
      <c r="G65" s="89">
        <f t="shared" si="13"/>
        <v>323.08621455999997</v>
      </c>
      <c r="H65" s="89">
        <f t="shared" si="5"/>
        <v>4176.40927457</v>
      </c>
      <c r="I65" s="89">
        <v>1200.6327549099999</v>
      </c>
      <c r="J65" s="89">
        <f t="shared" si="14"/>
        <v>2975.7765196599998</v>
      </c>
      <c r="K65" s="89">
        <v>1829.4266737</v>
      </c>
      <c r="L65" s="89">
        <v>847.92610676000004</v>
      </c>
      <c r="M65" s="89">
        <v>298.4237392</v>
      </c>
      <c r="N65" s="89">
        <f t="shared" si="7"/>
        <v>3452.2099373199999</v>
      </c>
      <c r="O65" s="89">
        <v>442.01743585999998</v>
      </c>
      <c r="P65" s="89">
        <f t="shared" si="15"/>
        <v>3010.1925014600001</v>
      </c>
      <c r="Q65" s="89">
        <v>1070.17389981</v>
      </c>
      <c r="R65" s="89">
        <v>1915.35612629</v>
      </c>
      <c r="S65" s="89">
        <v>24.662475359999998</v>
      </c>
      <c r="T65" s="89"/>
      <c r="U65" s="89"/>
      <c r="V65" s="89"/>
      <c r="W65" s="89"/>
      <c r="X65" s="89"/>
      <c r="Y65" s="89"/>
    </row>
    <row r="66" spans="1:25" ht="12.75" hidden="1" customHeight="1" outlineLevel="1" collapsed="1">
      <c r="A66" s="62">
        <v>42217</v>
      </c>
      <c r="B66" s="89">
        <v>7586.4430915699995</v>
      </c>
      <c r="C66" s="89">
        <f t="shared" si="9"/>
        <v>1640.7664624200002</v>
      </c>
      <c r="D66" s="89">
        <f t="shared" si="10"/>
        <v>5945.6766291499998</v>
      </c>
      <c r="E66" s="89">
        <f t="shared" si="11"/>
        <v>3534.6879179099997</v>
      </c>
      <c r="F66" s="89">
        <f t="shared" si="12"/>
        <v>2086.9353610200001</v>
      </c>
      <c r="G66" s="89">
        <f t="shared" si="13"/>
        <v>324.05335022000003</v>
      </c>
      <c r="H66" s="89">
        <f t="shared" si="5"/>
        <v>4165.4827346599996</v>
      </c>
      <c r="I66" s="89">
        <v>1191.46534425</v>
      </c>
      <c r="J66" s="89">
        <f t="shared" si="14"/>
        <v>2974.0173904099997</v>
      </c>
      <c r="K66" s="89">
        <v>1842.5781973799999</v>
      </c>
      <c r="L66" s="89">
        <v>831.77710227</v>
      </c>
      <c r="M66" s="89">
        <v>299.66209076000001</v>
      </c>
      <c r="N66" s="89">
        <f t="shared" si="7"/>
        <v>3420.96035691</v>
      </c>
      <c r="O66" s="89">
        <v>449.30111817</v>
      </c>
      <c r="P66" s="89">
        <f t="shared" si="15"/>
        <v>2971.6592387400001</v>
      </c>
      <c r="Q66" s="89">
        <v>1692.10972053</v>
      </c>
      <c r="R66" s="89">
        <v>1255.15825875</v>
      </c>
      <c r="S66" s="89">
        <v>24.391259460000001</v>
      </c>
      <c r="T66" s="89"/>
      <c r="U66" s="89"/>
      <c r="V66" s="89"/>
      <c r="W66" s="89"/>
      <c r="X66" s="89"/>
      <c r="Y66" s="89"/>
    </row>
    <row r="67" spans="1:25" ht="12.75" hidden="1" customHeight="1" outlineLevel="1" collapsed="1">
      <c r="A67" s="62">
        <v>42248</v>
      </c>
      <c r="B67" s="89">
        <v>7308.6799708100007</v>
      </c>
      <c r="C67" s="89">
        <f t="shared" si="9"/>
        <v>1608.03117152</v>
      </c>
      <c r="D67" s="89">
        <f t="shared" si="10"/>
        <v>5700.6487992900002</v>
      </c>
      <c r="E67" s="89">
        <f t="shared" si="11"/>
        <v>3477.5888444499997</v>
      </c>
      <c r="F67" s="89">
        <f t="shared" si="12"/>
        <v>1894.50440383</v>
      </c>
      <c r="G67" s="89">
        <f t="shared" si="13"/>
        <v>328.55555100999999</v>
      </c>
      <c r="H67" s="89">
        <f t="shared" si="5"/>
        <v>4064.4206893499995</v>
      </c>
      <c r="I67" s="89">
        <v>1236.85813833</v>
      </c>
      <c r="J67" s="89">
        <f t="shared" si="14"/>
        <v>2827.5625510199998</v>
      </c>
      <c r="K67" s="89">
        <v>1788.36501903</v>
      </c>
      <c r="L67" s="89">
        <v>733.71431903999996</v>
      </c>
      <c r="M67" s="89">
        <v>305.48321295</v>
      </c>
      <c r="N67" s="89">
        <f t="shared" si="7"/>
        <v>3244.2592814600002</v>
      </c>
      <c r="O67" s="89">
        <v>371.17303319000001</v>
      </c>
      <c r="P67" s="89">
        <f t="shared" si="15"/>
        <v>2873.0862482700004</v>
      </c>
      <c r="Q67" s="89">
        <v>1689.2238254199999</v>
      </c>
      <c r="R67" s="89">
        <v>1160.79008479</v>
      </c>
      <c r="S67" s="89">
        <v>23.07233806</v>
      </c>
      <c r="T67" s="89"/>
      <c r="U67" s="89"/>
      <c r="V67" s="89"/>
      <c r="W67" s="89"/>
      <c r="X67" s="89"/>
      <c r="Y67" s="89"/>
    </row>
    <row r="68" spans="1:25" hidden="1" outlineLevel="1" collapsed="1">
      <c r="A68" s="62">
        <v>42278</v>
      </c>
      <c r="B68" s="89">
        <v>7657.8426209099998</v>
      </c>
      <c r="C68" s="89">
        <f t="shared" ref="C68" si="16">I68+O68</f>
        <v>1704.0291192599998</v>
      </c>
      <c r="D68" s="89">
        <f t="shared" ref="D68" si="17">J68+P68</f>
        <v>5953.81350165</v>
      </c>
      <c r="E68" s="89">
        <f t="shared" ref="E68" si="18">K68+Q68</f>
        <v>3651.2041467600002</v>
      </c>
      <c r="F68" s="89">
        <f t="shared" ref="F68" si="19">L68+R68</f>
        <v>1947.01002728</v>
      </c>
      <c r="G68" s="89">
        <f t="shared" ref="G68" si="20">M68+S68</f>
        <v>355.59932760999999</v>
      </c>
      <c r="H68" s="89">
        <f t="shared" ref="H68" si="21">SUM(I68:J68)</f>
        <v>4183.5625848999998</v>
      </c>
      <c r="I68" s="89">
        <v>1303.1023490299999</v>
      </c>
      <c r="J68" s="89">
        <f t="shared" ref="J68" si="22">SUM(K68:M68)</f>
        <v>2880.4602358699999</v>
      </c>
      <c r="K68" s="89">
        <v>1822.6540824599999</v>
      </c>
      <c r="L68" s="89">
        <v>726.48132558999998</v>
      </c>
      <c r="M68" s="89">
        <v>331.32482782</v>
      </c>
      <c r="N68" s="89">
        <f t="shared" ref="N68" si="23">SUM(O68:P68)</f>
        <v>3474.2800360099995</v>
      </c>
      <c r="O68" s="89">
        <v>400.92677022999999</v>
      </c>
      <c r="P68" s="89">
        <f t="shared" ref="P68" si="24">SUM(Q68:S68)</f>
        <v>3073.3532657799997</v>
      </c>
      <c r="Q68" s="89">
        <v>1828.5500643</v>
      </c>
      <c r="R68" s="89">
        <v>1220.5287016899999</v>
      </c>
      <c r="S68" s="89">
        <v>24.27449979</v>
      </c>
      <c r="T68" s="89"/>
      <c r="U68" s="89"/>
      <c r="V68" s="89"/>
      <c r="W68" s="89"/>
      <c r="X68" s="89"/>
      <c r="Y68" s="89"/>
    </row>
    <row r="69" spans="1:25" hidden="1" outlineLevel="1" collapsed="1">
      <c r="A69" s="62">
        <v>42309</v>
      </c>
      <c r="B69" s="89">
        <v>7751.9793685200002</v>
      </c>
      <c r="C69" s="89">
        <f t="shared" ref="C69" si="25">I69+O69</f>
        <v>1733.1547381300002</v>
      </c>
      <c r="D69" s="89">
        <f t="shared" ref="D69" si="26">J69+P69</f>
        <v>6018.8246303899996</v>
      </c>
      <c r="E69" s="89">
        <f t="shared" ref="E69" si="27">K69+Q69</f>
        <v>3711.9529740600001</v>
      </c>
      <c r="F69" s="89">
        <f t="shared" ref="F69" si="28">L69+R69</f>
        <v>1930.0643414400001</v>
      </c>
      <c r="G69" s="89">
        <f t="shared" ref="G69" si="29">M69+S69</f>
        <v>376.80731488999999</v>
      </c>
      <c r="H69" s="89">
        <f t="shared" ref="H69" si="30">SUM(I69:J69)</f>
        <v>4196.8216619800005</v>
      </c>
      <c r="I69" s="89">
        <v>1300.3028509000001</v>
      </c>
      <c r="J69" s="89">
        <f t="shared" ref="J69" si="31">SUM(K69:M69)</f>
        <v>2896.51881108</v>
      </c>
      <c r="K69" s="89">
        <v>1841.3052545400001</v>
      </c>
      <c r="L69" s="89">
        <v>702.09551763000002</v>
      </c>
      <c r="M69" s="89">
        <v>353.11803891</v>
      </c>
      <c r="N69" s="89">
        <f t="shared" ref="N69" si="32">SUM(O69:P69)</f>
        <v>3555.1577065400002</v>
      </c>
      <c r="O69" s="89">
        <v>432.85188722999999</v>
      </c>
      <c r="P69" s="89">
        <f t="shared" ref="P69" si="33">SUM(Q69:S69)</f>
        <v>3122.3058193100001</v>
      </c>
      <c r="Q69" s="89">
        <v>1870.64771952</v>
      </c>
      <c r="R69" s="89">
        <v>1227.96882381</v>
      </c>
      <c r="S69" s="89">
        <v>23.689275980000001</v>
      </c>
      <c r="T69" s="89"/>
      <c r="U69" s="89"/>
      <c r="V69" s="89"/>
      <c r="W69" s="89"/>
      <c r="X69" s="89"/>
      <c r="Y69" s="89"/>
    </row>
    <row r="70" spans="1:25" hidden="1" outlineLevel="1" collapsed="1">
      <c r="A70" s="62">
        <v>42339</v>
      </c>
      <c r="B70" s="89">
        <v>8158.8055356900004</v>
      </c>
      <c r="C70" s="89">
        <f t="shared" ref="C70" si="34">I70+O70</f>
        <v>2037.9397951100002</v>
      </c>
      <c r="D70" s="89">
        <f t="shared" ref="D70" si="35">J70+P70</f>
        <v>6120.8657405800004</v>
      </c>
      <c r="E70" s="89">
        <f t="shared" ref="E70" si="36">K70+Q70</f>
        <v>3846.6118167100003</v>
      </c>
      <c r="F70" s="89">
        <f t="shared" ref="F70" si="37">L70+R70</f>
        <v>1890.9747883499999</v>
      </c>
      <c r="G70" s="89">
        <f t="shared" ref="G70" si="38">M70+S70</f>
        <v>383.27913552000001</v>
      </c>
      <c r="H70" s="89">
        <f t="shared" ref="H70" si="39">SUM(I70:J70)</f>
        <v>4606.97892219</v>
      </c>
      <c r="I70" s="89">
        <v>1631.0996061200001</v>
      </c>
      <c r="J70" s="89">
        <f t="shared" ref="J70" si="40">SUM(K70:M70)</f>
        <v>2975.8793160699997</v>
      </c>
      <c r="K70" s="89">
        <v>1930.98212074</v>
      </c>
      <c r="L70" s="89">
        <v>686.09524024999996</v>
      </c>
      <c r="M70" s="89">
        <v>358.80195508000003</v>
      </c>
      <c r="N70" s="89">
        <f t="shared" ref="N70" si="41">SUM(O70:P70)</f>
        <v>3551.8266135000003</v>
      </c>
      <c r="O70" s="89">
        <v>406.84018899000012</v>
      </c>
      <c r="P70" s="89">
        <f t="shared" ref="P70" si="42">SUM(Q70:S70)</f>
        <v>3144.9864245100002</v>
      </c>
      <c r="Q70" s="89">
        <v>1915.6296959700001</v>
      </c>
      <c r="R70" s="89">
        <v>1204.8795481</v>
      </c>
      <c r="S70" s="89">
        <v>24.477180440000001</v>
      </c>
      <c r="T70" s="89"/>
      <c r="U70" s="89"/>
      <c r="V70" s="89"/>
      <c r="W70" s="89"/>
      <c r="X70" s="89"/>
      <c r="Y70" s="89"/>
    </row>
    <row r="71" spans="1:25" hidden="1" outlineLevel="1" collapsed="1">
      <c r="A71" s="62">
        <v>42370</v>
      </c>
      <c r="B71" s="89">
        <v>8192.8822928600002</v>
      </c>
      <c r="C71" s="89">
        <f t="shared" ref="C71" si="43">I71+O71</f>
        <v>1802.09054182</v>
      </c>
      <c r="D71" s="89">
        <f t="shared" ref="D71" si="44">J71+P71</f>
        <v>6390.7917510400002</v>
      </c>
      <c r="E71" s="89">
        <f t="shared" ref="E71" si="45">K71+Q71</f>
        <v>4057.0011599200002</v>
      </c>
      <c r="F71" s="89">
        <f t="shared" ref="F71" si="46">L71+R71</f>
        <v>1924.59526577</v>
      </c>
      <c r="G71" s="89">
        <f t="shared" ref="G71" si="47">M71+S71</f>
        <v>409.19532534999996</v>
      </c>
      <c r="H71" s="89">
        <f t="shared" ref="H71" si="48">SUM(I71:J71)</f>
        <v>4411.1748708699997</v>
      </c>
      <c r="I71" s="89">
        <v>1374.6556718100001</v>
      </c>
      <c r="J71" s="89">
        <f t="shared" ref="J71" si="49">SUM(K71:M71)</f>
        <v>3036.5191990599997</v>
      </c>
      <c r="K71" s="89">
        <v>1980.88407375</v>
      </c>
      <c r="L71" s="89">
        <v>671.79759354999999</v>
      </c>
      <c r="M71" s="89">
        <v>383.83753175999999</v>
      </c>
      <c r="N71" s="89">
        <f t="shared" ref="N71" si="50">SUM(O71:P71)</f>
        <v>3781.7074219900001</v>
      </c>
      <c r="O71" s="89">
        <v>427.43487001</v>
      </c>
      <c r="P71" s="89">
        <f t="shared" ref="P71" si="51">SUM(Q71:S71)</f>
        <v>3354.2725519800001</v>
      </c>
      <c r="Q71" s="89">
        <v>2076.1170861700002</v>
      </c>
      <c r="R71" s="89">
        <v>1252.7976722200001</v>
      </c>
      <c r="S71" s="89">
        <v>25.35779359</v>
      </c>
      <c r="T71" s="89"/>
      <c r="U71" s="89"/>
      <c r="V71" s="89"/>
      <c r="W71" s="89"/>
      <c r="X71" s="89"/>
      <c r="Y71" s="89"/>
    </row>
    <row r="72" spans="1:25" hidden="1" outlineLevel="1" collapsed="1">
      <c r="A72" s="62">
        <v>42401</v>
      </c>
      <c r="B72" s="89">
        <v>8362.4297190699999</v>
      </c>
      <c r="C72" s="89">
        <f t="shared" ref="C72" si="52">I72+O72</f>
        <v>1778.4108806999998</v>
      </c>
      <c r="D72" s="89">
        <f t="shared" ref="D72" si="53">J72+P72</f>
        <v>6584.0188383700006</v>
      </c>
      <c r="E72" s="89">
        <f t="shared" ref="E72" si="54">K72+Q72</f>
        <v>4145.3104036000004</v>
      </c>
      <c r="F72" s="89">
        <f t="shared" ref="F72" si="55">L72+R72</f>
        <v>1995.71057337</v>
      </c>
      <c r="G72" s="89">
        <f t="shared" ref="G72" si="56">M72+S72</f>
        <v>442.99786140000003</v>
      </c>
      <c r="H72" s="89">
        <f t="shared" ref="H72" si="57">SUM(I72:J72)</f>
        <v>4335.6066840599997</v>
      </c>
      <c r="I72" s="89">
        <v>1319.28964264</v>
      </c>
      <c r="J72" s="89">
        <f t="shared" ref="J72" si="58">SUM(K72:M72)</f>
        <v>3016.3170414199999</v>
      </c>
      <c r="K72" s="89">
        <v>1957.3756844</v>
      </c>
      <c r="L72" s="89">
        <v>643.13116232000004</v>
      </c>
      <c r="M72" s="89">
        <v>415.81019470000001</v>
      </c>
      <c r="N72" s="89">
        <f t="shared" ref="N72" si="59">SUM(O72:P72)</f>
        <v>4026.8230350100002</v>
      </c>
      <c r="O72" s="89">
        <v>459.12123805999988</v>
      </c>
      <c r="P72" s="89">
        <f t="shared" ref="P72" si="60">SUM(Q72:S72)</f>
        <v>3567.7017969500002</v>
      </c>
      <c r="Q72" s="89">
        <v>2187.9347192</v>
      </c>
      <c r="R72" s="89">
        <v>1352.5794110500001</v>
      </c>
      <c r="S72" s="89">
        <v>27.187666700000001</v>
      </c>
      <c r="T72" s="89"/>
      <c r="U72" s="89"/>
      <c r="V72" s="89"/>
      <c r="W72" s="89"/>
      <c r="X72" s="89"/>
      <c r="Y72" s="89"/>
    </row>
    <row r="73" spans="1:25" hidden="1" outlineLevel="1" collapsed="1">
      <c r="A73" s="62">
        <v>42430</v>
      </c>
      <c r="B73" s="89">
        <v>8369.641797010001</v>
      </c>
      <c r="C73" s="89">
        <f t="shared" ref="C73" si="61">I73+O73</f>
        <v>1837.4880248100001</v>
      </c>
      <c r="D73" s="89">
        <f t="shared" ref="D73" si="62">J73+P73</f>
        <v>6532.1537721999994</v>
      </c>
      <c r="E73" s="89">
        <f t="shared" ref="E73" si="63">K73+Q73</f>
        <v>4103.6060156699996</v>
      </c>
      <c r="F73" s="89">
        <f t="shared" ref="F73" si="64">L73+R73</f>
        <v>1974.18153775</v>
      </c>
      <c r="G73" s="89">
        <f t="shared" ref="G73" si="65">M73+S73</f>
        <v>454.36621878000011</v>
      </c>
      <c r="H73" s="89">
        <f t="shared" ref="H73" si="66">SUM(I73:J73)</f>
        <v>4440.6918890799998</v>
      </c>
      <c r="I73" s="89">
        <v>1410.15475545</v>
      </c>
      <c r="J73" s="89">
        <f t="shared" ref="J73" si="67">SUM(K73:M73)</f>
        <v>3030.53713363</v>
      </c>
      <c r="K73" s="89">
        <v>1961.3852704799999</v>
      </c>
      <c r="L73" s="89">
        <v>648.56330146999994</v>
      </c>
      <c r="M73" s="89">
        <v>420.58856168000011</v>
      </c>
      <c r="N73" s="89">
        <f t="shared" ref="N73" si="68">SUM(O73:P73)</f>
        <v>3928.9499079299999</v>
      </c>
      <c r="O73" s="89">
        <v>427.33326935999997</v>
      </c>
      <c r="P73" s="89">
        <f t="shared" ref="P73" si="69">SUM(Q73:S73)</f>
        <v>3501.6166385699999</v>
      </c>
      <c r="Q73" s="89">
        <v>2142.2207451899999</v>
      </c>
      <c r="R73" s="89">
        <v>1325.61823628</v>
      </c>
      <c r="S73" s="89">
        <v>33.777657100000013</v>
      </c>
      <c r="T73" s="89"/>
      <c r="U73" s="89"/>
      <c r="V73" s="89"/>
      <c r="W73" s="89"/>
      <c r="X73" s="89"/>
      <c r="Y73" s="89"/>
    </row>
    <row r="74" spans="1:25" hidden="1" outlineLevel="1" collapsed="1">
      <c r="A74" s="62">
        <v>42461</v>
      </c>
      <c r="B74" s="89">
        <v>8297.7252343600012</v>
      </c>
      <c r="C74" s="89">
        <f t="shared" ref="C74" si="70">I74+O74</f>
        <v>1905.48158545</v>
      </c>
      <c r="D74" s="89">
        <f t="shared" ref="D74" si="71">J74+P74</f>
        <v>6392.24364891</v>
      </c>
      <c r="E74" s="89">
        <f t="shared" ref="E74" si="72">K74+Q74</f>
        <v>4037.7914735300001</v>
      </c>
      <c r="F74" s="89">
        <f t="shared" ref="F74" si="73">L74+R74</f>
        <v>2130.4300726000001</v>
      </c>
      <c r="G74" s="89">
        <f t="shared" ref="G74" si="74">M74+S74</f>
        <v>224.02210278000001</v>
      </c>
      <c r="H74" s="89">
        <f t="shared" ref="H74" si="75">SUM(I74:J74)</f>
        <v>4521.8091310999998</v>
      </c>
      <c r="I74" s="89">
        <v>1493.2290195099999</v>
      </c>
      <c r="J74" s="89">
        <f t="shared" ref="J74" si="76">SUM(K74:M74)</f>
        <v>3028.5801115899999</v>
      </c>
      <c r="K74" s="89">
        <v>1980.7057786800001</v>
      </c>
      <c r="L74" s="89">
        <v>856.36266837000005</v>
      </c>
      <c r="M74" s="89">
        <v>191.51166454</v>
      </c>
      <c r="N74" s="89">
        <f t="shared" ref="N74" si="77">SUM(O74:P74)</f>
        <v>3775.91610326</v>
      </c>
      <c r="O74" s="89">
        <v>412.25256594000001</v>
      </c>
      <c r="P74" s="89">
        <f t="shared" ref="P74" si="78">SUM(Q74:S74)</f>
        <v>3363.6635373200002</v>
      </c>
      <c r="Q74" s="89">
        <v>2057.08569485</v>
      </c>
      <c r="R74" s="89">
        <v>1274.06740423</v>
      </c>
      <c r="S74" s="89">
        <v>32.510438239999999</v>
      </c>
      <c r="T74" s="89"/>
      <c r="U74" s="89"/>
      <c r="V74" s="89"/>
      <c r="W74" s="89"/>
      <c r="X74" s="89"/>
      <c r="Y74" s="89"/>
    </row>
    <row r="75" spans="1:25" hidden="1" outlineLevel="1" collapsed="1">
      <c r="A75" s="62">
        <v>42491</v>
      </c>
      <c r="B75" s="89">
        <v>8288.7300894300006</v>
      </c>
      <c r="C75" s="89">
        <f t="shared" ref="C75" si="79">I75+O75</f>
        <v>1932.20289168</v>
      </c>
      <c r="D75" s="89">
        <f t="shared" ref="D75" si="80">J75+P75</f>
        <v>6356.5271977499997</v>
      </c>
      <c r="E75" s="89">
        <f t="shared" ref="E75" si="81">K75+Q75</f>
        <v>4045.7679327200003</v>
      </c>
      <c r="F75" s="89">
        <f t="shared" ref="F75" si="82">L75+R75</f>
        <v>2055.3369889799997</v>
      </c>
      <c r="G75" s="89">
        <f t="shared" ref="G75" si="83">M75+S75</f>
        <v>255.42227604999999</v>
      </c>
      <c r="H75" s="89">
        <f t="shared" ref="H75" si="84">SUM(I75:J75)</f>
        <v>4527.8626614799996</v>
      </c>
      <c r="I75" s="89">
        <v>1499.5220651300001</v>
      </c>
      <c r="J75" s="89">
        <f t="shared" ref="J75" si="85">SUM(K75:M75)</f>
        <v>3028.3405963499999</v>
      </c>
      <c r="K75" s="89">
        <v>2003.9685713900001</v>
      </c>
      <c r="L75" s="89">
        <v>813.30910719999997</v>
      </c>
      <c r="M75" s="89">
        <v>211.06291776</v>
      </c>
      <c r="N75" s="89">
        <f t="shared" ref="N75" si="86">SUM(O75:P75)</f>
        <v>3760.8674279499996</v>
      </c>
      <c r="O75" s="89">
        <v>432.68082655000001</v>
      </c>
      <c r="P75" s="89">
        <f t="shared" ref="P75" si="87">SUM(Q75:S75)</f>
        <v>3328.1866013999997</v>
      </c>
      <c r="Q75" s="89">
        <v>2041.79936133</v>
      </c>
      <c r="R75" s="89">
        <v>1242.0278817799999</v>
      </c>
      <c r="S75" s="89">
        <v>44.359358290000003</v>
      </c>
      <c r="T75" s="89"/>
      <c r="U75" s="89"/>
      <c r="V75" s="89"/>
      <c r="W75" s="89"/>
      <c r="X75" s="89"/>
      <c r="Y75" s="89"/>
    </row>
    <row r="76" spans="1:25" hidden="1" outlineLevel="1" collapsed="1">
      <c r="A76" s="62">
        <v>42522</v>
      </c>
      <c r="B76" s="89">
        <v>8303.6639401799985</v>
      </c>
      <c r="C76" s="89">
        <f t="shared" ref="C76" si="88">I76+O76</f>
        <v>2116.6792689199997</v>
      </c>
      <c r="D76" s="89">
        <f t="shared" ref="D76" si="89">J76+P76</f>
        <v>6186.9846712600001</v>
      </c>
      <c r="E76" s="89">
        <f t="shared" ref="E76" si="90">K76+Q76</f>
        <v>3894.0839871099997</v>
      </c>
      <c r="F76" s="89">
        <f t="shared" ref="F76" si="91">L76+R76</f>
        <v>2119.50482083</v>
      </c>
      <c r="G76" s="89">
        <f t="shared" ref="G76" si="92">M76+S76</f>
        <v>173.39586332000002</v>
      </c>
      <c r="H76" s="89">
        <f t="shared" ref="H76" si="93">SUM(I76:J76)</f>
        <v>4662.8379667899999</v>
      </c>
      <c r="I76" s="89">
        <v>1673.9591508599999</v>
      </c>
      <c r="J76" s="89">
        <f t="shared" ref="J76" si="94">SUM(K76:M76)</f>
        <v>2988.8788159300002</v>
      </c>
      <c r="K76" s="89">
        <v>1971.1872034200001</v>
      </c>
      <c r="L76" s="89">
        <v>887.72680823000007</v>
      </c>
      <c r="M76" s="89">
        <v>129.96480428000001</v>
      </c>
      <c r="N76" s="89">
        <f t="shared" ref="N76" si="95">SUM(O76:P76)</f>
        <v>3640.8259733899999</v>
      </c>
      <c r="O76" s="89">
        <v>442.72011805999989</v>
      </c>
      <c r="P76" s="89">
        <f t="shared" ref="P76" si="96">SUM(Q76:S76)</f>
        <v>3198.1058553299999</v>
      </c>
      <c r="Q76" s="89">
        <v>1922.8967836899999</v>
      </c>
      <c r="R76" s="89">
        <v>1231.7780126</v>
      </c>
      <c r="S76" s="89">
        <v>43.431059040000001</v>
      </c>
      <c r="T76" s="89"/>
      <c r="U76" s="89"/>
      <c r="V76" s="89"/>
      <c r="W76" s="89"/>
      <c r="X76" s="89"/>
      <c r="Y76" s="89"/>
    </row>
    <row r="77" spans="1:25" hidden="1" outlineLevel="1" collapsed="1">
      <c r="A77" s="62">
        <v>42552</v>
      </c>
      <c r="B77" s="89">
        <v>8279.8558124799983</v>
      </c>
      <c r="C77" s="89">
        <f t="shared" ref="C77" si="97">I77+O77</f>
        <v>2118.35033028</v>
      </c>
      <c r="D77" s="89">
        <f t="shared" ref="D77" si="98">J77+P77</f>
        <v>6161.5054822000002</v>
      </c>
      <c r="E77" s="89">
        <f t="shared" ref="E77" si="99">K77+Q77</f>
        <v>3848.4246512600002</v>
      </c>
      <c r="F77" s="89">
        <f t="shared" ref="F77" si="100">L77+R77</f>
        <v>2138.89099244</v>
      </c>
      <c r="G77" s="89">
        <f t="shared" ref="G77" si="101">M77+S77</f>
        <v>174.18983850000001</v>
      </c>
      <c r="H77" s="89">
        <f t="shared" ref="H77" si="102">SUM(I77:J77)</f>
        <v>4640.1433676500001</v>
      </c>
      <c r="I77" s="89">
        <v>1660.6141436400001</v>
      </c>
      <c r="J77" s="89">
        <f t="shared" ref="J77" si="103">SUM(K77:M77)</f>
        <v>2979.5292240100002</v>
      </c>
      <c r="K77" s="89">
        <v>1944.4542731500001</v>
      </c>
      <c r="L77" s="89">
        <v>904.00745528999994</v>
      </c>
      <c r="M77" s="89">
        <v>131.06749557000001</v>
      </c>
      <c r="N77" s="89">
        <f t="shared" ref="N77" si="104">SUM(O77:P77)</f>
        <v>3639.7124448299996</v>
      </c>
      <c r="O77" s="89">
        <v>457.73618664000003</v>
      </c>
      <c r="P77" s="89">
        <f t="shared" ref="P77" si="105">SUM(Q77:S77)</f>
        <v>3181.9762581899995</v>
      </c>
      <c r="Q77" s="89">
        <v>1903.97037811</v>
      </c>
      <c r="R77" s="89">
        <v>1234.8835371499999</v>
      </c>
      <c r="S77" s="89">
        <v>43.122342930000002</v>
      </c>
      <c r="T77" s="89"/>
      <c r="U77" s="89"/>
      <c r="V77" s="89"/>
      <c r="W77" s="89"/>
      <c r="X77" s="89"/>
      <c r="Y77" s="89"/>
    </row>
    <row r="78" spans="1:25" hidden="1" outlineLevel="1" collapsed="1">
      <c r="A78" s="62">
        <v>42583</v>
      </c>
      <c r="B78" s="89">
        <v>8288.4775762399986</v>
      </c>
      <c r="C78" s="89">
        <f t="shared" ref="C78" si="106">I78+O78</f>
        <v>2032.0395098700001</v>
      </c>
      <c r="D78" s="89">
        <f t="shared" ref="D78" si="107">J78+P78</f>
        <v>6256.4380663699994</v>
      </c>
      <c r="E78" s="89">
        <f t="shared" ref="E78" si="108">K78+Q78</f>
        <v>3859.2325942099997</v>
      </c>
      <c r="F78" s="89">
        <f t="shared" ref="F78" si="109">L78+R78</f>
        <v>2340.68068855</v>
      </c>
      <c r="G78" s="89">
        <f t="shared" ref="G78" si="110">M78+S78</f>
        <v>56.52478361</v>
      </c>
      <c r="H78" s="89">
        <f t="shared" ref="H78" si="111">SUM(I78:J78)</f>
        <v>4528.1191791500005</v>
      </c>
      <c r="I78" s="89">
        <v>1551.60423279</v>
      </c>
      <c r="J78" s="89">
        <f t="shared" ref="J78" si="112">SUM(K78:M78)</f>
        <v>2976.5149463600001</v>
      </c>
      <c r="K78" s="89">
        <v>1913.42123395</v>
      </c>
      <c r="L78" s="89">
        <v>1046.56689876</v>
      </c>
      <c r="M78" s="89">
        <v>16.526813650000001</v>
      </c>
      <c r="N78" s="89">
        <f t="shared" ref="N78" si="113">SUM(O78:P78)</f>
        <v>3760.3583970899999</v>
      </c>
      <c r="O78" s="89">
        <v>480.43527707999999</v>
      </c>
      <c r="P78" s="89">
        <f t="shared" ref="P78" si="114">SUM(Q78:S78)</f>
        <v>3279.9231200099998</v>
      </c>
      <c r="Q78" s="89">
        <v>1945.8113602599999</v>
      </c>
      <c r="R78" s="89">
        <v>1294.1137897900001</v>
      </c>
      <c r="S78" s="89">
        <v>39.997969959999999</v>
      </c>
      <c r="T78" s="89"/>
      <c r="U78" s="89"/>
      <c r="V78" s="89"/>
      <c r="W78" s="89"/>
      <c r="X78" s="89"/>
      <c r="Y78" s="89"/>
    </row>
    <row r="79" spans="1:25" hidden="1" outlineLevel="1" collapsed="1">
      <c r="A79" s="62">
        <v>42614</v>
      </c>
      <c r="B79" s="89">
        <v>8513.8920056900006</v>
      </c>
      <c r="C79" s="89">
        <f t="shared" ref="C79" si="115">I79+O79</f>
        <v>2164.3333880099999</v>
      </c>
      <c r="D79" s="89">
        <f t="shared" ref="D79" si="116">J79+P79</f>
        <v>6349.5586176799998</v>
      </c>
      <c r="E79" s="89">
        <f t="shared" ref="E79" si="117">K79+Q79</f>
        <v>3873.1001824199998</v>
      </c>
      <c r="F79" s="89">
        <f t="shared" ref="F79" si="118">L79+R79</f>
        <v>2419.6344769799998</v>
      </c>
      <c r="G79" s="89">
        <f t="shared" ref="G79" si="119">M79+S79</f>
        <v>56.823958279999985</v>
      </c>
      <c r="H79" s="89">
        <f t="shared" ref="H79" si="120">SUM(I79:J79)</f>
        <v>4693.1830311100002</v>
      </c>
      <c r="I79" s="89">
        <v>1698.9841775899999</v>
      </c>
      <c r="J79" s="89">
        <f t="shared" ref="J79" si="121">SUM(K79:M79)</f>
        <v>2994.1988535199998</v>
      </c>
      <c r="K79" s="89">
        <v>1901.5929027499999</v>
      </c>
      <c r="L79" s="89">
        <v>1075.37110837</v>
      </c>
      <c r="M79" s="89">
        <v>17.234842400000002</v>
      </c>
      <c r="N79" s="89">
        <f t="shared" ref="N79" si="122">SUM(O79:P79)</f>
        <v>3820.7089745799999</v>
      </c>
      <c r="O79" s="89">
        <v>465.34921042000002</v>
      </c>
      <c r="P79" s="89">
        <f t="shared" ref="P79" si="123">SUM(Q79:S79)</f>
        <v>3355.3597641599999</v>
      </c>
      <c r="Q79" s="89">
        <v>1971.5072796699999</v>
      </c>
      <c r="R79" s="89">
        <v>1344.26336861</v>
      </c>
      <c r="S79" s="89">
        <v>39.589115879999987</v>
      </c>
      <c r="T79" s="89"/>
      <c r="U79" s="89"/>
      <c r="V79" s="89"/>
      <c r="W79" s="89"/>
      <c r="X79" s="89"/>
      <c r="Y79" s="89"/>
    </row>
    <row r="80" spans="1:25" hidden="1" outlineLevel="1" collapsed="1">
      <c r="A80" s="62">
        <v>42644</v>
      </c>
      <c r="B80" s="89">
        <v>8471.5762572900003</v>
      </c>
      <c r="C80" s="89">
        <f t="shared" ref="C80" si="124">I80+O80</f>
        <v>2175.1171119999999</v>
      </c>
      <c r="D80" s="89">
        <f t="shared" ref="D80" si="125">J80+P80</f>
        <v>6296.4591452900004</v>
      </c>
      <c r="E80" s="89">
        <f t="shared" ref="E80" si="126">K80+Q80</f>
        <v>3819.0493504699998</v>
      </c>
      <c r="F80" s="89">
        <f t="shared" ref="F80" si="127">L80+R80</f>
        <v>2410.7565942199999</v>
      </c>
      <c r="G80" s="89">
        <f t="shared" ref="G80" si="128">M80+S80</f>
        <v>66.653200599999991</v>
      </c>
      <c r="H80" s="89">
        <f t="shared" ref="H80" si="129">SUM(I80:J80)</f>
        <v>4706.6199029800009</v>
      </c>
      <c r="I80" s="89">
        <v>1701.7305722200001</v>
      </c>
      <c r="J80" s="89">
        <f t="shared" ref="J80" si="130">SUM(K80:M80)</f>
        <v>3004.8893307600006</v>
      </c>
      <c r="K80" s="89">
        <v>1888.9609506500001</v>
      </c>
      <c r="L80" s="89">
        <v>1096.2917911100001</v>
      </c>
      <c r="M80" s="89">
        <v>19.636589000000001</v>
      </c>
      <c r="N80" s="89">
        <f t="shared" ref="N80" si="131">SUM(O80:P80)</f>
        <v>3764.9563543100003</v>
      </c>
      <c r="O80" s="89">
        <v>473.38653978000002</v>
      </c>
      <c r="P80" s="89">
        <f t="shared" ref="P80" si="132">SUM(Q80:S80)</f>
        <v>3291.5698145300003</v>
      </c>
      <c r="Q80" s="89">
        <v>1930.0883998199999</v>
      </c>
      <c r="R80" s="89">
        <v>1314.46480311</v>
      </c>
      <c r="S80" s="89">
        <v>47.016611599999997</v>
      </c>
      <c r="T80" s="89"/>
      <c r="U80" s="89"/>
      <c r="V80" s="89"/>
      <c r="W80" s="89"/>
      <c r="X80" s="89"/>
      <c r="Y80" s="89"/>
    </row>
    <row r="81" spans="1:25" hidden="1" outlineLevel="1" collapsed="1">
      <c r="A81" s="62">
        <v>42675</v>
      </c>
      <c r="B81" s="89">
        <v>8507.3638208000011</v>
      </c>
      <c r="C81" s="89">
        <f t="shared" ref="C81" si="133">I81+O81</f>
        <v>2265.9533580799998</v>
      </c>
      <c r="D81" s="89">
        <f t="shared" ref="D81" si="134">J81+P81</f>
        <v>6241.4104627199995</v>
      </c>
      <c r="E81" s="89">
        <f t="shared" ref="E81" si="135">K81+Q81</f>
        <v>3780.9383781400002</v>
      </c>
      <c r="F81" s="89">
        <f t="shared" ref="F81" si="136">L81+R81</f>
        <v>2398.97494431</v>
      </c>
      <c r="G81" s="89">
        <f t="shared" ref="G81" si="137">M81+S81</f>
        <v>61.497140270000003</v>
      </c>
      <c r="H81" s="89">
        <f t="shared" ref="H81" si="138">SUM(I81:J81)</f>
        <v>4741.0048916400001</v>
      </c>
      <c r="I81" s="89">
        <v>1749.6782445900001</v>
      </c>
      <c r="J81" s="89">
        <f t="shared" ref="J81" si="139">SUM(K81:M81)</f>
        <v>2991.3266470500002</v>
      </c>
      <c r="K81" s="89">
        <v>1872.0803422900001</v>
      </c>
      <c r="L81" s="89">
        <v>1101.9776904400001</v>
      </c>
      <c r="M81" s="89">
        <v>17.268614320000001</v>
      </c>
      <c r="N81" s="89">
        <f t="shared" ref="N81" si="140">SUM(O81:P81)</f>
        <v>3766.3589291599997</v>
      </c>
      <c r="O81" s="89">
        <v>516.27511348999997</v>
      </c>
      <c r="P81" s="89">
        <f t="shared" ref="P81" si="141">SUM(Q81:S81)</f>
        <v>3250.0838156699997</v>
      </c>
      <c r="Q81" s="89">
        <v>1908.8580358500001</v>
      </c>
      <c r="R81" s="89">
        <v>1296.9972538699999</v>
      </c>
      <c r="S81" s="89">
        <v>44.228525949999998</v>
      </c>
      <c r="T81" s="89"/>
      <c r="U81" s="89"/>
      <c r="V81" s="89"/>
      <c r="W81" s="89"/>
      <c r="X81" s="89"/>
      <c r="Y81" s="89"/>
    </row>
    <row r="82" spans="1:25" hidden="1" outlineLevel="1" collapsed="1">
      <c r="A82" s="62">
        <v>42705</v>
      </c>
      <c r="B82" s="89">
        <v>8792.7076191199994</v>
      </c>
      <c r="C82" s="89">
        <f t="shared" ref="C82" si="142">I82+O82</f>
        <v>2336.6387661899998</v>
      </c>
      <c r="D82" s="89">
        <f t="shared" ref="D82" si="143">J82+P82</f>
        <v>6456.0688529300005</v>
      </c>
      <c r="E82" s="89">
        <f t="shared" ref="E82" si="144">K82+Q82</f>
        <v>3902.6958162299998</v>
      </c>
      <c r="F82" s="89">
        <f t="shared" ref="F82" si="145">L82+R82</f>
        <v>2487.1078389100003</v>
      </c>
      <c r="G82" s="89">
        <f t="shared" ref="G82" si="146">M82+S82</f>
        <v>66.265197790000002</v>
      </c>
      <c r="H82" s="89">
        <f t="shared" ref="H82" si="147">SUM(I82:J82)</f>
        <v>4803.4055392299997</v>
      </c>
      <c r="I82" s="89">
        <v>1801.0157266399999</v>
      </c>
      <c r="J82" s="89">
        <f t="shared" ref="J82" si="148">SUM(K82:M82)</f>
        <v>3002.38981259</v>
      </c>
      <c r="K82" s="89">
        <v>1883.3705956900001</v>
      </c>
      <c r="L82" s="89">
        <v>1099.75362799</v>
      </c>
      <c r="M82" s="89">
        <v>19.265588910000002</v>
      </c>
      <c r="N82" s="89">
        <f t="shared" ref="N82" si="149">SUM(O82:P82)</f>
        <v>3989.3020798900002</v>
      </c>
      <c r="O82" s="89">
        <v>535.62303955000004</v>
      </c>
      <c r="P82" s="89">
        <f t="shared" ref="P82" si="150">SUM(Q82:S82)</f>
        <v>3453.67904034</v>
      </c>
      <c r="Q82" s="89">
        <v>2019.3252205399999</v>
      </c>
      <c r="R82" s="89">
        <v>1387.35421092</v>
      </c>
      <c r="S82" s="89">
        <v>46.999608879999997</v>
      </c>
      <c r="T82" s="89"/>
      <c r="U82" s="89"/>
      <c r="V82" s="89"/>
      <c r="W82" s="89"/>
      <c r="X82" s="89"/>
      <c r="Y82" s="89"/>
    </row>
    <row r="83" spans="1:25" hidden="1" outlineLevel="1" collapsed="1">
      <c r="A83" s="62">
        <v>42736</v>
      </c>
      <c r="B83" s="89">
        <v>8654.7092533399991</v>
      </c>
      <c r="C83" s="89">
        <f t="shared" ref="C83" si="151">I83+O83</f>
        <v>2220.5051326900002</v>
      </c>
      <c r="D83" s="89">
        <f t="shared" ref="D83" si="152">J83+P83</f>
        <v>6434.2041206499998</v>
      </c>
      <c r="E83" s="89">
        <f t="shared" ref="E83" si="153">K83+Q83</f>
        <v>3832.5764928499998</v>
      </c>
      <c r="F83" s="89">
        <f t="shared" ref="F83" si="154">L83+R83</f>
        <v>2534.4893534299999</v>
      </c>
      <c r="G83" s="89">
        <f t="shared" ref="G83" si="155">M83+S83</f>
        <v>67.138274370000005</v>
      </c>
      <c r="H83" s="89">
        <f t="shared" ref="H83" si="156">SUM(I83:J83)</f>
        <v>4725.2013210499999</v>
      </c>
      <c r="I83" s="89">
        <v>1688.4748957300001</v>
      </c>
      <c r="J83" s="89">
        <f t="shared" ref="J83" si="157">SUM(K83:M83)</f>
        <v>3036.7264253200001</v>
      </c>
      <c r="K83" s="89">
        <v>1881.7004275899999</v>
      </c>
      <c r="L83" s="89">
        <v>1135.43410174</v>
      </c>
      <c r="M83" s="89">
        <v>19.591895990000001</v>
      </c>
      <c r="N83" s="89">
        <f t="shared" ref="N83" si="158">SUM(O83:P83)</f>
        <v>3929.5079322900001</v>
      </c>
      <c r="O83" s="89">
        <v>532.03023696000002</v>
      </c>
      <c r="P83" s="89">
        <f t="shared" ref="P83" si="159">SUM(Q83:S83)</f>
        <v>3397.4776953300002</v>
      </c>
      <c r="Q83" s="89">
        <v>1950.8760652599999</v>
      </c>
      <c r="R83" s="89">
        <v>1399.05525169</v>
      </c>
      <c r="S83" s="89">
        <v>47.54637838</v>
      </c>
      <c r="T83" s="89"/>
      <c r="U83" s="89"/>
      <c r="V83" s="89"/>
      <c r="W83" s="89"/>
      <c r="X83" s="89"/>
      <c r="Y83" s="89"/>
    </row>
    <row r="84" spans="1:25" hidden="1" outlineLevel="1" collapsed="1">
      <c r="A84" s="62">
        <v>42767</v>
      </c>
      <c r="B84" s="89">
        <v>8709.915611209999</v>
      </c>
      <c r="C84" s="89">
        <f t="shared" ref="C84" si="160">I84+O84</f>
        <v>2268.1058469600002</v>
      </c>
      <c r="D84" s="89">
        <f t="shared" ref="D84" si="161">J84+P84</f>
        <v>6441.8097642499997</v>
      </c>
      <c r="E84" s="89">
        <f t="shared" ref="E84" si="162">K84+Q84</f>
        <v>3803.9342442099996</v>
      </c>
      <c r="F84" s="89">
        <f t="shared" ref="F84" si="163">L84+R84</f>
        <v>2567.3989440400001</v>
      </c>
      <c r="G84" s="89">
        <f t="shared" ref="G84" si="164">M84+S84</f>
        <v>70.476575999999994</v>
      </c>
      <c r="H84" s="89">
        <f t="shared" ref="H84" si="165">SUM(I84:J84)</f>
        <v>4803.4749962400001</v>
      </c>
      <c r="I84" s="89">
        <v>1745.74907355</v>
      </c>
      <c r="J84" s="89">
        <f t="shared" ref="J84" si="166">SUM(K84:M84)</f>
        <v>3057.7259226899996</v>
      </c>
      <c r="K84" s="89">
        <v>1873.1134994199999</v>
      </c>
      <c r="L84" s="89">
        <v>1163.0339369799999</v>
      </c>
      <c r="M84" s="89">
        <v>21.578486290000001</v>
      </c>
      <c r="N84" s="89">
        <f t="shared" ref="N84" si="167">SUM(O84:P84)</f>
        <v>3906.4406149699998</v>
      </c>
      <c r="O84" s="89">
        <v>522.35677340999996</v>
      </c>
      <c r="P84" s="89">
        <f t="shared" ref="P84" si="168">SUM(Q84:S84)</f>
        <v>3384.0838415600001</v>
      </c>
      <c r="Q84" s="89">
        <v>1930.8207447899999</v>
      </c>
      <c r="R84" s="89">
        <v>1404.3650070599999</v>
      </c>
      <c r="S84" s="89">
        <v>48.898089710000001</v>
      </c>
      <c r="T84" s="89"/>
      <c r="U84" s="89"/>
      <c r="V84" s="89"/>
      <c r="W84" s="89"/>
      <c r="X84" s="89"/>
      <c r="Y84" s="89"/>
    </row>
    <row r="85" spans="1:25" hidden="1" outlineLevel="1" collapsed="1">
      <c r="A85" s="62">
        <v>42795</v>
      </c>
      <c r="B85" s="89">
        <v>8835.2479861899992</v>
      </c>
      <c r="C85" s="89">
        <f t="shared" ref="C85" si="169">I85+O85</f>
        <v>2324.5691228200003</v>
      </c>
      <c r="D85" s="89">
        <f t="shared" ref="D85" si="170">J85+P85</f>
        <v>6510.6788633699998</v>
      </c>
      <c r="E85" s="89">
        <f t="shared" ref="E85" si="171">K85+Q85</f>
        <v>3800.1211752099998</v>
      </c>
      <c r="F85" s="89">
        <f t="shared" ref="F85" si="172">L85+R85</f>
        <v>2638.8571697300004</v>
      </c>
      <c r="G85" s="89">
        <f t="shared" ref="G85" si="173">M85+S85</f>
        <v>71.700518430000002</v>
      </c>
      <c r="H85" s="89">
        <f t="shared" ref="H85" si="174">SUM(I85:J85)</f>
        <v>4926.5383699499998</v>
      </c>
      <c r="I85" s="89">
        <v>1735.4952694900001</v>
      </c>
      <c r="J85" s="89">
        <f t="shared" ref="J85" si="175">SUM(K85:M85)</f>
        <v>3191.04310046</v>
      </c>
      <c r="K85" s="89">
        <v>1925.09350419</v>
      </c>
      <c r="L85" s="89">
        <v>1242.8626072100001</v>
      </c>
      <c r="M85" s="89">
        <v>23.086989060000001</v>
      </c>
      <c r="N85" s="89">
        <f t="shared" ref="N85" si="176">SUM(O85:P85)</f>
        <v>3908.7096162400003</v>
      </c>
      <c r="O85" s="89">
        <v>589.07385333000002</v>
      </c>
      <c r="P85" s="89">
        <f t="shared" ref="P85" si="177">SUM(Q85:S85)</f>
        <v>3319.6357629100003</v>
      </c>
      <c r="Q85" s="89">
        <v>1875.0276710200001</v>
      </c>
      <c r="R85" s="89">
        <v>1395.99456252</v>
      </c>
      <c r="S85" s="89">
        <v>48.613529370000002</v>
      </c>
      <c r="T85" s="89"/>
      <c r="U85" s="89"/>
      <c r="V85" s="89"/>
      <c r="W85" s="89"/>
      <c r="X85" s="89"/>
      <c r="Y85" s="89"/>
    </row>
    <row r="86" spans="1:25" hidden="1" outlineLevel="1" collapsed="1">
      <c r="A86" s="62">
        <v>42826</v>
      </c>
      <c r="B86" s="89">
        <v>8946.759637789999</v>
      </c>
      <c r="C86" s="89">
        <f t="shared" ref="C86" si="178">I86+O86</f>
        <v>2467.80286071</v>
      </c>
      <c r="D86" s="89">
        <f t="shared" ref="D86" si="179">J86+P86</f>
        <v>6478.9567770800004</v>
      </c>
      <c r="E86" s="89">
        <f t="shared" ref="E86" si="180">K86+Q86</f>
        <v>3753.6203916899999</v>
      </c>
      <c r="F86" s="89">
        <f t="shared" ref="F86" si="181">L86+R86</f>
        <v>2654.6732365400003</v>
      </c>
      <c r="G86" s="89">
        <f t="shared" ref="G86" si="182">M86+S86</f>
        <v>70.663148849999999</v>
      </c>
      <c r="H86" s="89">
        <f t="shared" ref="H86" si="183">SUM(I86:J86)</f>
        <v>5113.8585409899997</v>
      </c>
      <c r="I86" s="89">
        <v>1903.61224092</v>
      </c>
      <c r="J86" s="89">
        <f t="shared" ref="J86" si="184">SUM(K86:M86)</f>
        <v>3210.24630007</v>
      </c>
      <c r="K86" s="89">
        <v>1908.72093047</v>
      </c>
      <c r="L86" s="89">
        <v>1278.48156247</v>
      </c>
      <c r="M86" s="89">
        <v>23.043807130000001</v>
      </c>
      <c r="N86" s="89">
        <f t="shared" ref="N86" si="185">SUM(O86:P86)</f>
        <v>3832.9010968000002</v>
      </c>
      <c r="O86" s="89">
        <v>564.19061979000003</v>
      </c>
      <c r="P86" s="89">
        <f t="shared" ref="P86" si="186">SUM(Q86:S86)</f>
        <v>3268.7104770100004</v>
      </c>
      <c r="Q86" s="89">
        <v>1844.8994612199999</v>
      </c>
      <c r="R86" s="89">
        <v>1376.1916740700001</v>
      </c>
      <c r="S86" s="89">
        <v>47.619341720000001</v>
      </c>
      <c r="T86" s="89"/>
      <c r="U86" s="89"/>
      <c r="V86" s="89"/>
      <c r="W86" s="89"/>
      <c r="X86" s="89"/>
      <c r="Y86" s="89"/>
    </row>
    <row r="87" spans="1:25" hidden="1" outlineLevel="1" collapsed="1">
      <c r="A87" s="62">
        <v>42856</v>
      </c>
      <c r="B87" s="89">
        <v>8943.5809928299986</v>
      </c>
      <c r="C87" s="89">
        <f t="shared" ref="C87" si="187">I87+O87</f>
        <v>2474.5919377800001</v>
      </c>
      <c r="D87" s="89">
        <f t="shared" ref="D87" si="188">J87+P87</f>
        <v>6468.9890550500004</v>
      </c>
      <c r="E87" s="89">
        <f t="shared" ref="E87" si="189">K87+Q87</f>
        <v>3724.0731472500001</v>
      </c>
      <c r="F87" s="89">
        <f t="shared" ref="F87" si="190">L87+R87</f>
        <v>2674.8289523200001</v>
      </c>
      <c r="G87" s="89">
        <f t="shared" ref="G87" si="191">M87+S87</f>
        <v>70.08695548</v>
      </c>
      <c r="H87" s="89">
        <f t="shared" ref="H87" si="192">SUM(I87:J87)</f>
        <v>5127.38508757</v>
      </c>
      <c r="I87" s="89">
        <v>1904.14903239</v>
      </c>
      <c r="J87" s="89">
        <f t="shared" ref="J87" si="193">SUM(K87:M87)</f>
        <v>3223.2360551799998</v>
      </c>
      <c r="K87" s="89">
        <v>1900.23218481</v>
      </c>
      <c r="L87" s="89">
        <v>1300.0681339499999</v>
      </c>
      <c r="M87" s="89">
        <v>22.935736420000001</v>
      </c>
      <c r="N87" s="89">
        <f t="shared" ref="N87" si="194">SUM(O87:P87)</f>
        <v>3816.19590526</v>
      </c>
      <c r="O87" s="89">
        <v>570.44290538999996</v>
      </c>
      <c r="P87" s="89">
        <f t="shared" ref="P87" si="195">SUM(Q87:S87)</f>
        <v>3245.7529998700002</v>
      </c>
      <c r="Q87" s="89">
        <v>1823.8409624400001</v>
      </c>
      <c r="R87" s="89">
        <v>1374.7608183699999</v>
      </c>
      <c r="S87" s="89">
        <v>47.151219060000003</v>
      </c>
      <c r="T87" s="89"/>
      <c r="U87" s="89"/>
      <c r="V87" s="89"/>
      <c r="W87" s="89"/>
      <c r="X87" s="89"/>
      <c r="Y87" s="89"/>
    </row>
    <row r="88" spans="1:25" hidden="1" outlineLevel="1" collapsed="1">
      <c r="A88" s="62">
        <v>42887</v>
      </c>
      <c r="B88" s="89">
        <v>9193.9063153700008</v>
      </c>
      <c r="C88" s="89">
        <f t="shared" ref="C88" si="196">I88+O88</f>
        <v>2769.10438329</v>
      </c>
      <c r="D88" s="89">
        <f t="shared" ref="D88" si="197">J88+P88</f>
        <v>6424.8019320799995</v>
      </c>
      <c r="E88" s="89">
        <f t="shared" ref="E88" si="198">K88+Q88</f>
        <v>3667.7004602699999</v>
      </c>
      <c r="F88" s="89">
        <f t="shared" ref="F88" si="199">L88+R88</f>
        <v>2686.9002872800002</v>
      </c>
      <c r="G88" s="89">
        <f t="shared" ref="G88" si="200">M88+S88</f>
        <v>70.201184530000006</v>
      </c>
      <c r="H88" s="89">
        <f t="shared" ref="H88" si="201">SUM(I88:J88)</f>
        <v>5392.3018552100002</v>
      </c>
      <c r="I88" s="89">
        <v>2167.5633732000001</v>
      </c>
      <c r="J88" s="89">
        <f t="shared" ref="J88" si="202">SUM(K88:M88)</f>
        <v>3224.7384820099996</v>
      </c>
      <c r="K88" s="89">
        <v>1871.01105398</v>
      </c>
      <c r="L88" s="89">
        <v>1330.27029468</v>
      </c>
      <c r="M88" s="89">
        <v>23.457133349999999</v>
      </c>
      <c r="N88" s="89">
        <f t="shared" ref="N88" si="203">SUM(O88:P88)</f>
        <v>3801.6044601600001</v>
      </c>
      <c r="O88" s="89">
        <v>601.54101008999999</v>
      </c>
      <c r="P88" s="89">
        <f t="shared" ref="P88" si="204">SUM(Q88:S88)</f>
        <v>3200.0634500700003</v>
      </c>
      <c r="Q88" s="89">
        <v>1796.6894062900001</v>
      </c>
      <c r="R88" s="89">
        <v>1356.6299925999999</v>
      </c>
      <c r="S88" s="89">
        <v>46.74405118</v>
      </c>
      <c r="T88" s="89"/>
      <c r="U88" s="89"/>
      <c r="V88" s="89"/>
      <c r="W88" s="89"/>
      <c r="X88" s="89"/>
      <c r="Y88" s="89"/>
    </row>
    <row r="89" spans="1:25" hidden="1" outlineLevel="1" collapsed="1">
      <c r="A89" s="62">
        <v>42917</v>
      </c>
      <c r="B89" s="89">
        <v>9084.6043950400017</v>
      </c>
      <c r="C89" s="89">
        <f t="shared" ref="C89" si="205">I89+O89</f>
        <v>2672.2276098100001</v>
      </c>
      <c r="D89" s="89">
        <f t="shared" ref="D89" si="206">J89+P89</f>
        <v>6412.3767852299998</v>
      </c>
      <c r="E89" s="89">
        <f t="shared" ref="E89" si="207">K89+Q89</f>
        <v>3608.36031985</v>
      </c>
      <c r="F89" s="89">
        <f t="shared" ref="F89" si="208">L89+R89</f>
        <v>2734.0156816799999</v>
      </c>
      <c r="G89" s="89">
        <f t="shared" ref="G89" si="209">M89+S89</f>
        <v>70.000783699999999</v>
      </c>
      <c r="H89" s="89">
        <f t="shared" ref="H89" si="210">SUM(I89:J89)</f>
        <v>5279.4936404500004</v>
      </c>
      <c r="I89" s="89">
        <v>2054.9109501900002</v>
      </c>
      <c r="J89" s="89">
        <f t="shared" ref="J89" si="211">SUM(K89:M89)</f>
        <v>3224.5826902599997</v>
      </c>
      <c r="K89" s="89">
        <v>1831.6920634999999</v>
      </c>
      <c r="L89" s="89">
        <v>1369.32074498</v>
      </c>
      <c r="M89" s="89">
        <v>23.569881779999999</v>
      </c>
      <c r="N89" s="89">
        <f t="shared" ref="N89" si="212">SUM(O89:P89)</f>
        <v>3805.1107545899999</v>
      </c>
      <c r="O89" s="89">
        <v>617.31665962</v>
      </c>
      <c r="P89" s="89">
        <f t="shared" ref="P89" si="213">SUM(Q89:S89)</f>
        <v>3187.7940949700001</v>
      </c>
      <c r="Q89" s="89">
        <v>1776.6682563500001</v>
      </c>
      <c r="R89" s="89">
        <v>1364.6949367</v>
      </c>
      <c r="S89" s="89">
        <v>46.430901919999997</v>
      </c>
      <c r="T89" s="89"/>
      <c r="U89" s="89"/>
      <c r="V89" s="89"/>
      <c r="W89" s="89"/>
      <c r="X89" s="89"/>
      <c r="Y89" s="89"/>
    </row>
    <row r="90" spans="1:25" hidden="1" outlineLevel="1" collapsed="1">
      <c r="A90" s="62">
        <v>42948</v>
      </c>
      <c r="B90" s="89">
        <v>9082.5186135599997</v>
      </c>
      <c r="C90" s="89">
        <f t="shared" ref="C90" si="214">I90+O90</f>
        <v>2708.8614290900005</v>
      </c>
      <c r="D90" s="89">
        <f t="shared" ref="D90" si="215">J90+P90</f>
        <v>6373.6571844699993</v>
      </c>
      <c r="E90" s="89">
        <f t="shared" ref="E90" si="216">K90+Q90</f>
        <v>3563.6588361499998</v>
      </c>
      <c r="F90" s="89">
        <f t="shared" ref="F90" si="217">L90+R90</f>
        <v>2738.51721198</v>
      </c>
      <c r="G90" s="89">
        <f t="shared" ref="G90" si="218">M90+S90</f>
        <v>71.481136340000006</v>
      </c>
      <c r="H90" s="89">
        <f t="shared" ref="H90" si="219">SUM(I90:J90)</f>
        <v>5294.58875653</v>
      </c>
      <c r="I90" s="89">
        <v>2080.0617965800002</v>
      </c>
      <c r="J90" s="89">
        <f t="shared" ref="J90" si="220">SUM(K90:M90)</f>
        <v>3214.5269599499998</v>
      </c>
      <c r="K90" s="89">
        <v>1792.36487005</v>
      </c>
      <c r="L90" s="89">
        <v>1397.1098965799999</v>
      </c>
      <c r="M90" s="89">
        <v>25.052193320000001</v>
      </c>
      <c r="N90" s="89">
        <f t="shared" ref="N90" si="221">SUM(O90:P90)</f>
        <v>3787.9298570299998</v>
      </c>
      <c r="O90" s="89">
        <v>628.79963251000004</v>
      </c>
      <c r="P90" s="89">
        <f t="shared" ref="P90" si="222">SUM(Q90:S90)</f>
        <v>3159.13022452</v>
      </c>
      <c r="Q90" s="89">
        <v>1771.2939661</v>
      </c>
      <c r="R90" s="89">
        <v>1341.4073154</v>
      </c>
      <c r="S90" s="89">
        <v>46.428943019999998</v>
      </c>
      <c r="T90" s="89"/>
      <c r="U90" s="89"/>
      <c r="V90" s="89"/>
      <c r="W90" s="89"/>
      <c r="X90" s="89"/>
      <c r="Y90" s="89"/>
    </row>
    <row r="91" spans="1:25" hidden="1" outlineLevel="1" collapsed="1">
      <c r="A91" s="62">
        <v>42979</v>
      </c>
      <c r="B91" s="89">
        <v>9403.3044476300001</v>
      </c>
      <c r="C91" s="89">
        <f t="shared" ref="C91" si="223">I91+O91</f>
        <v>2854.5449075199999</v>
      </c>
      <c r="D91" s="89">
        <f t="shared" ref="D91" si="224">J91+P91</f>
        <v>6548.7595401099998</v>
      </c>
      <c r="E91" s="89">
        <f t="shared" ref="E91" si="225">K91+Q91</f>
        <v>3693.2563148700001</v>
      </c>
      <c r="F91" s="89">
        <f t="shared" ref="F91" si="226">L91+R91</f>
        <v>2781.07238487</v>
      </c>
      <c r="G91" s="89">
        <f t="shared" ref="G91" si="227">M91+S91</f>
        <v>74.430840369999999</v>
      </c>
      <c r="H91" s="89">
        <f t="shared" ref="H91" si="228">SUM(I91:J91)</f>
        <v>5427.6517638599998</v>
      </c>
      <c r="I91" s="89">
        <v>2204.0539343</v>
      </c>
      <c r="J91" s="89">
        <f t="shared" ref="J91" si="229">SUM(K91:M91)</f>
        <v>3223.5978295600003</v>
      </c>
      <c r="K91" s="89">
        <v>1787.8879420000001</v>
      </c>
      <c r="L91" s="89">
        <v>1409.54471792</v>
      </c>
      <c r="M91" s="89">
        <v>26.165169639999998</v>
      </c>
      <c r="N91" s="89">
        <f t="shared" ref="N91" si="230">SUM(O91:P91)</f>
        <v>3975.6526837699994</v>
      </c>
      <c r="O91" s="89">
        <v>650.49097322</v>
      </c>
      <c r="P91" s="89">
        <f t="shared" ref="P91" si="231">SUM(Q91:S91)</f>
        <v>3325.1617105499995</v>
      </c>
      <c r="Q91" s="89">
        <v>1905.36837287</v>
      </c>
      <c r="R91" s="89">
        <v>1371.5276669499999</v>
      </c>
      <c r="S91" s="89">
        <v>48.265670729999997</v>
      </c>
      <c r="T91" s="89"/>
      <c r="U91" s="89"/>
      <c r="V91" s="89"/>
      <c r="W91" s="89"/>
      <c r="X91" s="89"/>
      <c r="Y91" s="89"/>
    </row>
    <row r="92" spans="1:25" hidden="1" outlineLevel="1" collapsed="1">
      <c r="A92" s="62">
        <v>43009</v>
      </c>
      <c r="B92" s="89">
        <v>9489.2912238200006</v>
      </c>
      <c r="C92" s="89">
        <f t="shared" ref="C92" si="232">I92+O92</f>
        <v>2905.5352215299999</v>
      </c>
      <c r="D92" s="89">
        <f t="shared" ref="D92" si="233">J92+P92</f>
        <v>6583.7560022899997</v>
      </c>
      <c r="E92" s="89">
        <f t="shared" ref="E92" si="234">K92+Q92</f>
        <v>3737.6844940999999</v>
      </c>
      <c r="F92" s="89">
        <f t="shared" ref="F92" si="235">L92+R92</f>
        <v>2772.0368195699998</v>
      </c>
      <c r="G92" s="89">
        <f t="shared" ref="G92" si="236">M92+S92</f>
        <v>74.034688619999997</v>
      </c>
      <c r="H92" s="89">
        <f t="shared" ref="H92" si="237">SUM(I92:J92)</f>
        <v>5426.2901768399997</v>
      </c>
      <c r="I92" s="89">
        <v>2224.72960646</v>
      </c>
      <c r="J92" s="89">
        <f t="shared" ref="J92" si="238">SUM(K92:M92)</f>
        <v>3201.5605703799997</v>
      </c>
      <c r="K92" s="89">
        <v>1798.5642128500001</v>
      </c>
      <c r="L92" s="89">
        <v>1376.3011179099999</v>
      </c>
      <c r="M92" s="89">
        <v>26.695239619999999</v>
      </c>
      <c r="N92" s="89">
        <f t="shared" ref="N92" si="239">SUM(O92:P92)</f>
        <v>4063.00104698</v>
      </c>
      <c r="O92" s="89">
        <v>680.80561507000004</v>
      </c>
      <c r="P92" s="89">
        <f t="shared" ref="P92" si="240">SUM(Q92:S92)</f>
        <v>3382.19543191</v>
      </c>
      <c r="Q92" s="89">
        <v>1939.1202812500001</v>
      </c>
      <c r="R92" s="89">
        <v>1395.7357016599999</v>
      </c>
      <c r="S92" s="89">
        <v>47.339449000000002</v>
      </c>
      <c r="T92" s="89"/>
      <c r="U92" s="89"/>
      <c r="V92" s="89"/>
      <c r="W92" s="89"/>
      <c r="X92" s="89"/>
      <c r="Y92" s="89"/>
    </row>
    <row r="93" spans="1:25" hidden="1" outlineLevel="1" collapsed="1">
      <c r="A93" s="62">
        <v>43040</v>
      </c>
      <c r="B93" s="89">
        <v>9660.4136206599978</v>
      </c>
      <c r="C93" s="89">
        <f t="shared" ref="C93" si="241">I93+O93</f>
        <v>2970.9600814700002</v>
      </c>
      <c r="D93" s="89">
        <f t="shared" ref="D93" si="242">J93+P93</f>
        <v>6689.4535391899999</v>
      </c>
      <c r="E93" s="89">
        <f t="shared" ref="E93" si="243">K93+Q93</f>
        <v>3801.4531557299997</v>
      </c>
      <c r="F93" s="89">
        <f t="shared" ref="F93" si="244">L93+R93</f>
        <v>2814.8407817099996</v>
      </c>
      <c r="G93" s="89">
        <f t="shared" ref="G93" si="245">M93+S93</f>
        <v>73.159601750000007</v>
      </c>
      <c r="H93" s="89">
        <f t="shared" ref="H93" si="246">SUM(I93:J93)</f>
        <v>5534.7323270199995</v>
      </c>
      <c r="I93" s="89">
        <v>2269.5547679900001</v>
      </c>
      <c r="J93" s="89">
        <f t="shared" ref="J93" si="247">SUM(K93:M93)</f>
        <v>3265.1775590299999</v>
      </c>
      <c r="K93" s="89">
        <v>1832.85340533</v>
      </c>
      <c r="L93" s="89">
        <v>1403.96285597</v>
      </c>
      <c r="M93" s="89">
        <v>28.36129773</v>
      </c>
      <c r="N93" s="89">
        <f t="shared" ref="N93" si="248">SUM(O93:P93)</f>
        <v>4125.6812936400001</v>
      </c>
      <c r="O93" s="89">
        <v>701.40531348000002</v>
      </c>
      <c r="P93" s="89">
        <f t="shared" ref="P93" si="249">SUM(Q93:S93)</f>
        <v>3424.27598016</v>
      </c>
      <c r="Q93" s="89">
        <v>1968.5997503999999</v>
      </c>
      <c r="R93" s="89">
        <v>1410.8779257399999</v>
      </c>
      <c r="S93" s="89">
        <v>44.798304020000003</v>
      </c>
      <c r="T93" s="89"/>
      <c r="U93" s="89"/>
      <c r="V93" s="89"/>
      <c r="W93" s="89"/>
      <c r="X93" s="89"/>
      <c r="Y93" s="89"/>
    </row>
    <row r="94" spans="1:25" hidden="1" outlineLevel="1" collapsed="1">
      <c r="A94" s="62">
        <v>43070</v>
      </c>
      <c r="B94" s="89">
        <v>10177.46575951</v>
      </c>
      <c r="C94" s="89">
        <f t="shared" ref="C94" si="250">I94+O94</f>
        <v>3189.3123884799998</v>
      </c>
      <c r="D94" s="89">
        <f t="shared" ref="D94" si="251">J94+P94</f>
        <v>6988.15337103</v>
      </c>
      <c r="E94" s="89">
        <f t="shared" ref="E94" si="252">K94+Q94</f>
        <v>4332.9416180999997</v>
      </c>
      <c r="F94" s="89">
        <f t="shared" ref="F94" si="253">L94+R94</f>
        <v>2568.2672845799998</v>
      </c>
      <c r="G94" s="89">
        <f t="shared" ref="G94" si="254">M94+S94</f>
        <v>86.944468349999994</v>
      </c>
      <c r="H94" s="89">
        <f t="shared" ref="H94" si="255">SUM(I94:J94)</f>
        <v>5852.8501886600006</v>
      </c>
      <c r="I94" s="89">
        <v>2482.4637212299999</v>
      </c>
      <c r="J94" s="89">
        <f t="shared" ref="J94" si="256">SUM(K94:M94)</f>
        <v>3370.3864674300003</v>
      </c>
      <c r="K94" s="89">
        <v>2168.2960305400002</v>
      </c>
      <c r="L94" s="89">
        <v>1167.4137881900001</v>
      </c>
      <c r="M94" s="89">
        <v>34.676648700000001</v>
      </c>
      <c r="N94" s="89">
        <f t="shared" ref="N94" si="257">SUM(O94:P94)</f>
        <v>4324.61557085</v>
      </c>
      <c r="O94" s="89">
        <v>706.84866724999995</v>
      </c>
      <c r="P94" s="89">
        <f t="shared" ref="P94" si="258">SUM(Q94:S94)</f>
        <v>3617.7669035999998</v>
      </c>
      <c r="Q94" s="89">
        <v>2164.64558756</v>
      </c>
      <c r="R94" s="89">
        <v>1400.8534963899999</v>
      </c>
      <c r="S94" s="89">
        <v>52.26781965</v>
      </c>
      <c r="T94" s="89"/>
      <c r="U94" s="89"/>
      <c r="V94" s="89"/>
      <c r="W94" s="89"/>
      <c r="X94" s="89"/>
      <c r="Y94" s="89"/>
    </row>
    <row r="95" spans="1:25" hidden="1" outlineLevel="1" collapsed="1">
      <c r="A95" s="62">
        <v>43101</v>
      </c>
      <c r="B95" s="89">
        <v>10080.57814917</v>
      </c>
      <c r="C95" s="89">
        <f t="shared" ref="C95" si="259">I95+O95</f>
        <v>3032.99818671</v>
      </c>
      <c r="D95" s="89">
        <f t="shared" ref="D95" si="260">J95+P95</f>
        <v>7047.5799624599995</v>
      </c>
      <c r="E95" s="89">
        <f t="shared" ref="E95" si="261">K95+Q95</f>
        <v>4412.7608199899996</v>
      </c>
      <c r="F95" s="89">
        <f t="shared" ref="F95" si="262">L95+R95</f>
        <v>2540.6470343400001</v>
      </c>
      <c r="G95" s="89">
        <f t="shared" ref="G95" si="263">M95+S95</f>
        <v>94.172108129999998</v>
      </c>
      <c r="H95" s="89">
        <f t="shared" ref="H95" si="264">SUM(I95:J95)</f>
        <v>5777.3091172599998</v>
      </c>
      <c r="I95" s="89">
        <v>2324.1387887000001</v>
      </c>
      <c r="J95" s="89">
        <f t="shared" ref="J95" si="265">SUM(K95:M95)</f>
        <v>3453.1703285599997</v>
      </c>
      <c r="K95" s="89">
        <v>2279.7620880099998</v>
      </c>
      <c r="L95" s="89">
        <v>1134.28627166</v>
      </c>
      <c r="M95" s="89">
        <v>39.121968889999998</v>
      </c>
      <c r="N95" s="89">
        <f t="shared" ref="N95" si="266">SUM(O95:P95)</f>
        <v>4303.2690319100002</v>
      </c>
      <c r="O95" s="89">
        <v>708.85939800999995</v>
      </c>
      <c r="P95" s="89">
        <f t="shared" ref="P95" si="267">SUM(Q95:S95)</f>
        <v>3594.4096338999998</v>
      </c>
      <c r="Q95" s="89">
        <v>2132.9987319799998</v>
      </c>
      <c r="R95" s="89">
        <v>1406.3607626800001</v>
      </c>
      <c r="S95" s="89">
        <v>55.05013924</v>
      </c>
      <c r="T95" s="89"/>
      <c r="U95" s="89"/>
      <c r="V95" s="89"/>
      <c r="W95" s="89"/>
      <c r="X95" s="89"/>
      <c r="Y95" s="89"/>
    </row>
    <row r="96" spans="1:25" hidden="1" outlineLevel="1" collapsed="1">
      <c r="A96" s="62">
        <v>43132</v>
      </c>
      <c r="B96" s="89">
        <v>9944.1256381999992</v>
      </c>
      <c r="C96" s="89">
        <f t="shared" ref="C96" si="268">I96+O96</f>
        <v>3109.4378108699998</v>
      </c>
      <c r="D96" s="89">
        <f t="shared" ref="D96" si="269">J96+P96</f>
        <v>6834.6878273300008</v>
      </c>
      <c r="E96" s="89">
        <f t="shared" ref="E96" si="270">K96+Q96</f>
        <v>4330.7282551500002</v>
      </c>
      <c r="F96" s="89">
        <f t="shared" ref="F96" si="271">L96+R96</f>
        <v>2406.8329824000002</v>
      </c>
      <c r="G96" s="89">
        <f t="shared" ref="G96" si="272">M96+S96</f>
        <v>97.126589780000003</v>
      </c>
      <c r="H96" s="89">
        <f t="shared" ref="H96" si="273">SUM(I96:J96)</f>
        <v>5823.16212008</v>
      </c>
      <c r="I96" s="89">
        <v>2418.8098903099999</v>
      </c>
      <c r="J96" s="89">
        <f t="shared" ref="J96" si="274">SUM(K96:M96)</f>
        <v>3404.3522297700001</v>
      </c>
      <c r="K96" s="89">
        <v>2276.0731422600002</v>
      </c>
      <c r="L96" s="89">
        <v>1085.8040491199999</v>
      </c>
      <c r="M96" s="89">
        <v>42.475038390000002</v>
      </c>
      <c r="N96" s="89">
        <f t="shared" ref="N96" si="275">SUM(O96:P96)</f>
        <v>4120.9635181200001</v>
      </c>
      <c r="O96" s="89">
        <v>690.62792056000001</v>
      </c>
      <c r="P96" s="89">
        <f t="shared" ref="P96" si="276">SUM(Q96:S96)</f>
        <v>3430.3355975600002</v>
      </c>
      <c r="Q96" s="89">
        <v>2054.6551128900001</v>
      </c>
      <c r="R96" s="89">
        <v>1321.02893328</v>
      </c>
      <c r="S96" s="89">
        <v>54.651551390000002</v>
      </c>
      <c r="T96" s="89"/>
      <c r="U96" s="89"/>
      <c r="V96" s="89"/>
      <c r="W96" s="89"/>
      <c r="X96" s="89"/>
      <c r="Y96" s="89"/>
    </row>
    <row r="97" spans="1:25" hidden="1" outlineLevel="1" collapsed="1">
      <c r="A97" s="62">
        <v>43160</v>
      </c>
      <c r="B97" s="89">
        <v>9893.1743446199998</v>
      </c>
      <c r="C97" s="89">
        <f t="shared" ref="C97" si="277">I97+O97</f>
        <v>3118.85365667</v>
      </c>
      <c r="D97" s="89">
        <f t="shared" ref="D97" si="278">J97+P97</f>
        <v>6774.3206879500012</v>
      </c>
      <c r="E97" s="89">
        <f t="shared" ref="E97" si="279">K97+Q97</f>
        <v>4369.1979525400002</v>
      </c>
      <c r="F97" s="89">
        <f t="shared" ref="F97" si="280">L97+R97</f>
        <v>2304.2974269699998</v>
      </c>
      <c r="G97" s="89">
        <f t="shared" ref="G97" si="281">M97+S97</f>
        <v>100.82530844</v>
      </c>
      <c r="H97" s="89">
        <f t="shared" ref="H97" si="282">SUM(I97:J97)</f>
        <v>5867.1858315600002</v>
      </c>
      <c r="I97" s="89">
        <v>2434.4355771199998</v>
      </c>
      <c r="J97" s="89">
        <f t="shared" ref="J97" si="283">SUM(K97:M97)</f>
        <v>3432.7502544400004</v>
      </c>
      <c r="K97" s="89">
        <v>2360.7944113600001</v>
      </c>
      <c r="L97" s="89">
        <v>1026.3194547200001</v>
      </c>
      <c r="M97" s="89">
        <v>45.636388359999998</v>
      </c>
      <c r="N97" s="89">
        <f t="shared" ref="N97" si="284">SUM(O97:P97)</f>
        <v>4025.9885130600005</v>
      </c>
      <c r="O97" s="89">
        <v>684.41807955000002</v>
      </c>
      <c r="P97" s="89">
        <f t="shared" ref="P97" si="285">SUM(Q97:S97)</f>
        <v>3341.5704335100004</v>
      </c>
      <c r="Q97" s="89">
        <v>2008.40354118</v>
      </c>
      <c r="R97" s="89">
        <v>1277.97797225</v>
      </c>
      <c r="S97" s="89">
        <v>55.188920080000003</v>
      </c>
      <c r="T97" s="89"/>
      <c r="U97" s="89"/>
      <c r="V97" s="89"/>
      <c r="W97" s="89"/>
      <c r="X97" s="89"/>
      <c r="Y97" s="89"/>
    </row>
    <row r="98" spans="1:25" hidden="1" outlineLevel="1" collapsed="1">
      <c r="A98" s="62">
        <v>43191</v>
      </c>
      <c r="B98" s="89">
        <v>10104.67808018</v>
      </c>
      <c r="C98" s="89">
        <f t="shared" ref="C98" si="286">I98+O98</f>
        <v>3361.39145611</v>
      </c>
      <c r="D98" s="89">
        <f t="shared" ref="D98" si="287">J98+P98</f>
        <v>6743.2866240699996</v>
      </c>
      <c r="E98" s="89">
        <f t="shared" ref="E98" si="288">K98+Q98</f>
        <v>4455.8143953600002</v>
      </c>
      <c r="F98" s="89">
        <f t="shared" ref="F98" si="289">L98+R98</f>
        <v>2198.0864646199998</v>
      </c>
      <c r="G98" s="89">
        <f t="shared" ref="G98" si="290">M98+S98</f>
        <v>89.385764090000009</v>
      </c>
      <c r="H98" s="89">
        <f t="shared" ref="H98" si="291">SUM(I98:J98)</f>
        <v>6143.8949725900002</v>
      </c>
      <c r="I98" s="89">
        <v>2685.4954904199999</v>
      </c>
      <c r="J98" s="89">
        <f t="shared" ref="J98" si="292">SUM(K98:M98)</f>
        <v>3458.3994821699998</v>
      </c>
      <c r="K98" s="89">
        <v>2440.2530762800002</v>
      </c>
      <c r="L98" s="89">
        <v>979.69582547000005</v>
      </c>
      <c r="M98" s="89">
        <v>38.450580420000001</v>
      </c>
      <c r="N98" s="89">
        <f t="shared" ref="N98" si="293">SUM(O98:P98)</f>
        <v>3960.7831075899999</v>
      </c>
      <c r="O98" s="89">
        <v>675.89596569000003</v>
      </c>
      <c r="P98" s="89">
        <f t="shared" ref="P98" si="294">SUM(Q98:S98)</f>
        <v>3284.8871418999997</v>
      </c>
      <c r="Q98" s="89">
        <v>2015.56131908</v>
      </c>
      <c r="R98" s="89">
        <v>1218.39063915</v>
      </c>
      <c r="S98" s="89">
        <v>50.935183670000001</v>
      </c>
      <c r="T98" s="89"/>
      <c r="U98" s="89"/>
      <c r="V98" s="89"/>
      <c r="W98" s="89"/>
      <c r="X98" s="89"/>
      <c r="Y98" s="89"/>
    </row>
    <row r="99" spans="1:25" hidden="1" outlineLevel="1" collapsed="1">
      <c r="A99" s="62">
        <v>43221</v>
      </c>
      <c r="B99" s="89">
        <v>10133.18345486</v>
      </c>
      <c r="C99" s="89">
        <f t="shared" ref="C99" si="295">I99+O99</f>
        <v>3373.5262126399998</v>
      </c>
      <c r="D99" s="89">
        <f t="shared" ref="D99" si="296">J99+P99</f>
        <v>6759.6572422200006</v>
      </c>
      <c r="E99" s="89">
        <f t="shared" ref="E99" si="297">K99+Q99</f>
        <v>4535.1190650200006</v>
      </c>
      <c r="F99" s="89">
        <f t="shared" ref="F99" si="298">L99+R99</f>
        <v>2134.0239557</v>
      </c>
      <c r="G99" s="89">
        <f t="shared" ref="G99" si="299">M99+S99</f>
        <v>90.514221499999991</v>
      </c>
      <c r="H99" s="89">
        <f t="shared" ref="H99" si="300">SUM(I99:J99)</f>
        <v>6218.3871110700002</v>
      </c>
      <c r="I99" s="89">
        <v>2689.8400827199998</v>
      </c>
      <c r="J99" s="89">
        <f t="shared" ref="J99" si="301">SUM(K99:M99)</f>
        <v>3528.5470283499999</v>
      </c>
      <c r="K99" s="89">
        <v>2555.84947216</v>
      </c>
      <c r="L99" s="89">
        <v>932.69891779</v>
      </c>
      <c r="M99" s="89">
        <v>39.998638399999997</v>
      </c>
      <c r="N99" s="89">
        <f t="shared" ref="N99" si="302">SUM(O99:P99)</f>
        <v>3914.7963437900003</v>
      </c>
      <c r="O99" s="89">
        <v>683.68612991999998</v>
      </c>
      <c r="P99" s="89">
        <f t="shared" ref="P99" si="303">SUM(Q99:S99)</f>
        <v>3231.1102138700003</v>
      </c>
      <c r="Q99" s="89">
        <v>1979.2695928600001</v>
      </c>
      <c r="R99" s="89">
        <v>1201.32503791</v>
      </c>
      <c r="S99" s="89">
        <v>50.515583100000001</v>
      </c>
      <c r="T99" s="89"/>
      <c r="U99" s="89"/>
      <c r="V99" s="89"/>
      <c r="W99" s="89"/>
      <c r="X99" s="89"/>
      <c r="Y99" s="89"/>
    </row>
    <row r="100" spans="1:25" hidden="1" outlineLevel="1" collapsed="1">
      <c r="A100" s="62">
        <v>43252</v>
      </c>
      <c r="B100" s="89">
        <v>10709.39793151</v>
      </c>
      <c r="C100" s="89">
        <f t="shared" ref="C100" si="304">I100+O100</f>
        <v>3877.8684906200001</v>
      </c>
      <c r="D100" s="89">
        <f t="shared" ref="D100" si="305">J100+P100</f>
        <v>6831.5294408899999</v>
      </c>
      <c r="E100" s="89">
        <f t="shared" ref="E100" si="306">K100+Q100</f>
        <v>4641.6847494599997</v>
      </c>
      <c r="F100" s="89">
        <f t="shared" ref="F100" si="307">L100+R100</f>
        <v>2097.8539886500002</v>
      </c>
      <c r="G100" s="89">
        <f t="shared" ref="G100" si="308">M100+S100</f>
        <v>91.990702779999992</v>
      </c>
      <c r="H100" s="89">
        <f t="shared" ref="H100" si="309">SUM(I100:J100)</f>
        <v>6736.45088571</v>
      </c>
      <c r="I100" s="89">
        <v>3155.8288176400001</v>
      </c>
      <c r="J100" s="89">
        <f t="shared" ref="J100" si="310">SUM(K100:M100)</f>
        <v>3580.6220680699998</v>
      </c>
      <c r="K100" s="89">
        <v>2636.9079687799999</v>
      </c>
      <c r="L100" s="89">
        <v>901.95889074000002</v>
      </c>
      <c r="M100" s="89">
        <v>41.755208549999999</v>
      </c>
      <c r="N100" s="89">
        <f t="shared" ref="N100" si="311">SUM(O100:P100)</f>
        <v>3972.9470458000001</v>
      </c>
      <c r="O100" s="89">
        <v>722.03967297999998</v>
      </c>
      <c r="P100" s="89">
        <f t="shared" ref="P100" si="312">SUM(Q100:S100)</f>
        <v>3250.9073728200001</v>
      </c>
      <c r="Q100" s="89">
        <v>2004.77678068</v>
      </c>
      <c r="R100" s="89">
        <v>1195.89509791</v>
      </c>
      <c r="S100" s="89">
        <v>50.23549423</v>
      </c>
      <c r="T100" s="89"/>
      <c r="U100" s="89"/>
      <c r="V100" s="89"/>
      <c r="W100" s="89"/>
      <c r="X100" s="89"/>
      <c r="Y100" s="89"/>
    </row>
    <row r="101" spans="1:25" hidden="1" outlineLevel="1" collapsed="1">
      <c r="A101" s="62">
        <v>43282</v>
      </c>
      <c r="B101" s="89">
        <v>10580.01536324</v>
      </c>
      <c r="C101" s="89">
        <f t="shared" ref="C101" si="313">I101+O101</f>
        <v>3682.7568081300001</v>
      </c>
      <c r="D101" s="89">
        <f t="shared" ref="D101" si="314">J101+P101</f>
        <v>6897.2585551100001</v>
      </c>
      <c r="E101" s="89">
        <f t="shared" ref="E101" si="315">K101+Q101</f>
        <v>4718.9303988199999</v>
      </c>
      <c r="F101" s="89">
        <f t="shared" ref="F101" si="316">L101+R101</f>
        <v>2083.2192053399999</v>
      </c>
      <c r="G101" s="89">
        <f t="shared" ref="G101" si="317">M101+S101</f>
        <v>95.108950950000008</v>
      </c>
      <c r="H101" s="89">
        <f t="shared" ref="H101" si="318">SUM(I101:J101)</f>
        <v>6472.7860271399995</v>
      </c>
      <c r="I101" s="89">
        <v>2924.4523775600001</v>
      </c>
      <c r="J101" s="89">
        <f t="shared" ref="J101" si="319">SUM(K101:M101)</f>
        <v>3548.3336495799995</v>
      </c>
      <c r="K101" s="89">
        <v>2636.2773477199999</v>
      </c>
      <c r="L101" s="89">
        <v>868.21787701999995</v>
      </c>
      <c r="M101" s="89">
        <v>43.838424840000002</v>
      </c>
      <c r="N101" s="89">
        <f t="shared" ref="N101" si="320">SUM(O101:P101)</f>
        <v>4107.2293361000002</v>
      </c>
      <c r="O101" s="89">
        <v>758.30443057000002</v>
      </c>
      <c r="P101" s="89">
        <f t="shared" ref="P101" si="321">SUM(Q101:S101)</f>
        <v>3348.9249055300002</v>
      </c>
      <c r="Q101" s="89">
        <v>2082.6530511000001</v>
      </c>
      <c r="R101" s="89">
        <v>1215.0013283200001</v>
      </c>
      <c r="S101" s="89">
        <v>51.270526109999999</v>
      </c>
      <c r="T101" s="89"/>
      <c r="U101" s="89"/>
      <c r="V101" s="89"/>
      <c r="W101" s="89"/>
      <c r="X101" s="89"/>
      <c r="Y101" s="89"/>
    </row>
    <row r="102" spans="1:25" hidden="1" outlineLevel="1" collapsed="1">
      <c r="A102" s="62">
        <v>43313</v>
      </c>
      <c r="B102" s="89">
        <v>10748.188709349999</v>
      </c>
      <c r="C102" s="89">
        <f t="shared" ref="C102" si="322">I102+O102</f>
        <v>3690.2066025100003</v>
      </c>
      <c r="D102" s="89">
        <f t="shared" ref="D102" si="323">J102+P102</f>
        <v>7057.9821068399997</v>
      </c>
      <c r="E102" s="89">
        <f t="shared" ref="E102" si="324">K102+Q102</f>
        <v>4874.3437908100004</v>
      </c>
      <c r="F102" s="89">
        <f t="shared" ref="F102" si="325">L102+R102</f>
        <v>2084.9736555600002</v>
      </c>
      <c r="G102" s="89">
        <f t="shared" ref="G102" si="326">M102+S102</f>
        <v>98.664660470000001</v>
      </c>
      <c r="H102" s="89">
        <f t="shared" ref="H102" si="327">SUM(I102:J102)</f>
        <v>6339.5774687699995</v>
      </c>
      <c r="I102" s="89">
        <v>2840.37077047</v>
      </c>
      <c r="J102" s="89">
        <f t="shared" ref="J102" si="328">SUM(K102:M102)</f>
        <v>3499.2066983</v>
      </c>
      <c r="K102" s="89">
        <v>2651.7369279499999</v>
      </c>
      <c r="L102" s="89">
        <v>802.88592973000004</v>
      </c>
      <c r="M102" s="89">
        <v>44.583840619999997</v>
      </c>
      <c r="N102" s="89">
        <f t="shared" ref="N102" si="329">SUM(O102:P102)</f>
        <v>4408.6112405800004</v>
      </c>
      <c r="O102" s="89">
        <v>849.83583204000001</v>
      </c>
      <c r="P102" s="89">
        <f t="shared" ref="P102" si="330">SUM(Q102:S102)</f>
        <v>3558.7754085400002</v>
      </c>
      <c r="Q102" s="89">
        <v>2222.6068628600001</v>
      </c>
      <c r="R102" s="89">
        <v>1282.08772583</v>
      </c>
      <c r="S102" s="89">
        <v>54.080819849999997</v>
      </c>
      <c r="T102" s="89"/>
      <c r="U102" s="89"/>
      <c r="V102" s="89"/>
      <c r="W102" s="89"/>
      <c r="X102" s="89"/>
      <c r="Y102" s="89"/>
    </row>
    <row r="103" spans="1:25" hidden="1" outlineLevel="1" collapsed="1">
      <c r="A103" s="62">
        <v>43344</v>
      </c>
      <c r="B103" s="89">
        <v>10984.181783489999</v>
      </c>
      <c r="C103" s="89">
        <f t="shared" ref="C103" si="331">I103+O103</f>
        <v>3896.4980857</v>
      </c>
      <c r="D103" s="89">
        <f t="shared" ref="D103" si="332">J103+P103</f>
        <v>7087.6836977900002</v>
      </c>
      <c r="E103" s="89">
        <f t="shared" ref="E103" si="333">K103+Q103</f>
        <v>4921.04664641</v>
      </c>
      <c r="F103" s="89">
        <f t="shared" ref="F103" si="334">L103+R103</f>
        <v>2066.9706891300002</v>
      </c>
      <c r="G103" s="89">
        <f t="shared" ref="G103" si="335">M103+S103</f>
        <v>99.666362249999992</v>
      </c>
      <c r="H103" s="89">
        <f t="shared" ref="H103" si="336">SUM(I103:J103)</f>
        <v>6543.4541240099998</v>
      </c>
      <c r="I103" s="89">
        <v>3035.42209546</v>
      </c>
      <c r="J103" s="89">
        <f t="shared" ref="J103" si="337">SUM(K103:M103)</f>
        <v>3508.0320285499997</v>
      </c>
      <c r="K103" s="89">
        <v>2669.9643716099999</v>
      </c>
      <c r="L103" s="89">
        <v>791.63515698000003</v>
      </c>
      <c r="M103" s="89">
        <v>46.432499960000001</v>
      </c>
      <c r="N103" s="89">
        <f t="shared" ref="N103" si="338">SUM(O103:P103)</f>
        <v>4440.7276594800005</v>
      </c>
      <c r="O103" s="89">
        <v>861.07599024000001</v>
      </c>
      <c r="P103" s="89">
        <f t="shared" ref="P103" si="339">SUM(Q103:S103)</f>
        <v>3579.6516692400005</v>
      </c>
      <c r="Q103" s="89">
        <v>2251.0822748000001</v>
      </c>
      <c r="R103" s="89">
        <v>1275.3355321500001</v>
      </c>
      <c r="S103" s="89">
        <v>53.233862289999998</v>
      </c>
      <c r="T103" s="89"/>
      <c r="U103" s="89"/>
      <c r="V103" s="89"/>
      <c r="W103" s="89"/>
      <c r="X103" s="89"/>
      <c r="Y103" s="89"/>
    </row>
    <row r="104" spans="1:25" hidden="1" outlineLevel="1" collapsed="1">
      <c r="A104" s="62">
        <v>43374</v>
      </c>
      <c r="B104" s="89">
        <v>11021.893784080001</v>
      </c>
      <c r="C104" s="89">
        <f t="shared" ref="C104" si="340">I104+O104</f>
        <v>3905.6442714699997</v>
      </c>
      <c r="D104" s="89">
        <f t="shared" ref="D104" si="341">J104+P104</f>
        <v>7116.2495126100002</v>
      </c>
      <c r="E104" s="89">
        <f t="shared" ref="E104" si="342">K104+Q104</f>
        <v>4984.3217326800004</v>
      </c>
      <c r="F104" s="89">
        <f t="shared" ref="F104" si="343">L104+R104</f>
        <v>2029.99725455</v>
      </c>
      <c r="G104" s="89">
        <f t="shared" ref="G104" si="344">M104+S104</f>
        <v>101.93052538000001</v>
      </c>
      <c r="H104" s="89">
        <f t="shared" ref="H104" si="345">SUM(I104:J104)</f>
        <v>6597.2725323599998</v>
      </c>
      <c r="I104" s="89">
        <v>3057.7223137599999</v>
      </c>
      <c r="J104" s="89">
        <f t="shared" ref="J104" si="346">SUM(K104:M104)</f>
        <v>3539.5502185999999</v>
      </c>
      <c r="K104" s="89">
        <v>2712.22122524</v>
      </c>
      <c r="L104" s="89">
        <v>778.86367398000004</v>
      </c>
      <c r="M104" s="89">
        <v>48.465319379999997</v>
      </c>
      <c r="N104" s="89">
        <f t="shared" ref="N104" si="347">SUM(O104:P104)</f>
        <v>4424.6212517200001</v>
      </c>
      <c r="O104" s="89">
        <v>847.92195771000002</v>
      </c>
      <c r="P104" s="89">
        <f t="shared" ref="P104" si="348">SUM(Q104:S104)</f>
        <v>3576.6992940099999</v>
      </c>
      <c r="Q104" s="89">
        <v>2272.10050744</v>
      </c>
      <c r="R104" s="89">
        <v>1251.13358057</v>
      </c>
      <c r="S104" s="89">
        <v>53.465206000000002</v>
      </c>
      <c r="T104" s="89"/>
      <c r="U104" s="89"/>
      <c r="V104" s="89"/>
      <c r="W104" s="89"/>
      <c r="X104" s="89"/>
      <c r="Y104" s="89"/>
    </row>
    <row r="105" spans="1:25" hidden="1" outlineLevel="1" collapsed="1">
      <c r="A105" s="62">
        <v>43405</v>
      </c>
      <c r="B105" s="89">
        <v>11009.774110599999</v>
      </c>
      <c r="C105" s="89">
        <f t="shared" ref="C105" si="349">I105+O105</f>
        <v>3830.78295316</v>
      </c>
      <c r="D105" s="89">
        <f t="shared" ref="D105" si="350">J105+P105</f>
        <v>7178.9911574399994</v>
      </c>
      <c r="E105" s="89">
        <f t="shared" ref="E105" si="351">K105+Q105</f>
        <v>5063.9804864999996</v>
      </c>
      <c r="F105" s="89">
        <f t="shared" ref="F105" si="352">L105+R105</f>
        <v>2011.3659813699999</v>
      </c>
      <c r="G105" s="89">
        <f t="shared" ref="G105" si="353">M105+S105</f>
        <v>103.64468957</v>
      </c>
      <c r="H105" s="89">
        <f t="shared" ref="H105" si="354">SUM(I105:J105)</f>
        <v>6588.7350478600001</v>
      </c>
      <c r="I105" s="89">
        <v>2989.3348742899998</v>
      </c>
      <c r="J105" s="89">
        <f t="shared" ref="J105" si="355">SUM(K105:M105)</f>
        <v>3599.4001735699999</v>
      </c>
      <c r="K105" s="89">
        <v>2785.9554756799998</v>
      </c>
      <c r="L105" s="89">
        <v>763.81298633999995</v>
      </c>
      <c r="M105" s="89">
        <v>49.631711549999999</v>
      </c>
      <c r="N105" s="89">
        <f t="shared" ref="N105" si="356">SUM(O105:P105)</f>
        <v>4421.0390627399993</v>
      </c>
      <c r="O105" s="89">
        <v>841.44807887000002</v>
      </c>
      <c r="P105" s="89">
        <f t="shared" ref="P105" si="357">SUM(Q105:S105)</f>
        <v>3579.5909838699995</v>
      </c>
      <c r="Q105" s="89">
        <v>2278.0250108199998</v>
      </c>
      <c r="R105" s="89">
        <v>1247.5529950299999</v>
      </c>
      <c r="S105" s="89">
        <v>54.012978019999998</v>
      </c>
      <c r="T105" s="89"/>
      <c r="U105" s="89"/>
      <c r="V105" s="89"/>
      <c r="W105" s="89"/>
      <c r="X105" s="89"/>
      <c r="Y105" s="89"/>
    </row>
    <row r="106" spans="1:25" hidden="1" outlineLevel="1" collapsed="1">
      <c r="A106" s="62">
        <v>43435</v>
      </c>
      <c r="B106" s="89">
        <v>11147.087930149999</v>
      </c>
      <c r="C106" s="89">
        <f t="shared" ref="C106" si="358">I106+O106</f>
        <v>4026.5657508200002</v>
      </c>
      <c r="D106" s="89">
        <f t="shared" ref="D106" si="359">J106+P106</f>
        <v>7120.5221793299997</v>
      </c>
      <c r="E106" s="89">
        <f t="shared" ref="E106" si="360">K106+Q106</f>
        <v>5090.1281264400004</v>
      </c>
      <c r="F106" s="89">
        <f t="shared" ref="F106" si="361">L106+R106</f>
        <v>1926.85362796</v>
      </c>
      <c r="G106" s="89">
        <f t="shared" ref="G106" si="362">M106+S106</f>
        <v>103.54042493</v>
      </c>
      <c r="H106" s="89">
        <f t="shared" ref="H106" si="363">SUM(I106:J106)</f>
        <v>6863.2224117999995</v>
      </c>
      <c r="I106" s="89">
        <v>3206.77036099</v>
      </c>
      <c r="J106" s="89">
        <f t="shared" ref="J106" si="364">SUM(K106:M106)</f>
        <v>3656.4520508099999</v>
      </c>
      <c r="K106" s="89">
        <v>2856.49736648</v>
      </c>
      <c r="L106" s="89">
        <v>748.35277021000002</v>
      </c>
      <c r="M106" s="89">
        <v>51.601914120000004</v>
      </c>
      <c r="N106" s="89">
        <f t="shared" ref="N106" si="365">SUM(O106:P106)</f>
        <v>4283.8655183499995</v>
      </c>
      <c r="O106" s="89">
        <v>819.79538982999998</v>
      </c>
      <c r="P106" s="89">
        <f t="shared" ref="P106" si="366">SUM(Q106:S106)</f>
        <v>3464.0701285199998</v>
      </c>
      <c r="Q106" s="89">
        <v>2233.63075996</v>
      </c>
      <c r="R106" s="89">
        <v>1178.50085775</v>
      </c>
      <c r="S106" s="89">
        <v>51.938510809999997</v>
      </c>
      <c r="T106" s="89"/>
      <c r="U106" s="89"/>
      <c r="V106" s="89"/>
      <c r="W106" s="89"/>
      <c r="X106" s="89"/>
      <c r="Y106" s="89"/>
    </row>
    <row r="107" spans="1:25" hidden="1" outlineLevel="1" collapsed="1">
      <c r="A107" s="62">
        <v>43466</v>
      </c>
      <c r="B107" s="89">
        <v>11162.616174819999</v>
      </c>
      <c r="C107" s="89">
        <f t="shared" ref="C107" si="367">I107+O107</f>
        <v>3974.53628966</v>
      </c>
      <c r="D107" s="89">
        <f t="shared" ref="D107" si="368">J107+P107</f>
        <v>7188.0798851599993</v>
      </c>
      <c r="E107" s="89">
        <f t="shared" ref="E107" si="369">K107+Q107</f>
        <v>5120.62612395</v>
      </c>
      <c r="F107" s="89">
        <f t="shared" ref="F107" si="370">L107+R107</f>
        <v>1961.92319529</v>
      </c>
      <c r="G107" s="89">
        <f t="shared" ref="G107" si="371">M107+S107</f>
        <v>105.53056592</v>
      </c>
      <c r="H107" s="89">
        <f t="shared" ref="H107" si="372">SUM(I107:J107)</f>
        <v>6861.9647462800003</v>
      </c>
      <c r="I107" s="89">
        <v>3134.20504721</v>
      </c>
      <c r="J107" s="89">
        <f t="shared" ref="J107" si="373">SUM(K107:M107)</f>
        <v>3727.7596990699999</v>
      </c>
      <c r="K107" s="89">
        <v>2861.78651859</v>
      </c>
      <c r="L107" s="89">
        <v>812.32985258999997</v>
      </c>
      <c r="M107" s="89">
        <v>53.643327890000002</v>
      </c>
      <c r="N107" s="89">
        <f t="shared" ref="N107" si="374">SUM(O107:P107)</f>
        <v>4300.6514285399999</v>
      </c>
      <c r="O107" s="89">
        <v>840.33124244999999</v>
      </c>
      <c r="P107" s="89">
        <f t="shared" ref="P107" si="375">SUM(Q107:S107)</f>
        <v>3460.3201860899999</v>
      </c>
      <c r="Q107" s="89">
        <v>2258.83960536</v>
      </c>
      <c r="R107" s="89">
        <v>1149.5933427</v>
      </c>
      <c r="S107" s="89">
        <v>51.887238029999999</v>
      </c>
      <c r="T107" s="89"/>
      <c r="U107" s="89"/>
      <c r="V107" s="89"/>
      <c r="W107" s="89"/>
      <c r="X107" s="89"/>
      <c r="Y107" s="89"/>
    </row>
    <row r="108" spans="1:25" hidden="1" outlineLevel="1" collapsed="1">
      <c r="A108" s="62">
        <v>43497</v>
      </c>
      <c r="B108" s="89">
        <v>11144.688734179999</v>
      </c>
      <c r="C108" s="89">
        <f t="shared" ref="C108" si="376">I108+O108</f>
        <v>3987.5845949099999</v>
      </c>
      <c r="D108" s="89">
        <f t="shared" ref="D108" si="377">J108+P108</f>
        <v>7157.1041392699999</v>
      </c>
      <c r="E108" s="89">
        <f t="shared" ref="E108" si="378">K108+Q108</f>
        <v>5148.9219030099994</v>
      </c>
      <c r="F108" s="89">
        <f t="shared" ref="F108" si="379">L108+R108</f>
        <v>1909.9767147100001</v>
      </c>
      <c r="G108" s="89">
        <f t="shared" ref="G108" si="380">M108+S108</f>
        <v>98.20552155</v>
      </c>
      <c r="H108" s="89">
        <f t="shared" ref="H108" si="381">SUM(I108:J108)</f>
        <v>6945.6533611499999</v>
      </c>
      <c r="I108" s="89">
        <v>3149.3391844799999</v>
      </c>
      <c r="J108" s="89">
        <f t="shared" ref="J108" si="382">SUM(K108:M108)</f>
        <v>3796.3141766700001</v>
      </c>
      <c r="K108" s="89">
        <v>2937.0611529299999</v>
      </c>
      <c r="L108" s="89">
        <v>803.83514758000001</v>
      </c>
      <c r="M108" s="89">
        <v>55.417876159999999</v>
      </c>
      <c r="N108" s="89">
        <f t="shared" ref="N108" si="383">SUM(O108:P108)</f>
        <v>4199.0353730299994</v>
      </c>
      <c r="O108" s="89">
        <v>838.24541042999999</v>
      </c>
      <c r="P108" s="89">
        <f t="shared" ref="P108" si="384">SUM(Q108:S108)</f>
        <v>3360.7899625999999</v>
      </c>
      <c r="Q108" s="89">
        <v>2211.8607500799999</v>
      </c>
      <c r="R108" s="89">
        <v>1106.1415671300001</v>
      </c>
      <c r="S108" s="89">
        <v>42.787645390000002</v>
      </c>
      <c r="T108" s="89"/>
      <c r="U108" s="89"/>
      <c r="V108" s="89"/>
      <c r="W108" s="89"/>
      <c r="X108" s="89"/>
      <c r="Y108" s="89"/>
    </row>
    <row r="109" spans="1:25" hidden="1" outlineLevel="1" collapsed="1">
      <c r="A109" s="62">
        <v>43525</v>
      </c>
      <c r="B109" s="89">
        <v>11342.461984760001</v>
      </c>
      <c r="C109" s="89">
        <f t="shared" ref="C109" si="385">I109+O109</f>
        <v>4135.2725330399999</v>
      </c>
      <c r="D109" s="89">
        <f t="shared" ref="D109" si="386">J109+P109</f>
        <v>7207.1894517199999</v>
      </c>
      <c r="E109" s="89">
        <f t="shared" ref="E109" si="387">K109+Q109</f>
        <v>5222.8177331299994</v>
      </c>
      <c r="F109" s="89">
        <f t="shared" ref="F109" si="388">L109+R109</f>
        <v>1893.6223907200001</v>
      </c>
      <c r="G109" s="89">
        <f t="shared" ref="G109" si="389">M109+S109</f>
        <v>90.749327870000002</v>
      </c>
      <c r="H109" s="89">
        <f t="shared" ref="H109" si="390">SUM(I109:J109)</f>
        <v>7044.7145534199999</v>
      </c>
      <c r="I109" s="89">
        <v>3260.7764829299999</v>
      </c>
      <c r="J109" s="89">
        <f t="shared" ref="J109" si="391">SUM(K109:M109)</f>
        <v>3783.93807049</v>
      </c>
      <c r="K109" s="89">
        <v>2937.80443341</v>
      </c>
      <c r="L109" s="89">
        <v>789.74104575000001</v>
      </c>
      <c r="M109" s="89">
        <v>56.392591330000002</v>
      </c>
      <c r="N109" s="89">
        <f t="shared" ref="N109" si="392">SUM(O109:P109)</f>
        <v>4297.7474313399998</v>
      </c>
      <c r="O109" s="89">
        <v>874.49605011000006</v>
      </c>
      <c r="P109" s="89">
        <f t="shared" ref="P109" si="393">SUM(Q109:S109)</f>
        <v>3423.2513812299999</v>
      </c>
      <c r="Q109" s="89">
        <v>2285.0132997199998</v>
      </c>
      <c r="R109" s="89">
        <v>1103.8813449700001</v>
      </c>
      <c r="S109" s="89">
        <v>34.35673654</v>
      </c>
      <c r="T109" s="89"/>
      <c r="U109" s="89"/>
      <c r="V109" s="89"/>
      <c r="W109" s="89"/>
      <c r="X109" s="89"/>
      <c r="Y109" s="89"/>
    </row>
    <row r="110" spans="1:25" hidden="1" outlineLevel="1" collapsed="1">
      <c r="A110" s="62">
        <v>43556</v>
      </c>
      <c r="B110" s="89">
        <v>11292.79285446</v>
      </c>
      <c r="C110" s="89">
        <f t="shared" ref="C110" si="394">I110+O110</f>
        <v>4233.2309631099997</v>
      </c>
      <c r="D110" s="89">
        <f t="shared" ref="D110" si="395">J110+P110</f>
        <v>7059.5618913500002</v>
      </c>
      <c r="E110" s="89">
        <f t="shared" ref="E110" si="396">K110+Q110</f>
        <v>5122.5642199000004</v>
      </c>
      <c r="F110" s="89">
        <f t="shared" ref="F110" si="397">L110+R110</f>
        <v>1845.22889506</v>
      </c>
      <c r="G110" s="89">
        <f t="shared" ref="G110" si="398">M110+S110</f>
        <v>91.768776389999999</v>
      </c>
      <c r="H110" s="89">
        <f t="shared" ref="H110" si="399">SUM(I110:J110)</f>
        <v>7097.3321244899998</v>
      </c>
      <c r="I110" s="89">
        <v>3339.6828276599999</v>
      </c>
      <c r="J110" s="89">
        <f t="shared" ref="J110" si="400">SUM(K110:M110)</f>
        <v>3757.6492968299999</v>
      </c>
      <c r="K110" s="89">
        <v>2915.9186277200001</v>
      </c>
      <c r="L110" s="89">
        <v>784.37353260999998</v>
      </c>
      <c r="M110" s="89">
        <v>57.357136500000003</v>
      </c>
      <c r="N110" s="89">
        <f t="shared" ref="N110" si="401">SUM(O110:P110)</f>
        <v>4195.4607299700001</v>
      </c>
      <c r="O110" s="89">
        <v>893.54813545000002</v>
      </c>
      <c r="P110" s="89">
        <f t="shared" ref="P110" si="402">SUM(Q110:S110)</f>
        <v>3301.9125945200003</v>
      </c>
      <c r="Q110" s="89">
        <v>2206.6455921800002</v>
      </c>
      <c r="R110" s="89">
        <v>1060.85536245</v>
      </c>
      <c r="S110" s="89">
        <v>34.411639889999996</v>
      </c>
      <c r="T110" s="89"/>
      <c r="U110" s="89"/>
      <c r="V110" s="89"/>
      <c r="W110" s="89"/>
      <c r="X110" s="89"/>
      <c r="Y110" s="89"/>
    </row>
    <row r="111" spans="1:25" hidden="1" outlineLevel="1" collapsed="1">
      <c r="A111" s="62">
        <v>43586</v>
      </c>
      <c r="B111" s="89">
        <v>11201.798281199999</v>
      </c>
      <c r="C111" s="89">
        <f t="shared" ref="C111" si="403">I111+O111</f>
        <v>4094.9374945999998</v>
      </c>
      <c r="D111" s="89">
        <f t="shared" ref="D111" si="404">J111+P111</f>
        <v>7106.8607866000002</v>
      </c>
      <c r="E111" s="89">
        <f t="shared" ref="E111" si="405">K111+Q111</f>
        <v>5263.6108614700006</v>
      </c>
      <c r="F111" s="89">
        <f t="shared" ref="F111" si="406">L111+R111</f>
        <v>1794.3081297599999</v>
      </c>
      <c r="G111" s="89">
        <f t="shared" ref="G111" si="407">M111+S111</f>
        <v>48.941795370000001</v>
      </c>
      <c r="H111" s="89">
        <f t="shared" ref="H111" si="408">SUM(I111:J111)</f>
        <v>6907.7367056099993</v>
      </c>
      <c r="I111" s="89">
        <v>3194.8252582199998</v>
      </c>
      <c r="J111" s="89">
        <f t="shared" ref="J111" si="409">SUM(K111:M111)</f>
        <v>3712.9114473899999</v>
      </c>
      <c r="K111" s="89">
        <v>2947.5084682199999</v>
      </c>
      <c r="L111" s="89">
        <v>741.13909581999997</v>
      </c>
      <c r="M111" s="89">
        <v>24.26388335</v>
      </c>
      <c r="N111" s="89">
        <f t="shared" ref="N111" si="410">SUM(O111:P111)</f>
        <v>4294.0615755899998</v>
      </c>
      <c r="O111" s="89">
        <v>900.11223638000001</v>
      </c>
      <c r="P111" s="89">
        <f t="shared" ref="P111" si="411">SUM(Q111:S111)</f>
        <v>3393.9493392100003</v>
      </c>
      <c r="Q111" s="89">
        <v>2316.1023932500002</v>
      </c>
      <c r="R111" s="89">
        <v>1053.16903394</v>
      </c>
      <c r="S111" s="89">
        <v>24.677912020000001</v>
      </c>
      <c r="T111" s="89"/>
      <c r="U111" s="89"/>
      <c r="V111" s="89"/>
      <c r="W111" s="89"/>
      <c r="X111" s="89"/>
      <c r="Y111" s="89"/>
    </row>
    <row r="112" spans="1:25" hidden="1" outlineLevel="1" collapsed="1">
      <c r="A112" s="62">
        <v>43617</v>
      </c>
      <c r="B112" s="89">
        <v>11684.30171801</v>
      </c>
      <c r="C112" s="89">
        <f t="shared" ref="C112" si="412">I112+O112</f>
        <v>4668.6047345400002</v>
      </c>
      <c r="D112" s="89">
        <f t="shared" ref="D112" si="413">J112+P112</f>
        <v>7015.6969834700003</v>
      </c>
      <c r="E112" s="89">
        <f t="shared" ref="E112" si="414">K112+Q112</f>
        <v>5370.3619174899995</v>
      </c>
      <c r="F112" s="89">
        <f t="shared" ref="F112" si="415">L112+R112</f>
        <v>1598.63546679</v>
      </c>
      <c r="G112" s="89">
        <f t="shared" ref="G112" si="416">M112+S112</f>
        <v>46.699599190000001</v>
      </c>
      <c r="H112" s="89">
        <f t="shared" ref="H112" si="417">SUM(I112:J112)</f>
        <v>7439.5070640600006</v>
      </c>
      <c r="I112" s="89">
        <v>3745.82264059</v>
      </c>
      <c r="J112" s="89">
        <f t="shared" ref="J112" si="418">SUM(K112:M112)</f>
        <v>3693.6844234700002</v>
      </c>
      <c r="K112" s="89">
        <v>3056.6281539000001</v>
      </c>
      <c r="L112" s="89">
        <v>614.24201817000005</v>
      </c>
      <c r="M112" s="89">
        <v>22.8142514</v>
      </c>
      <c r="N112" s="89">
        <f t="shared" ref="N112" si="419">SUM(O112:P112)</f>
        <v>4244.7946539499999</v>
      </c>
      <c r="O112" s="89">
        <v>922.78209394999999</v>
      </c>
      <c r="P112" s="89">
        <f t="shared" ref="P112" si="420">SUM(Q112:S112)</f>
        <v>3322.0125600000001</v>
      </c>
      <c r="Q112" s="89">
        <v>2313.7337635899999</v>
      </c>
      <c r="R112" s="89">
        <v>984.39344861999996</v>
      </c>
      <c r="S112" s="89">
        <v>23.885347790000001</v>
      </c>
      <c r="T112" s="89"/>
      <c r="U112" s="89"/>
      <c r="V112" s="89"/>
      <c r="W112" s="89"/>
      <c r="X112" s="89"/>
      <c r="Y112" s="89"/>
    </row>
    <row r="113" spans="1:25" hidden="1" outlineLevel="1" collapsed="1">
      <c r="A113" s="62">
        <v>43647</v>
      </c>
      <c r="B113" s="89">
        <v>11332.202267879999</v>
      </c>
      <c r="C113" s="89">
        <f t="shared" ref="C113" si="421">I113+O113</f>
        <v>4427.6183431899999</v>
      </c>
      <c r="D113" s="89">
        <f t="shared" ref="D113" si="422">J113+P113</f>
        <v>6904.5839246899995</v>
      </c>
      <c r="E113" s="89">
        <f t="shared" ref="E113" si="423">K113+Q113</f>
        <v>5178.4766967800006</v>
      </c>
      <c r="F113" s="89">
        <f t="shared" ref="F113" si="424">L113+R113</f>
        <v>1685.4142503799999</v>
      </c>
      <c r="G113" s="89">
        <f t="shared" ref="G113" si="425">M113+S113</f>
        <v>40.69297753</v>
      </c>
      <c r="H113" s="89">
        <f t="shared" ref="H113" si="426">SUM(I113:J113)</f>
        <v>7163.75115198</v>
      </c>
      <c r="I113" s="89">
        <v>3499.67402279</v>
      </c>
      <c r="J113" s="89">
        <f t="shared" ref="J113" si="427">SUM(K113:M113)</f>
        <v>3664.0771291900001</v>
      </c>
      <c r="K113" s="89">
        <v>2900.29427295</v>
      </c>
      <c r="L113" s="89">
        <v>741.93379358000004</v>
      </c>
      <c r="M113" s="89">
        <v>21.849062660000001</v>
      </c>
      <c r="N113" s="89">
        <f t="shared" ref="N113" si="428">SUM(O113:P113)</f>
        <v>4168.4511159000003</v>
      </c>
      <c r="O113" s="89">
        <v>927.94432040000004</v>
      </c>
      <c r="P113" s="89">
        <f t="shared" ref="P113" si="429">SUM(Q113:S113)</f>
        <v>3240.5067955</v>
      </c>
      <c r="Q113" s="89">
        <v>2278.1824238300001</v>
      </c>
      <c r="R113" s="89">
        <v>943.48045679999996</v>
      </c>
      <c r="S113" s="89">
        <v>18.843914869999999</v>
      </c>
      <c r="T113" s="89"/>
      <c r="U113" s="89"/>
      <c r="V113" s="89"/>
      <c r="W113" s="89"/>
      <c r="X113" s="89"/>
      <c r="Y113" s="89"/>
    </row>
    <row r="114" spans="1:25" hidden="1" outlineLevel="1" collapsed="1">
      <c r="A114" s="62">
        <v>43678</v>
      </c>
      <c r="B114" s="89">
        <v>11501.88169998</v>
      </c>
      <c r="C114" s="89">
        <f t="shared" ref="C114" si="430">I114+O114</f>
        <v>4434.6876697500002</v>
      </c>
      <c r="D114" s="89">
        <f t="shared" ref="D114" si="431">J114+P114</f>
        <v>7067.1940302300009</v>
      </c>
      <c r="E114" s="89">
        <f t="shared" ref="E114" si="432">K114+Q114</f>
        <v>5358.4089240400008</v>
      </c>
      <c r="F114" s="89">
        <f t="shared" ref="F114" si="433">L114+R114</f>
        <v>1671.45071824</v>
      </c>
      <c r="G114" s="89">
        <f t="shared" ref="G114" si="434">M114+S114</f>
        <v>37.33438795</v>
      </c>
      <c r="H114" s="89">
        <f t="shared" ref="H114" si="435">SUM(I114:J114)</f>
        <v>7187.2045770200002</v>
      </c>
      <c r="I114" s="89">
        <v>3460.41172658</v>
      </c>
      <c r="J114" s="89">
        <f t="shared" ref="J114" si="436">SUM(K114:M114)</f>
        <v>3726.7928504400006</v>
      </c>
      <c r="K114" s="89">
        <v>2979.0268753700002</v>
      </c>
      <c r="L114" s="89">
        <v>728.35802605000003</v>
      </c>
      <c r="M114" s="89">
        <v>19.40794902</v>
      </c>
      <c r="N114" s="89">
        <f t="shared" ref="N114" si="437">SUM(O114:P114)</f>
        <v>4314.6771229599999</v>
      </c>
      <c r="O114" s="89">
        <v>974.27594317000001</v>
      </c>
      <c r="P114" s="89">
        <f t="shared" ref="P114" si="438">SUM(Q114:S114)</f>
        <v>3340.4011797900002</v>
      </c>
      <c r="Q114" s="89">
        <v>2379.3820486700001</v>
      </c>
      <c r="R114" s="89">
        <v>943.09269218999998</v>
      </c>
      <c r="S114" s="89">
        <v>17.92643893</v>
      </c>
      <c r="T114" s="89"/>
      <c r="U114" s="89"/>
      <c r="V114" s="89"/>
      <c r="W114" s="89"/>
      <c r="X114" s="89"/>
      <c r="Y114" s="89"/>
    </row>
    <row r="115" spans="1:25" hidden="1" outlineLevel="1" collapsed="1">
      <c r="A115" s="62">
        <v>43709</v>
      </c>
      <c r="B115" s="89">
        <v>11496.6556724</v>
      </c>
      <c r="C115" s="89">
        <f t="shared" ref="C115" si="439">I115+O115</f>
        <v>4523.6464190400002</v>
      </c>
      <c r="D115" s="89">
        <f t="shared" ref="D115" si="440">J115+P115</f>
        <v>6973.00925336</v>
      </c>
      <c r="E115" s="89">
        <f t="shared" ref="E115" si="441">K115+Q115</f>
        <v>5343.4323049800005</v>
      </c>
      <c r="F115" s="89">
        <f t="shared" ref="F115" si="442">L115+R115</f>
        <v>1593.83853967</v>
      </c>
      <c r="G115" s="89">
        <f t="shared" ref="G115" si="443">M115+S115</f>
        <v>35.738408710000002</v>
      </c>
      <c r="H115" s="89">
        <f t="shared" ref="H115" si="444">SUM(I115:J115)</f>
        <v>7304.0252176800004</v>
      </c>
      <c r="I115" s="89">
        <v>3544.62656397</v>
      </c>
      <c r="J115" s="89">
        <f t="shared" ref="J115" si="445">SUM(K115:M115)</f>
        <v>3759.39865371</v>
      </c>
      <c r="K115" s="89">
        <v>3025.14506532</v>
      </c>
      <c r="L115" s="89">
        <v>715.10425823000003</v>
      </c>
      <c r="M115" s="89">
        <v>19.149330160000002</v>
      </c>
      <c r="N115" s="89">
        <f t="shared" ref="N115" si="446">SUM(O115:P115)</f>
        <v>4192.6304547199998</v>
      </c>
      <c r="O115" s="89">
        <v>979.01985506999995</v>
      </c>
      <c r="P115" s="89">
        <f t="shared" ref="P115" si="447">SUM(Q115:S115)</f>
        <v>3213.61059965</v>
      </c>
      <c r="Q115" s="89">
        <v>2318.2872396600001</v>
      </c>
      <c r="R115" s="89">
        <v>878.73428144000002</v>
      </c>
      <c r="S115" s="89">
        <v>16.58907855</v>
      </c>
      <c r="T115" s="89"/>
      <c r="U115" s="89"/>
      <c r="V115" s="89"/>
      <c r="W115" s="89"/>
      <c r="X115" s="89"/>
      <c r="Y115" s="89"/>
    </row>
    <row r="116" spans="1:25" hidden="1" outlineLevel="1" collapsed="1">
      <c r="A116" s="62">
        <v>43739</v>
      </c>
      <c r="B116" s="89">
        <v>12006.534172629999</v>
      </c>
      <c r="C116" s="89">
        <f t="shared" ref="C116" si="448">I116+O116</f>
        <v>4805.7201669799997</v>
      </c>
      <c r="D116" s="89">
        <f t="shared" ref="D116" si="449">J116+P116</f>
        <v>7200.8140056499997</v>
      </c>
      <c r="E116" s="89">
        <f t="shared" ref="E116" si="450">K116+Q116</f>
        <v>5542.3924448999996</v>
      </c>
      <c r="F116" s="89">
        <f t="shared" ref="F116" si="451">L116+R116</f>
        <v>1618.2641206200001</v>
      </c>
      <c r="G116" s="89">
        <f t="shared" ref="G116" si="452">M116+S116</f>
        <v>40.157440129999998</v>
      </c>
      <c r="H116" s="89">
        <f t="shared" ref="H116" si="453">SUM(I116:J116)</f>
        <v>7537.6321013299994</v>
      </c>
      <c r="I116" s="89">
        <v>3734.7020306499999</v>
      </c>
      <c r="J116" s="89">
        <f t="shared" ref="J116" si="454">SUM(K116:M116)</f>
        <v>3802.9300706799995</v>
      </c>
      <c r="K116" s="89">
        <v>3074.8757396699998</v>
      </c>
      <c r="L116" s="89">
        <v>709.70035858000006</v>
      </c>
      <c r="M116" s="89">
        <v>18.353972429999999</v>
      </c>
      <c r="N116" s="89">
        <f t="shared" ref="N116" si="455">SUM(O116:P116)</f>
        <v>4468.9020713</v>
      </c>
      <c r="O116" s="89">
        <v>1071.0181363300001</v>
      </c>
      <c r="P116" s="89">
        <f t="shared" ref="P116" si="456">SUM(Q116:S116)</f>
        <v>3397.8839349699997</v>
      </c>
      <c r="Q116" s="89">
        <v>2467.5167052299998</v>
      </c>
      <c r="R116" s="89">
        <v>908.56376204000003</v>
      </c>
      <c r="S116" s="89">
        <v>21.803467699999999</v>
      </c>
      <c r="T116" s="89"/>
      <c r="U116" s="89"/>
      <c r="V116" s="89"/>
      <c r="W116" s="89"/>
      <c r="X116" s="89"/>
      <c r="Y116" s="89"/>
    </row>
    <row r="117" spans="1:25" hidden="1" outlineLevel="1" collapsed="1">
      <c r="A117" s="62">
        <v>43770</v>
      </c>
      <c r="B117" s="89">
        <v>12163.19429297</v>
      </c>
      <c r="C117" s="89">
        <f t="shared" ref="C117" si="457">I117+O117</f>
        <v>4977.4043889700006</v>
      </c>
      <c r="D117" s="89">
        <f t="shared" ref="D117" si="458">J117+P117</f>
        <v>7185.7899039999993</v>
      </c>
      <c r="E117" s="89">
        <f t="shared" ref="E117" si="459">K117+Q117</f>
        <v>5543.4230609799997</v>
      </c>
      <c r="F117" s="89">
        <f t="shared" ref="F117" si="460">L117+R117</f>
        <v>1603.6080814299999</v>
      </c>
      <c r="G117" s="89">
        <f t="shared" ref="G117" si="461">M117+S117</f>
        <v>38.758761590000006</v>
      </c>
      <c r="H117" s="89">
        <f t="shared" ref="H117" si="462">SUM(I117:J117)</f>
        <v>7864.8511862800005</v>
      </c>
      <c r="I117" s="89">
        <v>3961.7043728600001</v>
      </c>
      <c r="J117" s="89">
        <f t="shared" ref="J117" si="463">SUM(K117:M117)</f>
        <v>3903.1468134199999</v>
      </c>
      <c r="K117" s="89">
        <v>3148.0781066499999</v>
      </c>
      <c r="L117" s="89">
        <v>736.47562857000003</v>
      </c>
      <c r="M117" s="89">
        <v>18.593078200000001</v>
      </c>
      <c r="N117" s="89">
        <f t="shared" ref="N117" si="464">SUM(O117:P117)</f>
        <v>4298.3431066899993</v>
      </c>
      <c r="O117" s="89">
        <v>1015.70001611</v>
      </c>
      <c r="P117" s="89">
        <f t="shared" ref="P117" si="465">SUM(Q117:S117)</f>
        <v>3282.6430905799998</v>
      </c>
      <c r="Q117" s="89">
        <v>2395.3449543299998</v>
      </c>
      <c r="R117" s="89">
        <v>867.13245285999994</v>
      </c>
      <c r="S117" s="89">
        <v>20.165683390000002</v>
      </c>
      <c r="T117" s="89"/>
      <c r="U117" s="89"/>
      <c r="V117" s="89"/>
      <c r="W117" s="89"/>
      <c r="X117" s="89"/>
      <c r="Y117" s="89"/>
    </row>
    <row r="118" spans="1:25" hidden="1" outlineLevel="1" collapsed="1">
      <c r="A118" s="62">
        <v>43800</v>
      </c>
      <c r="B118" s="89">
        <v>12516.611477840001</v>
      </c>
      <c r="C118" s="89">
        <f t="shared" ref="C118" si="466">I118+O118</f>
        <v>5235.9937807100005</v>
      </c>
      <c r="D118" s="89">
        <f t="shared" ref="D118" si="467">J118+P118</f>
        <v>7280.6176971299992</v>
      </c>
      <c r="E118" s="89">
        <f t="shared" ref="E118" si="468">K118+Q118</f>
        <v>5612.1290942599999</v>
      </c>
      <c r="F118" s="89">
        <f t="shared" ref="F118" si="469">L118+R118</f>
        <v>1629.6899720800002</v>
      </c>
      <c r="G118" s="89">
        <f t="shared" ref="G118" si="470">M118+S118</f>
        <v>38.798630789999997</v>
      </c>
      <c r="H118" s="89">
        <f t="shared" ref="H118" si="471">SUM(I118:J118)</f>
        <v>8143.2180354800003</v>
      </c>
      <c r="I118" s="89">
        <v>4160.7439035500001</v>
      </c>
      <c r="J118" s="89">
        <f t="shared" ref="J118" si="472">SUM(K118:M118)</f>
        <v>3982.4741319299997</v>
      </c>
      <c r="K118" s="89">
        <v>3202.0498693599998</v>
      </c>
      <c r="L118" s="89">
        <v>761.40681873000005</v>
      </c>
      <c r="M118" s="89">
        <v>19.017443839999999</v>
      </c>
      <c r="N118" s="89">
        <f t="shared" ref="N118" si="473">SUM(O118:P118)</f>
        <v>4373.3934423600003</v>
      </c>
      <c r="O118" s="89">
        <v>1075.2498771600001</v>
      </c>
      <c r="P118" s="89">
        <f t="shared" ref="P118" si="474">SUM(Q118:S118)</f>
        <v>3298.1435652</v>
      </c>
      <c r="Q118" s="89">
        <v>2410.0792249000001</v>
      </c>
      <c r="R118" s="89">
        <v>868.28315335000002</v>
      </c>
      <c r="S118" s="89">
        <v>19.781186949999999</v>
      </c>
      <c r="T118" s="89"/>
      <c r="U118" s="89"/>
      <c r="V118" s="89"/>
      <c r="W118" s="89"/>
      <c r="X118" s="89"/>
      <c r="Y118" s="89"/>
    </row>
    <row r="119" spans="1:25" hidden="1" outlineLevel="1" collapsed="1">
      <c r="A119" s="62">
        <v>43831</v>
      </c>
      <c r="B119" s="89">
        <v>12717.095347229999</v>
      </c>
      <c r="C119" s="89">
        <f t="shared" ref="C119" si="475">I119+O119</f>
        <v>5190.1943783099996</v>
      </c>
      <c r="D119" s="89">
        <f t="shared" ref="D119" si="476">J119+P119</f>
        <v>7526.9009689200002</v>
      </c>
      <c r="E119" s="89">
        <f t="shared" ref="E119" si="477">K119+Q119</f>
        <v>5809.0292799199997</v>
      </c>
      <c r="F119" s="89">
        <f t="shared" ref="F119" si="478">L119+R119</f>
        <v>1676.5110429299998</v>
      </c>
      <c r="G119" s="89">
        <f t="shared" ref="G119" si="479">M119+S119</f>
        <v>41.360646070000001</v>
      </c>
      <c r="H119" s="89">
        <f t="shared" ref="H119" si="480">SUM(I119:J119)</f>
        <v>8090.0489962900001</v>
      </c>
      <c r="I119" s="89">
        <v>4003.93845319</v>
      </c>
      <c r="J119" s="89">
        <f t="shared" ref="J119" si="481">SUM(K119:M119)</f>
        <v>4086.1105431000001</v>
      </c>
      <c r="K119" s="89">
        <v>3285.53345352</v>
      </c>
      <c r="L119" s="89">
        <v>781.39580550999995</v>
      </c>
      <c r="M119" s="89">
        <v>19.18128407</v>
      </c>
      <c r="N119" s="89">
        <f t="shared" ref="N119" si="482">SUM(O119:P119)</f>
        <v>4627.0463509399997</v>
      </c>
      <c r="O119" s="89">
        <v>1186.25592512</v>
      </c>
      <c r="P119" s="89">
        <f t="shared" ref="P119" si="483">SUM(Q119:S119)</f>
        <v>3440.7904258200001</v>
      </c>
      <c r="Q119" s="89">
        <v>2523.4958264000002</v>
      </c>
      <c r="R119" s="89">
        <v>895.11523741999997</v>
      </c>
      <c r="S119" s="89">
        <v>22.179362000000001</v>
      </c>
      <c r="T119" s="89"/>
      <c r="U119" s="89"/>
      <c r="V119" s="89"/>
      <c r="W119" s="89"/>
      <c r="X119" s="89"/>
      <c r="Y119" s="89"/>
    </row>
    <row r="120" spans="1:25" hidden="1" outlineLevel="1" collapsed="1">
      <c r="A120" s="62">
        <v>43862</v>
      </c>
      <c r="B120" s="89">
        <v>12617.410970779998</v>
      </c>
      <c r="C120" s="89">
        <f t="shared" ref="C120" si="484">I120+O120</f>
        <v>5097.8504062299999</v>
      </c>
      <c r="D120" s="89">
        <f t="shared" ref="D120" si="485">J120+P120</f>
        <v>7519.56056455</v>
      </c>
      <c r="E120" s="89">
        <f t="shared" ref="E120" si="486">K120+Q120</f>
        <v>5795.8535028699998</v>
      </c>
      <c r="F120" s="89">
        <f t="shared" ref="F120" si="487">L120+R120</f>
        <v>1681.9696921099999</v>
      </c>
      <c r="G120" s="89">
        <f t="shared" ref="G120" si="488">M120+S120</f>
        <v>41.737369569999998</v>
      </c>
      <c r="H120" s="89">
        <f t="shared" ref="H120" si="489">SUM(I120:J120)</f>
        <v>8068.3853789999994</v>
      </c>
      <c r="I120" s="89">
        <v>3910.3368919999998</v>
      </c>
      <c r="J120" s="89">
        <f t="shared" ref="J120" si="490">SUM(K120:M120)</f>
        <v>4158.048487</v>
      </c>
      <c r="K120" s="89">
        <v>3326.0033734399999</v>
      </c>
      <c r="L120" s="89">
        <v>813.07357757</v>
      </c>
      <c r="M120" s="89">
        <v>18.97153599</v>
      </c>
      <c r="N120" s="89">
        <f t="shared" ref="N120" si="491">SUM(O120:P120)</f>
        <v>4549.0255917800005</v>
      </c>
      <c r="O120" s="89">
        <v>1187.5135142300001</v>
      </c>
      <c r="P120" s="89">
        <f t="shared" ref="P120" si="492">SUM(Q120:S120)</f>
        <v>3361.51207755</v>
      </c>
      <c r="Q120" s="89">
        <v>2469.8501294299999</v>
      </c>
      <c r="R120" s="89">
        <v>868.89611453999999</v>
      </c>
      <c r="S120" s="89">
        <v>22.765833579999999</v>
      </c>
      <c r="T120" s="89"/>
      <c r="U120" s="89"/>
      <c r="V120" s="89"/>
      <c r="W120" s="89"/>
      <c r="X120" s="89"/>
      <c r="Y120" s="89"/>
    </row>
    <row r="121" spans="1:25" hidden="1" outlineLevel="1" collapsed="1">
      <c r="A121" s="62">
        <v>43891</v>
      </c>
      <c r="B121" s="89">
        <v>13190.32735207</v>
      </c>
      <c r="C121" s="89">
        <f t="shared" ref="C121" si="493">I121+O121</f>
        <v>5376.8848690600007</v>
      </c>
      <c r="D121" s="89">
        <f t="shared" ref="D121" si="494">J121+P121</f>
        <v>7813.4424830099997</v>
      </c>
      <c r="E121" s="89">
        <f t="shared" ref="E121" si="495">K121+Q121</f>
        <v>5932.7863285200001</v>
      </c>
      <c r="F121" s="89">
        <f t="shared" ref="F121" si="496">L121+R121</f>
        <v>1835.63047087</v>
      </c>
      <c r="G121" s="89">
        <f t="shared" ref="G121" si="497">M121+S121</f>
        <v>45.025683620000002</v>
      </c>
      <c r="H121" s="89">
        <f t="shared" ref="H121" si="498">SUM(I121:J121)</f>
        <v>8093.9926089099999</v>
      </c>
      <c r="I121" s="89">
        <v>3980.9068408100002</v>
      </c>
      <c r="J121" s="89">
        <f t="shared" ref="J121" si="499">SUM(K121:M121)</f>
        <v>4113.0857680999998</v>
      </c>
      <c r="K121" s="89">
        <v>3245.32976035</v>
      </c>
      <c r="L121" s="89">
        <v>848.74979168000004</v>
      </c>
      <c r="M121" s="89">
        <v>19.006216070000001</v>
      </c>
      <c r="N121" s="89">
        <f t="shared" ref="N121" si="500">SUM(O121:P121)</f>
        <v>5096.3347431600005</v>
      </c>
      <c r="O121" s="89">
        <v>1395.9780282500001</v>
      </c>
      <c r="P121" s="89">
        <f t="shared" ref="P121" si="501">SUM(Q121:S121)</f>
        <v>3700.3567149100004</v>
      </c>
      <c r="Q121" s="89">
        <v>2687.4565681700001</v>
      </c>
      <c r="R121" s="89">
        <v>986.88067919000002</v>
      </c>
      <c r="S121" s="89">
        <v>26.019467550000002</v>
      </c>
      <c r="T121" s="89"/>
      <c r="U121" s="89"/>
      <c r="V121" s="89"/>
      <c r="W121" s="89"/>
      <c r="X121" s="89"/>
      <c r="Y121" s="89"/>
    </row>
    <row r="122" spans="1:25" hidden="1" outlineLevel="1" collapsed="1">
      <c r="A122" s="62">
        <v>43922</v>
      </c>
      <c r="B122" s="89">
        <v>13769.356609279999</v>
      </c>
      <c r="C122" s="89">
        <f t="shared" ref="C122" si="502">I122+O122</f>
        <v>6253.3861234699998</v>
      </c>
      <c r="D122" s="89">
        <f t="shared" ref="D122" si="503">J122+P122</f>
        <v>7515.9704858099994</v>
      </c>
      <c r="E122" s="89">
        <f t="shared" ref="E122" si="504">K122+Q122</f>
        <v>5684.9672182199993</v>
      </c>
      <c r="F122" s="89">
        <f t="shared" ref="F122" si="505">L122+R122</f>
        <v>1786.0995820799999</v>
      </c>
      <c r="G122" s="89">
        <f t="shared" ref="G122" si="506">M122+S122</f>
        <v>44.903685510000003</v>
      </c>
      <c r="H122" s="89">
        <f t="shared" ref="H122" si="507">SUM(I122:J122)</f>
        <v>9025.7774484299989</v>
      </c>
      <c r="I122" s="89">
        <v>4924.0377029299998</v>
      </c>
      <c r="J122" s="89">
        <f t="shared" ref="J122" si="508">SUM(K122:M122)</f>
        <v>4101.7397455</v>
      </c>
      <c r="K122" s="89">
        <v>3222.3880650199999</v>
      </c>
      <c r="L122" s="89">
        <v>859.45204305000004</v>
      </c>
      <c r="M122" s="89">
        <v>19.899637429999999</v>
      </c>
      <c r="N122" s="89">
        <f t="shared" ref="N122" si="509">SUM(O122:P122)</f>
        <v>4743.5791608499994</v>
      </c>
      <c r="O122" s="89">
        <v>1329.34842054</v>
      </c>
      <c r="P122" s="89">
        <f t="shared" ref="P122" si="510">SUM(Q122:S122)</f>
        <v>3414.2307403099994</v>
      </c>
      <c r="Q122" s="89">
        <v>2462.5791531999998</v>
      </c>
      <c r="R122" s="89">
        <v>926.64753902999996</v>
      </c>
      <c r="S122" s="89">
        <v>25.00404808</v>
      </c>
      <c r="T122" s="89"/>
      <c r="U122" s="89"/>
      <c r="V122" s="89"/>
      <c r="W122" s="89"/>
      <c r="X122" s="89"/>
      <c r="Y122" s="89"/>
    </row>
    <row r="123" spans="1:25" hidden="1" outlineLevel="1" collapsed="1">
      <c r="A123" s="62">
        <v>43952</v>
      </c>
      <c r="B123" s="89">
        <v>13600.14938169</v>
      </c>
      <c r="C123" s="89">
        <f t="shared" ref="C123" si="511">I123+O123</f>
        <v>6198.2747302899998</v>
      </c>
      <c r="D123" s="89">
        <f t="shared" ref="D123" si="512">J123+P123</f>
        <v>7401.8746513999995</v>
      </c>
      <c r="E123" s="89">
        <f t="shared" ref="E123" si="513">K123+Q123</f>
        <v>5570.7176779799993</v>
      </c>
      <c r="F123" s="89">
        <f t="shared" ref="F123" si="514">L123+R123</f>
        <v>1785.7501197500001</v>
      </c>
      <c r="G123" s="89">
        <f t="shared" ref="G123" si="515">M123+S123</f>
        <v>45.406853670000004</v>
      </c>
      <c r="H123" s="89">
        <f t="shared" ref="H123" si="516">SUM(I123:J123)</f>
        <v>8932.5205173600007</v>
      </c>
      <c r="I123" s="89">
        <v>4837.95411332</v>
      </c>
      <c r="J123" s="89">
        <f t="shared" ref="J123" si="517">SUM(K123:M123)</f>
        <v>4094.5664040400002</v>
      </c>
      <c r="K123" s="89">
        <v>3201.4413722099998</v>
      </c>
      <c r="L123" s="89">
        <v>873.16314226999998</v>
      </c>
      <c r="M123" s="89">
        <v>19.961889559999999</v>
      </c>
      <c r="N123" s="89">
        <f t="shared" ref="N123" si="518">SUM(O123:P123)</f>
        <v>4667.6288643299995</v>
      </c>
      <c r="O123" s="89">
        <v>1360.3206169699999</v>
      </c>
      <c r="P123" s="89">
        <f t="shared" ref="P123" si="519">SUM(Q123:S123)</f>
        <v>3307.3082473599998</v>
      </c>
      <c r="Q123" s="89">
        <v>2369.2763057699999</v>
      </c>
      <c r="R123" s="89">
        <v>912.58697747999997</v>
      </c>
      <c r="S123" s="89">
        <v>25.444964110000001</v>
      </c>
      <c r="T123" s="89"/>
      <c r="U123" s="89"/>
      <c r="V123" s="89"/>
      <c r="W123" s="89"/>
      <c r="X123" s="89"/>
      <c r="Y123" s="89"/>
    </row>
    <row r="124" spans="1:25" hidden="1" outlineLevel="1" collapsed="1">
      <c r="A124" s="62">
        <v>43983</v>
      </c>
      <c r="B124" s="89">
        <v>13854.306019609998</v>
      </c>
      <c r="C124" s="89">
        <f t="shared" ref="C124" si="520">I124+O124</f>
        <v>6482.8437189799997</v>
      </c>
      <c r="D124" s="89">
        <f t="shared" ref="D124" si="521">J124+P124</f>
        <v>7371.4623006300008</v>
      </c>
      <c r="E124" s="89">
        <f t="shared" ref="E124" si="522">K124+Q124</f>
        <v>5502.2636352</v>
      </c>
      <c r="F124" s="89">
        <f t="shared" ref="F124" si="523">L124+R124</f>
        <v>1823.7725211900001</v>
      </c>
      <c r="G124" s="89">
        <f t="shared" ref="G124" si="524">M124+S124</f>
        <v>45.426144239999999</v>
      </c>
      <c r="H124" s="89">
        <f t="shared" ref="H124" si="525">SUM(I124:J124)</f>
        <v>9226.0559155400006</v>
      </c>
      <c r="I124" s="89">
        <v>5104.6437114099999</v>
      </c>
      <c r="J124" s="89">
        <f t="shared" ref="J124" si="526">SUM(K124:M124)</f>
        <v>4121.4122041299997</v>
      </c>
      <c r="K124" s="89">
        <v>3196.4617366399998</v>
      </c>
      <c r="L124" s="89">
        <v>904.7912536</v>
      </c>
      <c r="M124" s="89">
        <v>20.15921389</v>
      </c>
      <c r="N124" s="89">
        <f t="shared" ref="N124" si="527">SUM(O124:P124)</f>
        <v>4628.2501040700008</v>
      </c>
      <c r="O124" s="89">
        <v>1378.20000757</v>
      </c>
      <c r="P124" s="89">
        <f t="shared" ref="P124" si="528">SUM(Q124:S124)</f>
        <v>3250.0500965000006</v>
      </c>
      <c r="Q124" s="89">
        <v>2305.8018985600002</v>
      </c>
      <c r="R124" s="89">
        <v>918.98126759000002</v>
      </c>
      <c r="S124" s="89">
        <v>25.266930349999999</v>
      </c>
      <c r="T124" s="89"/>
      <c r="U124" s="89"/>
      <c r="V124" s="89"/>
      <c r="W124" s="89"/>
      <c r="X124" s="89"/>
      <c r="Y124" s="89"/>
    </row>
    <row r="125" spans="1:25" hidden="1" outlineLevel="1" collapsed="1">
      <c r="A125" s="62">
        <v>44013</v>
      </c>
      <c r="B125" s="89">
        <v>14039.7675452</v>
      </c>
      <c r="C125" s="89">
        <f t="shared" ref="C125" si="529">I125+O125</f>
        <v>6606.4283655700001</v>
      </c>
      <c r="D125" s="89">
        <f t="shared" ref="D125" si="530">J125+P125</f>
        <v>7433.3391796300002</v>
      </c>
      <c r="E125" s="89">
        <f t="shared" ref="E125" si="531">K125+Q125</f>
        <v>5548.4638330899998</v>
      </c>
      <c r="F125" s="89">
        <f t="shared" ref="F125" si="532">L125+R125</f>
        <v>1837.6480605699999</v>
      </c>
      <c r="G125" s="89">
        <f t="shared" ref="G125" si="533">M125+S125</f>
        <v>47.227285969999997</v>
      </c>
      <c r="H125" s="89">
        <f t="shared" ref="H125" si="534">SUM(I125:J125)</f>
        <v>9224.5219421199999</v>
      </c>
      <c r="I125" s="89">
        <v>5106.1873405099996</v>
      </c>
      <c r="J125" s="89">
        <f t="shared" ref="J125" si="535">SUM(K125:M125)</f>
        <v>4118.3346016100004</v>
      </c>
      <c r="K125" s="89">
        <v>3202.9046109599999</v>
      </c>
      <c r="L125" s="89">
        <v>894.61972197</v>
      </c>
      <c r="M125" s="89">
        <v>20.81026868</v>
      </c>
      <c r="N125" s="89">
        <f t="shared" ref="N125" si="536">SUM(O125:P125)</f>
        <v>4815.2456030800004</v>
      </c>
      <c r="O125" s="89">
        <v>1500.2410250600001</v>
      </c>
      <c r="P125" s="89">
        <f t="shared" ref="P125" si="537">SUM(Q125:S125)</f>
        <v>3315.0045780199998</v>
      </c>
      <c r="Q125" s="89">
        <v>2345.5592221299999</v>
      </c>
      <c r="R125" s="89">
        <v>943.02833859999998</v>
      </c>
      <c r="S125" s="89">
        <v>26.41701729</v>
      </c>
      <c r="T125" s="89"/>
      <c r="U125" s="89"/>
      <c r="V125" s="89"/>
      <c r="W125" s="89"/>
      <c r="X125" s="89"/>
      <c r="Y125" s="89"/>
    </row>
    <row r="126" spans="1:25" hidden="1" outlineLevel="1" collapsed="1">
      <c r="A126" s="62">
        <v>44044</v>
      </c>
      <c r="B126" s="89">
        <v>14045.75814374</v>
      </c>
      <c r="C126" s="89">
        <f t="shared" ref="C126" si="538">I126+O126</f>
        <v>6719.6730008499999</v>
      </c>
      <c r="D126" s="89">
        <f t="shared" ref="D126" si="539">J126+P126</f>
        <v>7326.0851428900005</v>
      </c>
      <c r="E126" s="89">
        <f t="shared" ref="E126" si="540">K126+Q126</f>
        <v>5428.8590155300008</v>
      </c>
      <c r="F126" s="89">
        <f t="shared" ref="F126" si="541">L126+R126</f>
        <v>1849.43577566</v>
      </c>
      <c r="G126" s="89">
        <f t="shared" ref="G126" si="542">M126+S126</f>
        <v>47.790351700000002</v>
      </c>
      <c r="H126" s="89">
        <f t="shared" ref="H126" si="543">SUM(I126:J126)</f>
        <v>9260.3959744500007</v>
      </c>
      <c r="I126" s="89">
        <v>5150.0287059900002</v>
      </c>
      <c r="J126" s="89">
        <f t="shared" ref="J126" si="544">SUM(K126:M126)</f>
        <v>4110.3672684600006</v>
      </c>
      <c r="K126" s="89">
        <v>3166.5394004200002</v>
      </c>
      <c r="L126" s="89">
        <v>922.67843498000002</v>
      </c>
      <c r="M126" s="89">
        <v>21.14943306</v>
      </c>
      <c r="N126" s="89">
        <f t="shared" ref="N126" si="545">SUM(O126:P126)</f>
        <v>4785.3621692900006</v>
      </c>
      <c r="O126" s="89">
        <v>1569.6442948599999</v>
      </c>
      <c r="P126" s="89">
        <f t="shared" ref="P126" si="546">SUM(Q126:S126)</f>
        <v>3215.7178744300004</v>
      </c>
      <c r="Q126" s="89">
        <v>2262.3196151100001</v>
      </c>
      <c r="R126" s="89">
        <v>926.75734067999997</v>
      </c>
      <c r="S126" s="89">
        <v>26.640918639999999</v>
      </c>
      <c r="T126" s="89"/>
      <c r="U126" s="89"/>
      <c r="V126" s="89"/>
      <c r="W126" s="89"/>
      <c r="X126" s="89"/>
      <c r="Y126" s="89"/>
    </row>
    <row r="127" spans="1:25" hidden="1" outlineLevel="1" collapsed="1">
      <c r="A127" s="62">
        <v>44075</v>
      </c>
      <c r="B127" s="89">
        <v>14520.413670270002</v>
      </c>
      <c r="C127" s="89">
        <f t="shared" ref="C127" si="547">I127+O127</f>
        <v>7101.4929786799994</v>
      </c>
      <c r="D127" s="89">
        <f t="shared" ref="D127" si="548">J127+P127</f>
        <v>7418.9206915900004</v>
      </c>
      <c r="E127" s="89">
        <f t="shared" ref="E127" si="549">K127+Q127</f>
        <v>5480.3682770400001</v>
      </c>
      <c r="F127" s="89">
        <f t="shared" ref="F127" si="550">L127+R127</f>
        <v>1891.0897360399999</v>
      </c>
      <c r="G127" s="89">
        <f t="shared" ref="G127" si="551">M127+S127</f>
        <v>47.462678510000003</v>
      </c>
      <c r="H127" s="89">
        <f t="shared" ref="H127" si="552">SUM(I127:J127)</f>
        <v>9574.516182880001</v>
      </c>
      <c r="I127" s="89">
        <v>5436.7194379499997</v>
      </c>
      <c r="J127" s="89">
        <f t="shared" ref="J127" si="553">SUM(K127:M127)</f>
        <v>4137.7967449300004</v>
      </c>
      <c r="K127" s="89">
        <v>3165.5540202100001</v>
      </c>
      <c r="L127" s="89">
        <v>950.43711081000004</v>
      </c>
      <c r="M127" s="89">
        <v>21.805613910000002</v>
      </c>
      <c r="N127" s="89">
        <f t="shared" ref="N127" si="554">SUM(O127:P127)</f>
        <v>4945.8974873899997</v>
      </c>
      <c r="O127" s="89">
        <v>1664.7735407299999</v>
      </c>
      <c r="P127" s="89">
        <f t="shared" ref="P127" si="555">SUM(Q127:S127)</f>
        <v>3281.12394666</v>
      </c>
      <c r="Q127" s="89">
        <v>2314.81425683</v>
      </c>
      <c r="R127" s="89">
        <v>940.65262523000001</v>
      </c>
      <c r="S127" s="89">
        <v>25.657064600000002</v>
      </c>
      <c r="T127" s="89"/>
      <c r="U127" s="89"/>
      <c r="V127" s="89"/>
      <c r="W127" s="89"/>
      <c r="X127" s="89"/>
      <c r="Y127" s="89"/>
    </row>
    <row r="128" spans="1:25" hidden="1" outlineLevel="1" collapsed="1">
      <c r="A128" s="62">
        <v>44105</v>
      </c>
      <c r="B128" s="89">
        <v>14623.380441360001</v>
      </c>
      <c r="C128" s="89">
        <f t="shared" ref="C128" si="556">I128+O128</f>
        <v>7327.5470676200002</v>
      </c>
      <c r="D128" s="89">
        <f t="shared" ref="D128" si="557">J128+P128</f>
        <v>7295.8333737399989</v>
      </c>
      <c r="E128" s="89">
        <f t="shared" ref="E128" si="558">K128+Q128</f>
        <v>5336.4396313799998</v>
      </c>
      <c r="F128" s="89">
        <f t="shared" ref="F128" si="559">L128+R128</f>
        <v>1911.4073112400001</v>
      </c>
      <c r="G128" s="89">
        <f t="shared" ref="G128" si="560">M128+S128</f>
        <v>47.986431119999999</v>
      </c>
      <c r="H128" s="89">
        <f t="shared" ref="H128" si="561">SUM(I128:J128)</f>
        <v>9729.0435330299988</v>
      </c>
      <c r="I128" s="89">
        <v>5576.01812574</v>
      </c>
      <c r="J128" s="89">
        <f t="shared" ref="J128" si="562">SUM(K128:M128)</f>
        <v>4153.0254072899997</v>
      </c>
      <c r="K128" s="89">
        <v>3149.8911390799999</v>
      </c>
      <c r="L128" s="89">
        <v>981.08256095000002</v>
      </c>
      <c r="M128" s="89">
        <v>22.051707260000001</v>
      </c>
      <c r="N128" s="89">
        <f t="shared" ref="N128" si="563">SUM(O128:P128)</f>
        <v>4894.3369083299995</v>
      </c>
      <c r="O128" s="89">
        <v>1751.52894188</v>
      </c>
      <c r="P128" s="89">
        <f t="shared" ref="P128" si="564">SUM(Q128:S128)</f>
        <v>3142.8079664499996</v>
      </c>
      <c r="Q128" s="89">
        <v>2186.5484922999999</v>
      </c>
      <c r="R128" s="89">
        <v>930.32475029</v>
      </c>
      <c r="S128" s="89">
        <v>25.934723859999998</v>
      </c>
      <c r="T128" s="89"/>
      <c r="U128" s="89"/>
      <c r="V128" s="89"/>
      <c r="W128" s="89"/>
      <c r="X128" s="89"/>
      <c r="Y128" s="89"/>
    </row>
    <row r="129" spans="1:25" hidden="1" outlineLevel="1" collapsed="1">
      <c r="A129" s="62">
        <v>44136</v>
      </c>
      <c r="B129" s="89">
        <v>14794.749734909999</v>
      </c>
      <c r="C129" s="89">
        <f t="shared" ref="C129" si="565">I129+O129</f>
        <v>7471.1664017500007</v>
      </c>
      <c r="D129" s="89">
        <f t="shared" ref="D129" si="566">J129+P129</f>
        <v>7323.5833331600006</v>
      </c>
      <c r="E129" s="89">
        <f t="shared" ref="E129" si="567">K129+Q129</f>
        <v>5375.0191123499999</v>
      </c>
      <c r="F129" s="89">
        <f t="shared" ref="F129" si="568">L129+R129</f>
        <v>1899.40476033</v>
      </c>
      <c r="G129" s="89">
        <f t="shared" ref="G129" si="569">M129+S129</f>
        <v>49.15946048</v>
      </c>
      <c r="H129" s="89">
        <f t="shared" ref="H129" si="570">SUM(I129:J129)</f>
        <v>9915.2210259900021</v>
      </c>
      <c r="I129" s="89">
        <v>5726.0995613100004</v>
      </c>
      <c r="J129" s="89">
        <f t="shared" ref="J129" si="571">SUM(K129:M129)</f>
        <v>4189.1214646800008</v>
      </c>
      <c r="K129" s="89">
        <v>3184.7765870600001</v>
      </c>
      <c r="L129" s="89">
        <v>981.54779970000004</v>
      </c>
      <c r="M129" s="89">
        <v>22.79707792</v>
      </c>
      <c r="N129" s="89">
        <f t="shared" ref="N129" si="572">SUM(O129:P129)</f>
        <v>4879.5287089200001</v>
      </c>
      <c r="O129" s="89">
        <v>1745.0668404400001</v>
      </c>
      <c r="P129" s="89">
        <f t="shared" ref="P129" si="573">SUM(Q129:S129)</f>
        <v>3134.4618684799998</v>
      </c>
      <c r="Q129" s="89">
        <v>2190.2425252899998</v>
      </c>
      <c r="R129" s="89">
        <v>917.85696063</v>
      </c>
      <c r="S129" s="89">
        <v>26.36238256</v>
      </c>
      <c r="T129" s="89"/>
      <c r="U129" s="89"/>
      <c r="V129" s="89"/>
      <c r="W129" s="89"/>
      <c r="X129" s="89"/>
      <c r="Y129" s="89"/>
    </row>
    <row r="130" spans="1:25" hidden="1" outlineLevel="1" collapsed="1">
      <c r="A130" s="62">
        <v>44166</v>
      </c>
      <c r="B130" s="89">
        <v>15402.834535760001</v>
      </c>
      <c r="C130" s="89">
        <f t="shared" ref="C130" si="574">I130+O130</f>
        <v>8019.1467452400002</v>
      </c>
      <c r="D130" s="89">
        <f t="shared" ref="D130" si="575">J130+P130</f>
        <v>7383.6877905199999</v>
      </c>
      <c r="E130" s="89">
        <f t="shared" ref="E130" si="576">K130+Q130</f>
        <v>5390.2827789700004</v>
      </c>
      <c r="F130" s="89">
        <f t="shared" ref="F130" si="577">L130+R130</f>
        <v>1944.71426612</v>
      </c>
      <c r="G130" s="89">
        <f t="shared" ref="G130" si="578">M130+S130</f>
        <v>48.69074543</v>
      </c>
      <c r="H130" s="89">
        <f t="shared" ref="H130" si="579">SUM(I130:J130)</f>
        <v>10476.80780312</v>
      </c>
      <c r="I130" s="89">
        <v>6198.9064491600002</v>
      </c>
      <c r="J130" s="89">
        <f t="shared" ref="J130" si="580">SUM(K130:M130)</f>
        <v>4277.9013539600001</v>
      </c>
      <c r="K130" s="89">
        <v>3221.6616972000002</v>
      </c>
      <c r="L130" s="89">
        <v>1033.9975223500001</v>
      </c>
      <c r="M130" s="89">
        <v>22.242134409999998</v>
      </c>
      <c r="N130" s="89">
        <f t="shared" ref="N130" si="581">SUM(O130:P130)</f>
        <v>4926.0267326399999</v>
      </c>
      <c r="O130" s="89">
        <v>1820.24029608</v>
      </c>
      <c r="P130" s="89">
        <f t="shared" ref="P130" si="582">SUM(Q130:S130)</f>
        <v>3105.7864365599999</v>
      </c>
      <c r="Q130" s="89">
        <v>2168.6210817699998</v>
      </c>
      <c r="R130" s="89">
        <v>910.71674376999999</v>
      </c>
      <c r="S130" s="89">
        <v>26.448611020000001</v>
      </c>
      <c r="T130" s="89"/>
      <c r="U130" s="89"/>
      <c r="V130" s="89"/>
      <c r="W130" s="89"/>
      <c r="X130" s="89"/>
      <c r="Y130" s="89"/>
    </row>
    <row r="131" spans="1:25" hidden="1" outlineLevel="1" collapsed="1">
      <c r="A131" s="62">
        <v>44197</v>
      </c>
      <c r="B131" s="89">
        <v>15141.522572950002</v>
      </c>
      <c r="C131" s="89">
        <f t="shared" ref="C131" si="583">I131+O131</f>
        <v>7786.2989515899999</v>
      </c>
      <c r="D131" s="89">
        <f t="shared" ref="D131" si="584">J131+P131</f>
        <v>7355.2236213600008</v>
      </c>
      <c r="E131" s="89">
        <f t="shared" ref="E131" si="585">K131+Q131</f>
        <v>5346.1836422100005</v>
      </c>
      <c r="F131" s="89">
        <f t="shared" ref="F131" si="586">L131+R131</f>
        <v>1958.5119751100001</v>
      </c>
      <c r="G131" s="89">
        <f t="shared" ref="G131" si="587">M131+S131</f>
        <v>50.528004039999999</v>
      </c>
      <c r="H131" s="89">
        <f t="shared" ref="H131" si="588">SUM(I131:J131)</f>
        <v>10232.429369860001</v>
      </c>
      <c r="I131" s="89">
        <v>5932.4282343699997</v>
      </c>
      <c r="J131" s="89">
        <f t="shared" ref="J131" si="589">SUM(K131:M131)</f>
        <v>4300.0011354900007</v>
      </c>
      <c r="K131" s="89">
        <v>3214.9682323100001</v>
      </c>
      <c r="L131" s="89">
        <v>1061.6180237000001</v>
      </c>
      <c r="M131" s="89">
        <v>23.41487948</v>
      </c>
      <c r="N131" s="89">
        <f t="shared" ref="N131" si="590">SUM(O131:P131)</f>
        <v>4909.0932030900003</v>
      </c>
      <c r="O131" s="89">
        <v>1853.87071722</v>
      </c>
      <c r="P131" s="89">
        <f t="shared" ref="P131" si="591">SUM(Q131:S131)</f>
        <v>3055.2224858700001</v>
      </c>
      <c r="Q131" s="89">
        <v>2131.2154098999999</v>
      </c>
      <c r="R131" s="89">
        <v>896.89395141</v>
      </c>
      <c r="S131" s="89">
        <v>27.113124559999999</v>
      </c>
      <c r="T131" s="89"/>
      <c r="U131" s="89"/>
      <c r="V131" s="89"/>
      <c r="W131" s="89"/>
      <c r="X131" s="89"/>
      <c r="Y131" s="89"/>
    </row>
    <row r="132" spans="1:25" hidden="1" outlineLevel="1" collapsed="1">
      <c r="A132" s="62">
        <v>44228</v>
      </c>
      <c r="B132" s="89">
        <v>14932.520900699998</v>
      </c>
      <c r="C132" s="89">
        <f t="shared" ref="C132" si="592">I132+O132</f>
        <v>7672.1041861599997</v>
      </c>
      <c r="D132" s="89">
        <f t="shared" ref="D132" si="593">J132+P132</f>
        <v>7260.4167145399988</v>
      </c>
      <c r="E132" s="89">
        <f t="shared" ref="E132" si="594">K132+Q132</f>
        <v>5229.38721334</v>
      </c>
      <c r="F132" s="89">
        <f t="shared" ref="F132" si="595">L132+R132</f>
        <v>1977.9957583800001</v>
      </c>
      <c r="G132" s="89">
        <f t="shared" ref="G132" si="596">M132+S132</f>
        <v>53.033742820000001</v>
      </c>
      <c r="H132" s="89">
        <f t="shared" ref="H132" si="597">SUM(I132:J132)</f>
        <v>10081.223815649999</v>
      </c>
      <c r="I132" s="89">
        <v>5771.8950889999996</v>
      </c>
      <c r="J132" s="89">
        <f t="shared" ref="J132" si="598">SUM(K132:M132)</f>
        <v>4309.3287266499992</v>
      </c>
      <c r="K132" s="89">
        <v>3194.3960399399998</v>
      </c>
      <c r="L132" s="89">
        <v>1090.23822045</v>
      </c>
      <c r="M132" s="89">
        <v>24.694466259999999</v>
      </c>
      <c r="N132" s="89">
        <f t="shared" ref="N132" si="599">SUM(O132:P132)</f>
        <v>4851.2970850500005</v>
      </c>
      <c r="O132" s="89">
        <v>1900.2090971600001</v>
      </c>
      <c r="P132" s="89">
        <f t="shared" ref="P132" si="600">SUM(Q132:S132)</f>
        <v>2951.08798789</v>
      </c>
      <c r="Q132" s="89">
        <v>2034.9911734</v>
      </c>
      <c r="R132" s="89">
        <v>887.75753793000001</v>
      </c>
      <c r="S132" s="89">
        <v>28.339276559999998</v>
      </c>
      <c r="T132" s="89"/>
      <c r="U132" s="89"/>
      <c r="V132" s="89"/>
      <c r="W132" s="89"/>
      <c r="X132" s="89"/>
      <c r="Y132" s="89"/>
    </row>
    <row r="133" spans="1:25" hidden="1" outlineLevel="1" collapsed="1">
      <c r="A133" s="62">
        <v>44256</v>
      </c>
      <c r="B133" s="89">
        <v>14929.790655659999</v>
      </c>
      <c r="C133" s="89">
        <f t="shared" ref="C133" si="601">I133+O133</f>
        <v>7798.9269717999996</v>
      </c>
      <c r="D133" s="89">
        <f t="shared" ref="D133" si="602">J133+P133</f>
        <v>7130.8636838599996</v>
      </c>
      <c r="E133" s="89">
        <f t="shared" ref="E133" si="603">K133+Q133</f>
        <v>5136.3687530300003</v>
      </c>
      <c r="F133" s="89">
        <f t="shared" ref="F133" si="604">L133+R133</f>
        <v>1939.1121752899999</v>
      </c>
      <c r="G133" s="89">
        <f t="shared" ref="G133" si="605">M133+S133</f>
        <v>55.382755540000005</v>
      </c>
      <c r="H133" s="89">
        <f t="shared" ref="H133" si="606">SUM(I133:J133)</f>
        <v>10163.441101820001</v>
      </c>
      <c r="I133" s="89">
        <v>5823.8074969299996</v>
      </c>
      <c r="J133" s="89">
        <f t="shared" ref="J133" si="607">SUM(K133:M133)</f>
        <v>4339.6336048900002</v>
      </c>
      <c r="K133" s="89">
        <v>3211.7816060700002</v>
      </c>
      <c r="L133" s="89">
        <v>1101.36169324</v>
      </c>
      <c r="M133" s="89">
        <v>26.490305580000001</v>
      </c>
      <c r="N133" s="89">
        <f t="shared" ref="N133" si="608">SUM(O133:P133)</f>
        <v>4766.3495538400002</v>
      </c>
      <c r="O133" s="89">
        <v>1975.11947487</v>
      </c>
      <c r="P133" s="89">
        <f t="shared" ref="P133" si="609">SUM(Q133:S133)</f>
        <v>2791.2300789699998</v>
      </c>
      <c r="Q133" s="89">
        <v>1924.5871469599999</v>
      </c>
      <c r="R133" s="89">
        <v>837.75048204999996</v>
      </c>
      <c r="S133" s="89">
        <v>28.89244996</v>
      </c>
      <c r="T133" s="89"/>
      <c r="U133" s="89"/>
      <c r="V133" s="89"/>
      <c r="W133" s="89"/>
      <c r="X133" s="89"/>
      <c r="Y133" s="89"/>
    </row>
    <row r="134" spans="1:25" hidden="1" outlineLevel="1" collapsed="1">
      <c r="A134" s="62">
        <v>44287</v>
      </c>
      <c r="B134" s="89">
        <v>15122.767183219999</v>
      </c>
      <c r="C134" s="89">
        <f t="shared" ref="C134" si="610">I134+O134</f>
        <v>8043.1680031899996</v>
      </c>
      <c r="D134" s="89">
        <f t="shared" ref="D134" si="611">J134+P134</f>
        <v>7079.5991800299998</v>
      </c>
      <c r="E134" s="89">
        <f t="shared" ref="E134" si="612">K134+Q134</f>
        <v>5079.9188952099994</v>
      </c>
      <c r="F134" s="89">
        <f t="shared" ref="F134" si="613">L134+R134</f>
        <v>1943.62391669</v>
      </c>
      <c r="G134" s="89">
        <f t="shared" ref="G134" si="614">M134+S134</f>
        <v>56.056368129999996</v>
      </c>
      <c r="H134" s="89">
        <f t="shared" ref="H134" si="615">SUM(I134:J134)</f>
        <v>10412.299770009999</v>
      </c>
      <c r="I134" s="89">
        <v>6062.2813405999996</v>
      </c>
      <c r="J134" s="89">
        <f t="shared" ref="J134" si="616">SUM(K134:M134)</f>
        <v>4350.01842941</v>
      </c>
      <c r="K134" s="89">
        <v>3198.1361048099998</v>
      </c>
      <c r="L134" s="89">
        <v>1125.0364786099999</v>
      </c>
      <c r="M134" s="89">
        <v>26.845845990000001</v>
      </c>
      <c r="N134" s="89">
        <f t="shared" ref="N134" si="617">SUM(O134:P134)</f>
        <v>4710.4674132100008</v>
      </c>
      <c r="O134" s="89">
        <v>1980.88666259</v>
      </c>
      <c r="P134" s="89">
        <f t="shared" ref="P134" si="618">SUM(Q134:S134)</f>
        <v>2729.5807506200003</v>
      </c>
      <c r="Q134" s="89">
        <v>1881.7827904000001</v>
      </c>
      <c r="R134" s="89">
        <v>818.58743807999997</v>
      </c>
      <c r="S134" s="89">
        <v>29.210522139999998</v>
      </c>
      <c r="T134" s="89"/>
      <c r="U134" s="89"/>
      <c r="V134" s="89"/>
      <c r="W134" s="89"/>
      <c r="X134" s="89"/>
      <c r="Y134" s="89"/>
    </row>
    <row r="135" spans="1:25" hidden="1" outlineLevel="1" collapsed="1">
      <c r="A135" s="62">
        <v>44317</v>
      </c>
      <c r="B135" s="89">
        <v>14969.442270670001</v>
      </c>
      <c r="C135" s="89">
        <f t="shared" ref="C135" si="619">I135+O135</f>
        <v>8034.4340261399993</v>
      </c>
      <c r="D135" s="89">
        <f t="shared" ref="D135" si="620">J135+P135</f>
        <v>6935.0082445300004</v>
      </c>
      <c r="E135" s="89">
        <f t="shared" ref="E135" si="621">K135+Q135</f>
        <v>4942.9429354399999</v>
      </c>
      <c r="F135" s="89">
        <f t="shared" ref="F135" si="622">L135+R135</f>
        <v>1934.8457765899998</v>
      </c>
      <c r="G135" s="89">
        <f t="shared" ref="G135" si="623">M135+S135</f>
        <v>57.2195325</v>
      </c>
      <c r="H135" s="89">
        <f t="shared" ref="H135" si="624">SUM(I135:J135)</f>
        <v>10310.37249066</v>
      </c>
      <c r="I135" s="89">
        <v>5977.3662332399999</v>
      </c>
      <c r="J135" s="89">
        <f t="shared" ref="J135" si="625">SUM(K135:M135)</f>
        <v>4333.0062574200001</v>
      </c>
      <c r="K135" s="89">
        <v>3160.1960963000001</v>
      </c>
      <c r="L135" s="89">
        <v>1145.0431134999999</v>
      </c>
      <c r="M135" s="89">
        <v>27.76704762</v>
      </c>
      <c r="N135" s="89">
        <f t="shared" ref="N135" si="626">SUM(O135:P135)</f>
        <v>4659.0697800100006</v>
      </c>
      <c r="O135" s="89">
        <v>2057.0677928999999</v>
      </c>
      <c r="P135" s="89">
        <f t="shared" ref="P135" si="627">SUM(Q135:S135)</f>
        <v>2602.0019871100003</v>
      </c>
      <c r="Q135" s="89">
        <v>1782.74683914</v>
      </c>
      <c r="R135" s="89">
        <v>789.80266309000001</v>
      </c>
      <c r="S135" s="89">
        <v>29.45248488</v>
      </c>
      <c r="T135" s="89"/>
      <c r="U135" s="89"/>
      <c r="V135" s="89"/>
      <c r="W135" s="89"/>
      <c r="X135" s="89"/>
      <c r="Y135" s="89"/>
    </row>
    <row r="136" spans="1:25" hidden="1" outlineLevel="1" collapsed="1">
      <c r="A136" s="62">
        <v>44348</v>
      </c>
      <c r="B136" s="89">
        <v>15235.982725439999</v>
      </c>
      <c r="C136" s="89">
        <f t="shared" ref="C136" si="628">I136+O136</f>
        <v>8446.9067010500003</v>
      </c>
      <c r="D136" s="89">
        <f t="shared" ref="D136" si="629">J136+P136</f>
        <v>6789.0760243899995</v>
      </c>
      <c r="E136" s="89">
        <f t="shared" ref="E136" si="630">K136+Q136</f>
        <v>4827.4426613699998</v>
      </c>
      <c r="F136" s="89">
        <f t="shared" ref="F136" si="631">L136+R136</f>
        <v>1904.7184664400002</v>
      </c>
      <c r="G136" s="89">
        <f t="shared" ref="G136" si="632">M136+S136</f>
        <v>56.914896579999997</v>
      </c>
      <c r="H136" s="89">
        <f t="shared" ref="H136" si="633">SUM(I136:J136)</f>
        <v>10728.700337779999</v>
      </c>
      <c r="I136" s="89">
        <v>6404.4734722599997</v>
      </c>
      <c r="J136" s="89">
        <f t="shared" ref="J136" si="634">SUM(K136:M136)</f>
        <v>4324.2268655199996</v>
      </c>
      <c r="K136" s="89">
        <v>3131.5337030999999</v>
      </c>
      <c r="L136" s="89">
        <v>1162.5073578900001</v>
      </c>
      <c r="M136" s="89">
        <v>30.185804529999999</v>
      </c>
      <c r="N136" s="89">
        <f t="shared" ref="N136" si="635">SUM(O136:P136)</f>
        <v>4507.2823876599996</v>
      </c>
      <c r="O136" s="89">
        <v>2042.4332287899999</v>
      </c>
      <c r="P136" s="89">
        <f t="shared" ref="P136" si="636">SUM(Q136:S136)</f>
        <v>2464.8491588699999</v>
      </c>
      <c r="Q136" s="89">
        <v>1695.9089582700001</v>
      </c>
      <c r="R136" s="89">
        <v>742.21110854999995</v>
      </c>
      <c r="S136" s="89">
        <v>26.729092049999998</v>
      </c>
      <c r="T136" s="89"/>
      <c r="U136" s="89"/>
      <c r="V136" s="89"/>
      <c r="W136" s="89"/>
      <c r="X136" s="89"/>
      <c r="Y136" s="89"/>
    </row>
    <row r="137" spans="1:25" hidden="1" outlineLevel="1" collapsed="1">
      <c r="A137" s="62">
        <v>44378</v>
      </c>
      <c r="B137" s="89">
        <v>15065.431991089998</v>
      </c>
      <c r="C137" s="89">
        <f t="shared" ref="C137" si="637">I137+O137</f>
        <v>8318.3463729100004</v>
      </c>
      <c r="D137" s="89">
        <f t="shared" ref="D137" si="638">J137+P137</f>
        <v>6747.08561818</v>
      </c>
      <c r="E137" s="89">
        <f t="shared" ref="E137" si="639">K137+Q137</f>
        <v>4782.88828268</v>
      </c>
      <c r="F137" s="89">
        <f t="shared" ref="F137" si="640">L137+R137</f>
        <v>1904.2837594900002</v>
      </c>
      <c r="G137" s="89">
        <f t="shared" ref="G137" si="641">M137+S137</f>
        <v>59.91357601</v>
      </c>
      <c r="H137" s="89">
        <f t="shared" ref="H137" si="642">SUM(I137:J137)</f>
        <v>10538.88330446</v>
      </c>
      <c r="I137" s="89">
        <v>6172.6224218099997</v>
      </c>
      <c r="J137" s="89">
        <f t="shared" ref="J137" si="643">SUM(K137:M137)</f>
        <v>4366.26088265</v>
      </c>
      <c r="K137" s="89">
        <v>3141.8840735099998</v>
      </c>
      <c r="L137" s="89">
        <v>1191.7004023300001</v>
      </c>
      <c r="M137" s="89">
        <v>32.676406810000003</v>
      </c>
      <c r="N137" s="89">
        <f t="shared" ref="N137" si="644">SUM(O137:P137)</f>
        <v>4526.5486866299998</v>
      </c>
      <c r="O137" s="89">
        <v>2145.7239510999998</v>
      </c>
      <c r="P137" s="89">
        <f t="shared" ref="P137" si="645">SUM(Q137:S137)</f>
        <v>2380.82473553</v>
      </c>
      <c r="Q137" s="89">
        <v>1641.00420917</v>
      </c>
      <c r="R137" s="89">
        <v>712.58335715999999</v>
      </c>
      <c r="S137" s="89">
        <v>27.2371692</v>
      </c>
      <c r="T137" s="89"/>
      <c r="U137" s="89"/>
      <c r="V137" s="89"/>
      <c r="W137" s="89"/>
      <c r="X137" s="89"/>
      <c r="Y137" s="89"/>
    </row>
    <row r="138" spans="1:25" hidden="1" outlineLevel="1" collapsed="1">
      <c r="A138" s="62">
        <v>44409</v>
      </c>
      <c r="B138" s="89">
        <v>15010.75305782</v>
      </c>
      <c r="C138" s="89">
        <f t="shared" ref="C138" si="646">I138+O138</f>
        <v>8334.07452199</v>
      </c>
      <c r="D138" s="89">
        <f t="shared" ref="D138" si="647">J138+P138</f>
        <v>6676.6785358300003</v>
      </c>
      <c r="E138" s="89">
        <f t="shared" ref="E138" si="648">K138+Q138</f>
        <v>4738.3210999200001</v>
      </c>
      <c r="F138" s="89">
        <f t="shared" ref="F138" si="649">L138+R138</f>
        <v>1874.1476645600001</v>
      </c>
      <c r="G138" s="89">
        <f t="shared" ref="G138" si="650">M138+S138</f>
        <v>64.209771350000011</v>
      </c>
      <c r="H138" s="89">
        <f t="shared" ref="H138" si="651">SUM(I138:J138)</f>
        <v>10466.31313359</v>
      </c>
      <c r="I138" s="89">
        <v>6087.05770923</v>
      </c>
      <c r="J138" s="89">
        <f t="shared" ref="J138" si="652">SUM(K138:M138)</f>
        <v>4379.2554243599998</v>
      </c>
      <c r="K138" s="89">
        <v>3141.1995226099998</v>
      </c>
      <c r="L138" s="89">
        <v>1201.91308009</v>
      </c>
      <c r="M138" s="89">
        <v>36.142821660000003</v>
      </c>
      <c r="N138" s="89">
        <f t="shared" ref="N138" si="653">SUM(O138:P138)</f>
        <v>4544.4399242300005</v>
      </c>
      <c r="O138" s="89">
        <v>2247.01681276</v>
      </c>
      <c r="P138" s="89">
        <f t="shared" ref="P138" si="654">SUM(Q138:S138)</f>
        <v>2297.4231114700001</v>
      </c>
      <c r="Q138" s="89">
        <v>1597.12157731</v>
      </c>
      <c r="R138" s="89">
        <v>672.23458446999996</v>
      </c>
      <c r="S138" s="89">
        <v>28.066949690000001</v>
      </c>
      <c r="T138" s="89"/>
      <c r="U138" s="89"/>
      <c r="V138" s="89"/>
      <c r="W138" s="89"/>
      <c r="X138" s="89"/>
      <c r="Y138" s="89"/>
    </row>
    <row r="139" spans="1:25" hidden="1" outlineLevel="1" collapsed="1">
      <c r="A139" s="62">
        <v>44440</v>
      </c>
      <c r="B139" s="89">
        <v>15143.661618270002</v>
      </c>
      <c r="C139" s="89">
        <f t="shared" ref="C139" si="655">I139+O139</f>
        <v>8497.5111673200008</v>
      </c>
      <c r="D139" s="89">
        <f t="shared" ref="D139" si="656">J139+P139</f>
        <v>6646.150450950001</v>
      </c>
      <c r="E139" s="89">
        <f t="shared" ref="E139" si="657">K139+Q139</f>
        <v>4716.1490165100004</v>
      </c>
      <c r="F139" s="89">
        <f t="shared" ref="F139" si="658">L139+R139</f>
        <v>1864.4289594000002</v>
      </c>
      <c r="G139" s="89">
        <f t="shared" ref="G139" si="659">M139+S139</f>
        <v>65.57247504</v>
      </c>
      <c r="H139" s="89">
        <f t="shared" ref="H139" si="660">SUM(I139:J139)</f>
        <v>10674.637690900001</v>
      </c>
      <c r="I139" s="89">
        <v>6261.6819451600004</v>
      </c>
      <c r="J139" s="89">
        <f t="shared" ref="J139" si="661">SUM(K139:M139)</f>
        <v>4412.9557457400006</v>
      </c>
      <c r="K139" s="89">
        <v>3139.80256955</v>
      </c>
      <c r="L139" s="89">
        <v>1235.8134823800001</v>
      </c>
      <c r="M139" s="89">
        <v>37.33969381</v>
      </c>
      <c r="N139" s="89">
        <f t="shared" ref="N139" si="662">SUM(O139:P139)</f>
        <v>4469.0239273699999</v>
      </c>
      <c r="O139" s="89">
        <v>2235.82922216</v>
      </c>
      <c r="P139" s="89">
        <f t="shared" ref="P139" si="663">SUM(Q139:S139)</f>
        <v>2233.1947052099999</v>
      </c>
      <c r="Q139" s="89">
        <v>1576.3464469600001</v>
      </c>
      <c r="R139" s="89">
        <v>628.61547701999996</v>
      </c>
      <c r="S139" s="89">
        <v>28.232781230000001</v>
      </c>
      <c r="T139" s="89"/>
      <c r="U139" s="89"/>
      <c r="V139" s="89"/>
      <c r="W139" s="89"/>
      <c r="X139" s="89"/>
      <c r="Y139" s="89"/>
    </row>
    <row r="140" spans="1:25" collapsed="1">
      <c r="A140" s="62">
        <v>44470</v>
      </c>
      <c r="B140" s="89">
        <v>15128.659802210001</v>
      </c>
      <c r="C140" s="89">
        <f t="shared" ref="C140" si="664">I140+O140</f>
        <v>8554.2701856599997</v>
      </c>
      <c r="D140" s="89">
        <f t="shared" ref="D140" si="665">J140+P140</f>
        <v>6574.38961655</v>
      </c>
      <c r="E140" s="89">
        <f t="shared" ref="E140" si="666">K140+Q140</f>
        <v>4676.14705254</v>
      </c>
      <c r="F140" s="89">
        <f t="shared" ref="F140" si="667">L140+R140</f>
        <v>1831.7828366700001</v>
      </c>
      <c r="G140" s="89">
        <f t="shared" ref="G140" si="668">M140+S140</f>
        <v>66.459727340000001</v>
      </c>
      <c r="H140" s="89">
        <f t="shared" ref="H140" si="669">SUM(I140:J140)</f>
        <v>10676.693881399999</v>
      </c>
      <c r="I140" s="89">
        <v>6243.0518388999999</v>
      </c>
      <c r="J140" s="89">
        <f t="shared" ref="J140" si="670">SUM(K140:M140)</f>
        <v>4433.6420424999997</v>
      </c>
      <c r="K140" s="89">
        <v>3143.8352624200002</v>
      </c>
      <c r="L140" s="89">
        <v>1251.8329719999999</v>
      </c>
      <c r="M140" s="89">
        <v>37.973808079999998</v>
      </c>
      <c r="N140" s="89">
        <f t="shared" ref="N140" si="671">SUM(O140:P140)</f>
        <v>4451.9659208100002</v>
      </c>
      <c r="O140" s="89">
        <v>2311.2183467599998</v>
      </c>
      <c r="P140" s="89">
        <f t="shared" ref="P140" si="672">SUM(Q140:S140)</f>
        <v>2140.7475740500004</v>
      </c>
      <c r="Q140" s="89">
        <v>1532.3117901200001</v>
      </c>
      <c r="R140" s="89">
        <v>579.94986467000001</v>
      </c>
      <c r="S140" s="89">
        <v>28.485919259999999</v>
      </c>
      <c r="T140" s="89"/>
      <c r="U140" s="89"/>
      <c r="V140" s="89"/>
      <c r="W140" s="89"/>
      <c r="X140" s="89"/>
      <c r="Y140" s="89"/>
    </row>
    <row r="141" spans="1:25">
      <c r="A141" s="62">
        <v>44501</v>
      </c>
      <c r="B141" s="89">
        <v>15331.277313580002</v>
      </c>
      <c r="C141" s="89">
        <f t="shared" ref="C141" si="673">I141+O141</f>
        <v>8703.9391083400005</v>
      </c>
      <c r="D141" s="89">
        <f t="shared" ref="D141" si="674">J141+P141</f>
        <v>6627.3382052400002</v>
      </c>
      <c r="E141" s="89">
        <f t="shared" ref="E141" si="675">K141+Q141</f>
        <v>4698.6352127400005</v>
      </c>
      <c r="F141" s="89">
        <f t="shared" ref="F141" si="676">L141+R141</f>
        <v>1861.34234932</v>
      </c>
      <c r="G141" s="89">
        <f t="shared" ref="G141" si="677">M141+S141</f>
        <v>67.360643179999997</v>
      </c>
      <c r="H141" s="89">
        <f t="shared" ref="H141" si="678">SUM(I141:J141)</f>
        <v>10822.054504870001</v>
      </c>
      <c r="I141" s="89">
        <v>6324.3919781000004</v>
      </c>
      <c r="J141" s="89">
        <f t="shared" ref="J141" si="679">SUM(K141:M141)</f>
        <v>4497.6625267700001</v>
      </c>
      <c r="K141" s="89">
        <v>3185.8095269</v>
      </c>
      <c r="L141" s="89">
        <v>1273.14266075</v>
      </c>
      <c r="M141" s="89">
        <v>38.71033912</v>
      </c>
      <c r="N141" s="89">
        <f t="shared" ref="N141" si="680">SUM(O141:P141)</f>
        <v>4509.2228087100002</v>
      </c>
      <c r="O141" s="89">
        <v>2379.5471302400001</v>
      </c>
      <c r="P141" s="89">
        <f t="shared" ref="P141" si="681">SUM(Q141:S141)</f>
        <v>2129.6756784700001</v>
      </c>
      <c r="Q141" s="89">
        <v>1512.82568584</v>
      </c>
      <c r="R141" s="89">
        <v>588.19968857000003</v>
      </c>
      <c r="S141" s="89">
        <v>28.65030406</v>
      </c>
      <c r="T141" s="89"/>
      <c r="U141" s="89"/>
      <c r="V141" s="89"/>
      <c r="W141" s="89"/>
      <c r="X141" s="89"/>
      <c r="Y141" s="89"/>
    </row>
    <row r="142" spans="1:25">
      <c r="A142" s="62">
        <v>44531</v>
      </c>
      <c r="B142" s="89">
        <v>16053.595277119999</v>
      </c>
      <c r="C142" s="89">
        <f t="shared" ref="C142" si="682">I142+O142</f>
        <v>9472.5085911099995</v>
      </c>
      <c r="D142" s="89">
        <f t="shared" ref="D142" si="683">J142+P142</f>
        <v>6581.0866860100014</v>
      </c>
      <c r="E142" s="89">
        <f t="shared" ref="E142" si="684">K142+Q142</f>
        <v>4661.9726817400006</v>
      </c>
      <c r="F142" s="89">
        <f t="shared" ref="F142" si="685">L142+R142</f>
        <v>1848.5114813999999</v>
      </c>
      <c r="G142" s="89">
        <f t="shared" ref="G142" si="686">M142+S142</f>
        <v>70.602522870000001</v>
      </c>
      <c r="H142" s="89">
        <f t="shared" ref="H142" si="687">SUM(I142:J142)</f>
        <v>11737.663260720001</v>
      </c>
      <c r="I142" s="89">
        <v>7249.3592656999999</v>
      </c>
      <c r="J142" s="89">
        <f t="shared" ref="J142" si="688">SUM(K142:M142)</f>
        <v>4488.3039950200009</v>
      </c>
      <c r="K142" s="89">
        <v>3167.7013831300001</v>
      </c>
      <c r="L142" s="89">
        <v>1280.4917623599999</v>
      </c>
      <c r="M142" s="89">
        <v>40.110849530000003</v>
      </c>
      <c r="N142" s="89">
        <f t="shared" ref="N142" si="689">SUM(O142:P142)</f>
        <v>4315.9320164000001</v>
      </c>
      <c r="O142" s="89">
        <v>2223.1493254100001</v>
      </c>
      <c r="P142" s="89">
        <f t="shared" ref="P142" si="690">SUM(Q142:S142)</f>
        <v>2092.78269099</v>
      </c>
      <c r="Q142" s="89">
        <v>1494.27129861</v>
      </c>
      <c r="R142" s="89">
        <v>568.01971904000004</v>
      </c>
      <c r="S142" s="89">
        <v>30.491673339999998</v>
      </c>
      <c r="T142" s="89"/>
      <c r="U142" s="89"/>
      <c r="V142" s="89"/>
      <c r="W142" s="89"/>
      <c r="X142" s="89"/>
      <c r="Y142" s="89"/>
    </row>
    <row r="143" spans="1:25">
      <c r="A143" s="62">
        <v>44562</v>
      </c>
      <c r="B143" s="89">
        <v>15147.496464630001</v>
      </c>
      <c r="C143" s="89">
        <f t="shared" ref="C143" si="691">I143+O143</f>
        <v>8590.00116867</v>
      </c>
      <c r="D143" s="89">
        <f t="shared" ref="D143" si="692">J143+P143</f>
        <v>6557.4952959600005</v>
      </c>
      <c r="E143" s="89">
        <f t="shared" ref="E143" si="693">K143+Q143</f>
        <v>4623.2750501099999</v>
      </c>
      <c r="F143" s="89">
        <f t="shared" ref="F143" si="694">L143+R143</f>
        <v>1854.8876253799999</v>
      </c>
      <c r="G143" s="89">
        <f t="shared" ref="G143" si="695">M143+S143</f>
        <v>79.332620469999995</v>
      </c>
      <c r="H143" s="89">
        <f t="shared" ref="H143" si="696">SUM(I143:J143)</f>
        <v>10762.574461190001</v>
      </c>
      <c r="I143" s="89">
        <v>6306.4744086500004</v>
      </c>
      <c r="J143" s="89">
        <f t="shared" ref="J143" si="697">SUM(K143:M143)</f>
        <v>4456.1000525400004</v>
      </c>
      <c r="K143" s="89">
        <v>3121.0457205600001</v>
      </c>
      <c r="L143" s="89">
        <v>1290.6647386699999</v>
      </c>
      <c r="M143" s="89">
        <v>44.389593310000002</v>
      </c>
      <c r="N143" s="89">
        <f t="shared" ref="N143" si="698">SUM(O143:P143)</f>
        <v>4384.9220034400005</v>
      </c>
      <c r="O143" s="89">
        <v>2283.52676002</v>
      </c>
      <c r="P143" s="89">
        <f t="shared" ref="P143" si="699">SUM(Q143:S143)</f>
        <v>2101.39524342</v>
      </c>
      <c r="Q143" s="89">
        <v>1502.2293295500001</v>
      </c>
      <c r="R143" s="89">
        <v>564.22288671000001</v>
      </c>
      <c r="S143" s="89">
        <v>34.94302716</v>
      </c>
      <c r="T143" s="89"/>
      <c r="U143" s="89"/>
      <c r="V143" s="89"/>
      <c r="W143" s="89"/>
      <c r="X143" s="89"/>
      <c r="Y143" s="89"/>
    </row>
    <row r="144" spans="1:25">
      <c r="A144" s="62">
        <v>44593</v>
      </c>
      <c r="B144" s="89">
        <v>14481.402098280001</v>
      </c>
      <c r="C144" s="89">
        <f t="shared" ref="C144" si="700">I144+O144</f>
        <v>8151.2750135299993</v>
      </c>
      <c r="D144" s="89">
        <f t="shared" ref="D144" si="701">J144+P144</f>
        <v>6330.1270847499991</v>
      </c>
      <c r="E144" s="89">
        <f t="shared" ref="E144" si="702">K144+Q144</f>
        <v>4441.0590823699995</v>
      </c>
      <c r="F144" s="89">
        <f t="shared" ref="F144" si="703">L144+R144</f>
        <v>1808.3049256999998</v>
      </c>
      <c r="G144" s="89">
        <f t="shared" ref="G144" si="704">M144+S144</f>
        <v>80.763076679999998</v>
      </c>
      <c r="H144" s="89">
        <f t="shared" ref="H144" si="705">SUM(I144:J144)</f>
        <v>10324.415062009999</v>
      </c>
      <c r="I144" s="89">
        <v>5979.2227065699999</v>
      </c>
      <c r="J144" s="89">
        <f t="shared" ref="J144" si="706">SUM(K144:M144)</f>
        <v>4345.1923554399991</v>
      </c>
      <c r="K144" s="89">
        <v>3043.0615236499998</v>
      </c>
      <c r="L144" s="89">
        <v>1257.2962696899999</v>
      </c>
      <c r="M144" s="89">
        <v>44.834562099999999</v>
      </c>
      <c r="N144" s="89">
        <f t="shared" ref="N144" si="707">SUM(O144:P144)</f>
        <v>4156.9870362700003</v>
      </c>
      <c r="O144" s="89">
        <v>2172.0523069599999</v>
      </c>
      <c r="P144" s="89">
        <f t="shared" ref="P144" si="708">SUM(Q144:S144)</f>
        <v>1984.93472931</v>
      </c>
      <c r="Q144" s="89">
        <v>1397.9975587199999</v>
      </c>
      <c r="R144" s="89">
        <v>551.00865600999998</v>
      </c>
      <c r="S144" s="89">
        <v>35.928514579999998</v>
      </c>
      <c r="T144" s="89"/>
      <c r="U144" s="89"/>
      <c r="V144" s="89"/>
      <c r="W144" s="89"/>
      <c r="X144" s="89"/>
      <c r="Y144" s="89"/>
    </row>
    <row r="145" spans="1:25">
      <c r="A145" s="62">
        <v>44621</v>
      </c>
      <c r="B145" s="89">
        <v>15530.7434944</v>
      </c>
      <c r="C145" s="89">
        <f t="shared" ref="C145" si="709">I145+O145</f>
        <v>9569.2090982699992</v>
      </c>
      <c r="D145" s="89">
        <f t="shared" ref="D145" si="710">J145+P145</f>
        <v>5961.5343961300005</v>
      </c>
      <c r="E145" s="89">
        <f t="shared" ref="E145" si="711">K145+Q145</f>
        <v>4100.8703249999999</v>
      </c>
      <c r="F145" s="89">
        <f t="shared" ref="F145" si="712">L145+R145</f>
        <v>1779.8021554800002</v>
      </c>
      <c r="G145" s="89">
        <f t="shared" ref="G145" si="713">M145+S145</f>
        <v>80.86191565</v>
      </c>
      <c r="H145" s="89">
        <f t="shared" ref="H145" si="714">SUM(I145:J145)</f>
        <v>11332.0069905</v>
      </c>
      <c r="I145" s="89">
        <v>7206.2361124999998</v>
      </c>
      <c r="J145" s="89">
        <f t="shared" ref="J145" si="715">SUM(K145:M145)</f>
        <v>4125.7708780000003</v>
      </c>
      <c r="K145" s="89">
        <v>2830.1144307200002</v>
      </c>
      <c r="L145" s="89">
        <v>1250.4000275000001</v>
      </c>
      <c r="M145" s="89">
        <v>45.256419780000002</v>
      </c>
      <c r="N145" s="89">
        <f t="shared" ref="N145" si="716">SUM(O145:P145)</f>
        <v>4198.7365038999997</v>
      </c>
      <c r="O145" s="89">
        <v>2362.9729857699999</v>
      </c>
      <c r="P145" s="89">
        <f t="shared" ref="P145" si="717">SUM(Q145:S145)</f>
        <v>1835.76351813</v>
      </c>
      <c r="Q145" s="89">
        <v>1270.7558942799999</v>
      </c>
      <c r="R145" s="89">
        <v>529.40212798000005</v>
      </c>
      <c r="S145" s="89">
        <v>35.605495869999999</v>
      </c>
      <c r="T145" s="89"/>
      <c r="U145" s="89"/>
      <c r="V145" s="89"/>
      <c r="W145" s="89"/>
      <c r="X145" s="89"/>
      <c r="Y145" s="89"/>
    </row>
    <row r="146" spans="1:25">
      <c r="A146" s="62">
        <v>44652</v>
      </c>
      <c r="B146" s="89">
        <v>16091.80766837</v>
      </c>
      <c r="C146" s="89">
        <f t="shared" ref="C146" si="718">I146+O146</f>
        <v>10232.103378600001</v>
      </c>
      <c r="D146" s="89">
        <f t="shared" ref="D146" si="719">J146+P146</f>
        <v>5859.7042897700003</v>
      </c>
      <c r="E146" s="89">
        <f t="shared" ref="E146" si="720">K146+Q146</f>
        <v>4016.92483068</v>
      </c>
      <c r="F146" s="89">
        <f t="shared" ref="F146" si="721">L146+R146</f>
        <v>1762.1618822199998</v>
      </c>
      <c r="G146" s="89">
        <f t="shared" ref="G146" si="722">M146+S146</f>
        <v>80.617576869999994</v>
      </c>
      <c r="H146" s="89">
        <f t="shared" ref="H146" si="723">SUM(I146:J146)</f>
        <v>11835.511379850001</v>
      </c>
      <c r="I146" s="89">
        <v>7738.5269492500001</v>
      </c>
      <c r="J146" s="89">
        <f t="shared" ref="J146" si="724">SUM(K146:M146)</f>
        <v>4096.9844306000005</v>
      </c>
      <c r="K146" s="89">
        <v>2803.0200729200001</v>
      </c>
      <c r="L146" s="89">
        <v>1248.47226366</v>
      </c>
      <c r="M146" s="89">
        <v>45.492094020000003</v>
      </c>
      <c r="N146" s="89">
        <f t="shared" ref="N146" si="725">SUM(O146:P146)</f>
        <v>4256.2962885199995</v>
      </c>
      <c r="O146" s="89">
        <v>2493.5764293500001</v>
      </c>
      <c r="P146" s="89">
        <f t="shared" ref="P146" si="726">SUM(Q146:S146)</f>
        <v>1762.7198591699998</v>
      </c>
      <c r="Q146" s="89">
        <v>1213.9047577599999</v>
      </c>
      <c r="R146" s="89">
        <v>513.68961855999999</v>
      </c>
      <c r="S146" s="89">
        <v>35.125482849999997</v>
      </c>
      <c r="T146" s="89"/>
      <c r="U146" s="89"/>
      <c r="V146" s="89"/>
      <c r="W146" s="89"/>
      <c r="X146" s="89"/>
      <c r="Y146" s="89"/>
    </row>
    <row r="147" spans="1:25">
      <c r="A147" s="62">
        <v>44682</v>
      </c>
      <c r="B147" s="89">
        <v>16504.636995200002</v>
      </c>
      <c r="C147" s="89">
        <f t="shared" ref="C147" si="727">I147+O147</f>
        <v>10604.47728155</v>
      </c>
      <c r="D147" s="89">
        <f t="shared" ref="D147" si="728">J147+P147</f>
        <v>5900.1597136499995</v>
      </c>
      <c r="E147" s="89">
        <f t="shared" ref="E147" si="729">K147+Q147</f>
        <v>4060.7172113799998</v>
      </c>
      <c r="F147" s="89">
        <f t="shared" ref="F147" si="730">L147+R147</f>
        <v>1757.9799346100001</v>
      </c>
      <c r="G147" s="89">
        <f t="shared" ref="G147" si="731">M147+S147</f>
        <v>81.462567659999991</v>
      </c>
      <c r="H147" s="89">
        <f t="shared" ref="H147" si="732">SUM(I147:J147)</f>
        <v>12245.97116653</v>
      </c>
      <c r="I147" s="89">
        <v>8100.0055366200004</v>
      </c>
      <c r="J147" s="89">
        <f t="shared" ref="J147" si="733">SUM(K147:M147)</f>
        <v>4145.9656299099997</v>
      </c>
      <c r="K147" s="89">
        <v>2839.6779555899998</v>
      </c>
      <c r="L147" s="89">
        <v>1259.4858583600001</v>
      </c>
      <c r="M147" s="89">
        <v>46.801815959999999</v>
      </c>
      <c r="N147" s="89">
        <f t="shared" ref="N147" si="734">SUM(O147:P147)</f>
        <v>4258.6658286700003</v>
      </c>
      <c r="O147" s="89">
        <v>2504.4717449300001</v>
      </c>
      <c r="P147" s="89">
        <f t="shared" ref="P147" si="735">SUM(Q147:S147)</f>
        <v>1754.19408374</v>
      </c>
      <c r="Q147" s="89">
        <v>1221.03925579</v>
      </c>
      <c r="R147" s="89">
        <v>498.49407624999998</v>
      </c>
      <c r="S147" s="89">
        <v>34.660751699999999</v>
      </c>
      <c r="T147" s="89"/>
      <c r="U147" s="89"/>
      <c r="V147" s="89"/>
      <c r="W147" s="89"/>
      <c r="X147" s="89"/>
      <c r="Y147" s="89"/>
    </row>
    <row r="148" spans="1:25">
      <c r="A148" s="62">
        <v>44713</v>
      </c>
      <c r="B148" s="89">
        <v>17505.203597669999</v>
      </c>
      <c r="C148" s="89">
        <f t="shared" ref="C148" si="736">I148+O148</f>
        <v>11629.800723249999</v>
      </c>
      <c r="D148" s="89">
        <f t="shared" ref="D148" si="737">J148+P148</f>
        <v>5875.4028744200014</v>
      </c>
      <c r="E148" s="89">
        <f t="shared" ref="E148" si="738">K148+Q148</f>
        <v>4065.39879023</v>
      </c>
      <c r="F148" s="89">
        <f t="shared" ref="F148" si="739">L148+R148</f>
        <v>1727.8571144700002</v>
      </c>
      <c r="G148" s="89">
        <f t="shared" ref="G148" si="740">M148+S148</f>
        <v>82.146969720000001</v>
      </c>
      <c r="H148" s="89">
        <f t="shared" ref="H148" si="741">SUM(I148:J148)</f>
        <v>13232.478141170001</v>
      </c>
      <c r="I148" s="89">
        <v>9070.4390289599996</v>
      </c>
      <c r="J148" s="89">
        <f t="shared" ref="J148" si="742">SUM(K148:M148)</f>
        <v>4162.0391122100009</v>
      </c>
      <c r="K148" s="89">
        <v>2867.51230283</v>
      </c>
      <c r="L148" s="89">
        <v>1247.3349506300001</v>
      </c>
      <c r="M148" s="89">
        <v>47.191858750000002</v>
      </c>
      <c r="N148" s="89">
        <f t="shared" ref="N148" si="743">SUM(O148:P148)</f>
        <v>4272.7254565000003</v>
      </c>
      <c r="O148" s="89">
        <v>2559.3616942899998</v>
      </c>
      <c r="P148" s="89">
        <f t="shared" ref="P148" si="744">SUM(Q148:S148)</f>
        <v>1713.3637622100002</v>
      </c>
      <c r="Q148" s="89">
        <v>1197.8864874000001</v>
      </c>
      <c r="R148" s="89">
        <v>480.52216384000002</v>
      </c>
      <c r="S148" s="89">
        <v>34.95511097</v>
      </c>
      <c r="T148" s="89"/>
      <c r="U148" s="89"/>
      <c r="V148" s="89"/>
      <c r="W148" s="89"/>
      <c r="X148" s="89"/>
      <c r="Y148" s="89"/>
    </row>
    <row r="149" spans="1:25">
      <c r="A149" s="62">
        <v>44743</v>
      </c>
      <c r="B149" s="89">
        <v>18589.024455909999</v>
      </c>
      <c r="C149" s="89">
        <f t="shared" ref="C149" si="745">I149+O149</f>
        <v>12278.30708379</v>
      </c>
      <c r="D149" s="89">
        <f t="shared" ref="D149" si="746">J149+P149</f>
        <v>6310.7173721199997</v>
      </c>
      <c r="E149" s="89">
        <f t="shared" ref="E149" si="747">K149+Q149</f>
        <v>4382.75149048</v>
      </c>
      <c r="F149" s="89">
        <f t="shared" ref="F149" si="748">L149+R149</f>
        <v>1833.37592533</v>
      </c>
      <c r="G149" s="89">
        <f t="shared" ref="G149" si="749">M149+S149</f>
        <v>94.589956309999991</v>
      </c>
      <c r="H149" s="89">
        <f t="shared" ref="H149" si="750">SUM(I149:J149)</f>
        <v>13357.954133790001</v>
      </c>
      <c r="I149" s="89">
        <v>9121.3600350500001</v>
      </c>
      <c r="J149" s="89">
        <f t="shared" ref="J149" si="751">SUM(K149:M149)</f>
        <v>4236.5940987399999</v>
      </c>
      <c r="K149" s="89">
        <v>2934.17460966</v>
      </c>
      <c r="L149" s="89">
        <v>1255.95185692</v>
      </c>
      <c r="M149" s="89">
        <v>46.467632160000001</v>
      </c>
      <c r="N149" s="89">
        <f t="shared" ref="N149" si="752">SUM(O149:P149)</f>
        <v>5231.0703221200001</v>
      </c>
      <c r="O149" s="89">
        <v>3156.9470487399999</v>
      </c>
      <c r="P149" s="89">
        <f t="shared" ref="P149" si="753">SUM(Q149:S149)</f>
        <v>2074.1232733800002</v>
      </c>
      <c r="Q149" s="89">
        <v>1448.57688082</v>
      </c>
      <c r="R149" s="89">
        <v>577.42406841000002</v>
      </c>
      <c r="S149" s="89">
        <v>48.122324149999997</v>
      </c>
      <c r="T149" s="89"/>
      <c r="U149" s="89"/>
      <c r="V149" s="89"/>
      <c r="W149" s="89"/>
      <c r="X149" s="89"/>
      <c r="Y149" s="89"/>
    </row>
    <row r="150" spans="1:25">
      <c r="A150" s="62">
        <v>44774</v>
      </c>
      <c r="B150" s="89">
        <v>19411.78503735</v>
      </c>
      <c r="C150" s="89">
        <f t="shared" ref="C150" si="754">I150+O150</f>
        <v>12964.0725798</v>
      </c>
      <c r="D150" s="89">
        <f t="shared" ref="D150" si="755">J150+P150</f>
        <v>6447.7124575500002</v>
      </c>
      <c r="E150" s="89">
        <f t="shared" ref="E150" si="756">K150+Q150</f>
        <v>4536.8376438900004</v>
      </c>
      <c r="F150" s="89">
        <f t="shared" ref="F150" si="757">L150+R150</f>
        <v>1817.22115992</v>
      </c>
      <c r="G150" s="89">
        <f t="shared" ref="G150" si="758">M150+S150</f>
        <v>93.65365374000001</v>
      </c>
      <c r="H150" s="89">
        <f t="shared" ref="H150" si="759">SUM(I150:J150)</f>
        <v>14146.11646832</v>
      </c>
      <c r="I150" s="89">
        <v>9798.7171645800008</v>
      </c>
      <c r="J150" s="89">
        <f t="shared" ref="J150" si="760">SUM(K150:M150)</f>
        <v>4347.3993037400005</v>
      </c>
      <c r="K150" s="89">
        <v>3039.8872187900001</v>
      </c>
      <c r="L150" s="89">
        <v>1261.63876433</v>
      </c>
      <c r="M150" s="89">
        <v>45.873320620000001</v>
      </c>
      <c r="N150" s="89">
        <f t="shared" ref="N150" si="761">SUM(O150:P150)</f>
        <v>5265.6685690300001</v>
      </c>
      <c r="O150" s="89">
        <v>3165.3554152199999</v>
      </c>
      <c r="P150" s="89">
        <f t="shared" ref="P150" si="762">SUM(Q150:S150)</f>
        <v>2100.3131538100001</v>
      </c>
      <c r="Q150" s="89">
        <v>1496.9504251000001</v>
      </c>
      <c r="R150" s="89">
        <v>555.58239559000003</v>
      </c>
      <c r="S150" s="89">
        <v>47.780333120000002</v>
      </c>
      <c r="T150" s="89"/>
      <c r="U150" s="89"/>
      <c r="V150" s="89"/>
      <c r="W150" s="89"/>
      <c r="X150" s="89"/>
      <c r="Y150" s="89"/>
    </row>
    <row r="151" spans="1:25">
      <c r="A151" s="62">
        <v>44805</v>
      </c>
      <c r="B151" s="89">
        <v>19779.037173590001</v>
      </c>
      <c r="C151" s="89">
        <f t="shared" ref="C151" si="763">I151+O151</f>
        <v>12995.39119826</v>
      </c>
      <c r="D151" s="89">
        <f t="shared" ref="D151" si="764">J151+P151</f>
        <v>6783.6459753299996</v>
      </c>
      <c r="E151" s="89">
        <f t="shared" ref="E151" si="765">K151+Q151</f>
        <v>4897.3923523899994</v>
      </c>
      <c r="F151" s="89">
        <f t="shared" ref="F151" si="766">L151+R151</f>
        <v>1792.5141454100001</v>
      </c>
      <c r="G151" s="89">
        <f t="shared" ref="G151" si="767">M151+S151</f>
        <v>93.739477530000002</v>
      </c>
      <c r="H151" s="89">
        <f t="shared" ref="H151" si="768">SUM(I151:J151)</f>
        <v>14408.196665839998</v>
      </c>
      <c r="I151" s="89">
        <v>9897.2096253799991</v>
      </c>
      <c r="J151" s="89">
        <f t="shared" ref="J151" si="769">SUM(K151:M151)</f>
        <v>4510.9870404599997</v>
      </c>
      <c r="K151" s="89">
        <v>3209.7640025699998</v>
      </c>
      <c r="L151" s="89">
        <v>1255.1926829500001</v>
      </c>
      <c r="M151" s="89">
        <v>46.030354940000002</v>
      </c>
      <c r="N151" s="89">
        <f t="shared" ref="N151" si="770">SUM(O151:P151)</f>
        <v>5370.8405077500001</v>
      </c>
      <c r="O151" s="89">
        <v>3098.1815728800002</v>
      </c>
      <c r="P151" s="89">
        <f t="shared" ref="P151" si="771">SUM(Q151:S151)</f>
        <v>2272.6589348699999</v>
      </c>
      <c r="Q151" s="89">
        <v>1687.62834982</v>
      </c>
      <c r="R151" s="89">
        <v>537.32146246000002</v>
      </c>
      <c r="S151" s="89">
        <v>47.70912259</v>
      </c>
      <c r="T151" s="89"/>
      <c r="U151" s="89"/>
      <c r="V151" s="89"/>
      <c r="W151" s="89"/>
      <c r="X151" s="89"/>
      <c r="Y151" s="89"/>
    </row>
    <row r="152" spans="1:25">
      <c r="A152" s="62">
        <v>44835</v>
      </c>
      <c r="B152" s="89">
        <v>20355.013760440001</v>
      </c>
      <c r="C152" s="89">
        <f t="shared" ref="C152" si="772">I152+O152</f>
        <v>13264.387698</v>
      </c>
      <c r="D152" s="89">
        <f t="shared" ref="D152" si="773">J152+P152</f>
        <v>7090.6260624399983</v>
      </c>
      <c r="E152" s="89">
        <f t="shared" ref="E152" si="774">K152+Q152</f>
        <v>5185.2576956399998</v>
      </c>
      <c r="F152" s="89">
        <f t="shared" ref="F152" si="775">L152+R152</f>
        <v>1820.85383852</v>
      </c>
      <c r="G152" s="89">
        <f t="shared" ref="G152" si="776">M152+S152</f>
        <v>84.514528280000007</v>
      </c>
      <c r="H152" s="89">
        <f t="shared" ref="H152" si="777">SUM(I152:J152)</f>
        <v>14767.70760903</v>
      </c>
      <c r="I152" s="89">
        <v>10192.2831515</v>
      </c>
      <c r="J152" s="89">
        <f t="shared" ref="J152" si="778">SUM(K152:M152)</f>
        <v>4575.424457529999</v>
      </c>
      <c r="K152" s="89">
        <v>3274.8496808999998</v>
      </c>
      <c r="L152" s="89">
        <v>1258.84457359</v>
      </c>
      <c r="M152" s="89">
        <v>41.730203039999999</v>
      </c>
      <c r="N152" s="89">
        <f t="shared" ref="N152" si="779">SUM(O152:P152)</f>
        <v>5587.30615141</v>
      </c>
      <c r="O152" s="89">
        <v>3072.1045465000002</v>
      </c>
      <c r="P152" s="89">
        <f t="shared" ref="P152" si="780">SUM(Q152:S152)</f>
        <v>2515.2016049099998</v>
      </c>
      <c r="Q152" s="89">
        <v>1910.40801474</v>
      </c>
      <c r="R152" s="89">
        <v>562.00926492999997</v>
      </c>
      <c r="S152" s="89">
        <v>42.784325240000001</v>
      </c>
      <c r="T152" s="89"/>
      <c r="U152" s="89"/>
      <c r="V152" s="89"/>
      <c r="W152" s="89"/>
      <c r="X152" s="89"/>
      <c r="Y152" s="89"/>
    </row>
  </sheetData>
  <mergeCells count="10">
    <mergeCell ref="I7:M7"/>
    <mergeCell ref="O7:S7"/>
    <mergeCell ref="A3:S3"/>
    <mergeCell ref="A4:F4"/>
    <mergeCell ref="A6:A8"/>
    <mergeCell ref="B6:B8"/>
    <mergeCell ref="C6:G7"/>
    <mergeCell ref="H7:H8"/>
    <mergeCell ref="N7:N8"/>
    <mergeCell ref="H6:S6"/>
  </mergeCells>
  <hyperlinks>
    <hyperlink ref="A3" location="'зміст'!A1" display="'зміст'!A1"/>
    <hyperlink ref="A1" location="Зміст!A1" display="Зміст"/>
    <hyperlink ref="A3:S3" location="'на звітну дату'!A1" display="'на звітну дату'!A1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9" tint="0.39997558519241921"/>
    <outlinePr summaryBelow="0" summaryRight="0"/>
  </sheetPr>
  <dimension ref="A1:W152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8" style="76" customWidth="1"/>
    <col min="2" max="2" width="8.6640625" style="76" customWidth="1"/>
    <col min="3" max="3" width="12.5546875" style="76" customWidth="1"/>
    <col min="4" max="4" width="12.88671875" style="76" customWidth="1"/>
    <col min="5" max="5" width="12.6640625" style="76" customWidth="1"/>
    <col min="6" max="6" width="13.109375" style="76" customWidth="1"/>
    <col min="7" max="7" width="14.5546875" style="76" customWidth="1"/>
    <col min="8" max="8" width="11" style="76" customWidth="1"/>
    <col min="9" max="9" width="15.88671875" style="76" customWidth="1"/>
    <col min="10" max="10" width="12.109375" style="76" customWidth="1"/>
    <col min="11" max="11" width="12.44140625" style="76" customWidth="1"/>
    <col min="12" max="13" width="14.33203125" style="76" customWidth="1"/>
    <col min="14" max="14" width="10.88671875" style="76" customWidth="1"/>
    <col min="15" max="15" width="11.109375" style="76" customWidth="1"/>
    <col min="16" max="16" width="13.6640625" style="76" customWidth="1"/>
    <col min="17" max="17" width="7.109375" style="76" customWidth="1"/>
    <col min="18" max="18" width="10.33203125" style="76" customWidth="1"/>
    <col min="19" max="19" width="10.109375" style="76" customWidth="1"/>
    <col min="20" max="16384" width="9.109375" style="76"/>
  </cols>
  <sheetData>
    <row r="1" spans="1:23" ht="14.4">
      <c r="A1" s="108" t="s">
        <v>173</v>
      </c>
    </row>
    <row r="2" spans="1:23" ht="5.25" customHeight="1"/>
    <row r="3" spans="1:23" ht="25.5" customHeight="1">
      <c r="A3" s="225" t="s">
        <v>106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172"/>
    </row>
    <row r="4" spans="1:23" ht="12.75" customHeight="1">
      <c r="A4" s="216" t="s">
        <v>62</v>
      </c>
      <c r="B4" s="217"/>
      <c r="C4" s="83"/>
    </row>
    <row r="5" spans="1:23" ht="12.75" customHeight="1">
      <c r="A5" s="77" t="s">
        <v>239</v>
      </c>
    </row>
    <row r="6" spans="1:23" ht="12.75" customHeight="1">
      <c r="A6" s="241" t="s">
        <v>0</v>
      </c>
      <c r="B6" s="245" t="s">
        <v>1</v>
      </c>
      <c r="C6" s="249" t="s">
        <v>49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1"/>
    </row>
    <row r="7" spans="1:23" s="84" customFormat="1" ht="12.75" customHeight="1">
      <c r="A7" s="242"/>
      <c r="B7" s="246"/>
      <c r="C7" s="235" t="s">
        <v>48</v>
      </c>
      <c r="D7" s="235" t="s">
        <v>47</v>
      </c>
      <c r="E7" s="235" t="s">
        <v>46</v>
      </c>
      <c r="F7" s="235" t="s">
        <v>45</v>
      </c>
      <c r="G7" s="235" t="s">
        <v>44</v>
      </c>
      <c r="H7" s="235" t="s">
        <v>43</v>
      </c>
      <c r="I7" s="235" t="s">
        <v>42</v>
      </c>
      <c r="J7" s="235" t="s">
        <v>41</v>
      </c>
      <c r="K7" s="235" t="s">
        <v>40</v>
      </c>
      <c r="L7" s="235" t="s">
        <v>39</v>
      </c>
      <c r="M7" s="173"/>
      <c r="N7" s="235" t="s">
        <v>38</v>
      </c>
      <c r="O7" s="235" t="s">
        <v>37</v>
      </c>
      <c r="P7" s="235" t="s">
        <v>51</v>
      </c>
      <c r="Q7" s="235" t="s">
        <v>36</v>
      </c>
      <c r="R7" s="235" t="s">
        <v>35</v>
      </c>
      <c r="S7" s="238" t="s">
        <v>34</v>
      </c>
      <c r="T7" s="235" t="s">
        <v>33</v>
      </c>
    </row>
    <row r="8" spans="1:23" s="84" customFormat="1" ht="12.75" customHeight="1">
      <c r="A8" s="243"/>
      <c r="B8" s="247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174"/>
      <c r="N8" s="236"/>
      <c r="O8" s="236"/>
      <c r="P8" s="236"/>
      <c r="Q8" s="236"/>
      <c r="R8" s="236"/>
      <c r="S8" s="239"/>
      <c r="T8" s="236"/>
    </row>
    <row r="9" spans="1:23" s="84" customFormat="1" ht="71.25" customHeight="1">
      <c r="A9" s="244"/>
      <c r="B9" s="248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175" t="s">
        <v>273</v>
      </c>
      <c r="N9" s="237"/>
      <c r="O9" s="237"/>
      <c r="P9" s="237"/>
      <c r="Q9" s="237"/>
      <c r="R9" s="237"/>
      <c r="S9" s="240"/>
      <c r="T9" s="237"/>
    </row>
    <row r="10" spans="1:23" s="84" customFormat="1" collapsed="1">
      <c r="A10" s="145">
        <v>1</v>
      </c>
      <c r="B10" s="123">
        <v>2</v>
      </c>
      <c r="C10" s="124">
        <v>3</v>
      </c>
      <c r="D10" s="123">
        <v>4</v>
      </c>
      <c r="E10" s="124">
        <v>5</v>
      </c>
      <c r="F10" s="123">
        <v>6</v>
      </c>
      <c r="G10" s="124">
        <v>7</v>
      </c>
      <c r="H10" s="123">
        <v>8</v>
      </c>
      <c r="I10" s="124">
        <v>9</v>
      </c>
      <c r="J10" s="123">
        <v>10</v>
      </c>
      <c r="K10" s="124">
        <v>11</v>
      </c>
      <c r="L10" s="123">
        <v>12</v>
      </c>
      <c r="M10" s="124">
        <v>13</v>
      </c>
      <c r="N10" s="123">
        <v>14</v>
      </c>
      <c r="O10" s="124">
        <v>15</v>
      </c>
      <c r="P10" s="123">
        <v>16</v>
      </c>
      <c r="Q10" s="124">
        <v>17</v>
      </c>
      <c r="R10" s="123">
        <v>18</v>
      </c>
      <c r="S10" s="124">
        <v>19</v>
      </c>
      <c r="T10" s="123">
        <v>20</v>
      </c>
      <c r="U10" s="125"/>
      <c r="V10" s="125"/>
      <c r="W10" s="125"/>
    </row>
    <row r="11" spans="1:23" hidden="1" outlineLevel="1">
      <c r="A11" s="62">
        <v>40544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3" hidden="1" outlineLevel="1">
      <c r="A12" s="62">
        <v>40575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3" hidden="1" outlineLevel="1">
      <c r="A13" s="62">
        <v>40603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3" hidden="1" outlineLevel="1">
      <c r="A14" s="62">
        <v>40634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</row>
    <row r="15" spans="1:23" hidden="1" outlineLevel="1">
      <c r="A15" s="62">
        <v>40664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</row>
    <row r="16" spans="1:23" hidden="1" outlineLevel="1">
      <c r="A16" s="62">
        <v>40695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</row>
    <row r="17" spans="1:23" hidden="1" outlineLevel="1">
      <c r="A17" s="62">
        <v>40725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</row>
    <row r="18" spans="1:23" hidden="1" outlineLevel="1">
      <c r="A18" s="62">
        <v>40756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</row>
    <row r="19" spans="1:23" hidden="1" outlineLevel="1">
      <c r="A19" s="62">
        <v>40787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</row>
    <row r="20" spans="1:23" hidden="1" outlineLevel="1">
      <c r="A20" s="62">
        <v>40817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</row>
    <row r="21" spans="1:23" hidden="1" outlineLevel="1">
      <c r="A21" s="62">
        <v>40848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</row>
    <row r="22" spans="1:23" hidden="1" outlineLevel="1">
      <c r="A22" s="62">
        <v>40878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</row>
    <row r="23" spans="1:23" hidden="1" outlineLevel="1">
      <c r="A23" s="62">
        <v>40909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</row>
    <row r="24" spans="1:23" hidden="1" outlineLevel="1">
      <c r="A24" s="62">
        <v>40940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</row>
    <row r="25" spans="1:23" hidden="1" outlineLevel="1">
      <c r="A25" s="62">
        <v>40969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</row>
    <row r="26" spans="1:23" hidden="1" outlineLevel="1">
      <c r="A26" s="62">
        <v>41000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</row>
    <row r="27" spans="1:23" hidden="1" outlineLevel="1">
      <c r="A27" s="62">
        <v>41030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</row>
    <row r="28" spans="1:23" hidden="1" outlineLevel="1">
      <c r="A28" s="62">
        <v>41061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</row>
    <row r="29" spans="1:23" hidden="1" outlineLevel="1">
      <c r="A29" s="62">
        <v>41091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</row>
    <row r="30" spans="1:23" hidden="1" outlineLevel="1">
      <c r="A30" s="62">
        <v>41122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</row>
    <row r="31" spans="1:23" hidden="1" outlineLevel="1">
      <c r="A31" s="62">
        <v>41153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</row>
    <row r="32" spans="1:23" hidden="1" outlineLevel="1">
      <c r="A32" s="62">
        <v>41183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</row>
    <row r="33" spans="1:23" hidden="1" outlineLevel="1">
      <c r="A33" s="62">
        <v>41214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</row>
    <row r="34" spans="1:23" hidden="1" outlineLevel="1">
      <c r="A34" s="62">
        <v>41244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</row>
    <row r="35" spans="1:23" hidden="1" outlineLevel="1">
      <c r="A35" s="62">
        <v>41275</v>
      </c>
      <c r="B35" s="120">
        <v>1407.4097480000003</v>
      </c>
      <c r="C35" s="120">
        <v>368.29513276</v>
      </c>
      <c r="D35" s="120">
        <v>25.631350279999999</v>
      </c>
      <c r="E35" s="120">
        <v>368.25024487000002</v>
      </c>
      <c r="F35" s="120">
        <v>136.49248357000002</v>
      </c>
      <c r="G35" s="120">
        <v>2.5828610799999998</v>
      </c>
      <c r="H35" s="120">
        <v>36.153368560000004</v>
      </c>
      <c r="I35" s="120">
        <v>199.53937666999997</v>
      </c>
      <c r="J35" s="120">
        <v>33.64499962</v>
      </c>
      <c r="K35" s="120">
        <v>2.7132115000000003</v>
      </c>
      <c r="L35" s="120">
        <v>33.076749369999995</v>
      </c>
      <c r="M35" s="176" t="s">
        <v>191</v>
      </c>
      <c r="N35" s="120">
        <v>134.29255182</v>
      </c>
      <c r="O35" s="120">
        <v>37.391749419999996</v>
      </c>
      <c r="P35" s="120">
        <v>5.002448339999999</v>
      </c>
      <c r="Q35" s="120">
        <v>5.9112958300000003</v>
      </c>
      <c r="R35" s="120">
        <v>10.785307479999998</v>
      </c>
      <c r="S35" s="120">
        <v>2.2061875</v>
      </c>
      <c r="T35" s="120">
        <v>5.4404293300000006</v>
      </c>
      <c r="U35" s="120"/>
      <c r="V35" s="120"/>
      <c r="W35" s="120"/>
    </row>
    <row r="36" spans="1:23" hidden="1" outlineLevel="1">
      <c r="A36" s="62">
        <v>41306</v>
      </c>
      <c r="B36" s="120">
        <v>1399.1424514800001</v>
      </c>
      <c r="C36" s="120">
        <v>416.30712235999999</v>
      </c>
      <c r="D36" s="120">
        <v>19.447547659999998</v>
      </c>
      <c r="E36" s="120">
        <v>450.07207489999996</v>
      </c>
      <c r="F36" s="120">
        <v>129.32117070999999</v>
      </c>
      <c r="G36" s="120">
        <v>3.1983911800000002</v>
      </c>
      <c r="H36" s="120">
        <v>41.207664199999996</v>
      </c>
      <c r="I36" s="120">
        <v>155.73509132999999</v>
      </c>
      <c r="J36" s="120">
        <v>24.848219610000005</v>
      </c>
      <c r="K36" s="120">
        <v>3.1091701</v>
      </c>
      <c r="L36" s="120">
        <v>33.899481260000002</v>
      </c>
      <c r="M36" s="176" t="s">
        <v>191</v>
      </c>
      <c r="N36" s="120">
        <v>36.275573450000003</v>
      </c>
      <c r="O36" s="120">
        <v>60.533060739999996</v>
      </c>
      <c r="P36" s="120">
        <v>5.28447011</v>
      </c>
      <c r="Q36" s="120">
        <v>5.8095097300000003</v>
      </c>
      <c r="R36" s="120">
        <v>7.5542165499999996</v>
      </c>
      <c r="S36" s="120">
        <v>1.0284822499999999</v>
      </c>
      <c r="T36" s="120">
        <v>5.5112053400000001</v>
      </c>
      <c r="U36" s="120"/>
      <c r="V36" s="120"/>
      <c r="W36" s="120"/>
    </row>
    <row r="37" spans="1:23" hidden="1" outlineLevel="1">
      <c r="A37" s="62">
        <v>41334</v>
      </c>
      <c r="B37" s="120">
        <v>1407.2345798599997</v>
      </c>
      <c r="C37" s="120">
        <v>444.20497783999997</v>
      </c>
      <c r="D37" s="120">
        <v>16.434909470000001</v>
      </c>
      <c r="E37" s="120">
        <v>432.31641218999994</v>
      </c>
      <c r="F37" s="120">
        <v>106.05261881999999</v>
      </c>
      <c r="G37" s="120">
        <v>2.2876713799999999</v>
      </c>
      <c r="H37" s="120">
        <v>39.972758569999996</v>
      </c>
      <c r="I37" s="120">
        <v>208.87705012999993</v>
      </c>
      <c r="J37" s="120">
        <v>28.196079390000005</v>
      </c>
      <c r="K37" s="120">
        <v>2.35143316</v>
      </c>
      <c r="L37" s="120">
        <v>23.632491829999999</v>
      </c>
      <c r="M37" s="176" t="s">
        <v>191</v>
      </c>
      <c r="N37" s="120">
        <v>31.923885820000002</v>
      </c>
      <c r="O37" s="120">
        <v>40.984973629999999</v>
      </c>
      <c r="P37" s="120">
        <v>4.97554681</v>
      </c>
      <c r="Q37" s="120">
        <v>5.8641511900000003</v>
      </c>
      <c r="R37" s="120">
        <v>10.555390140000002</v>
      </c>
      <c r="S37" s="120">
        <v>1.2285450099999999</v>
      </c>
      <c r="T37" s="120">
        <v>7.3756844799999994</v>
      </c>
      <c r="U37" s="120"/>
      <c r="V37" s="120"/>
      <c r="W37" s="120"/>
    </row>
    <row r="38" spans="1:23" hidden="1" outlineLevel="1">
      <c r="A38" s="62">
        <v>41365</v>
      </c>
      <c r="B38" s="120">
        <v>1366.9833625000001</v>
      </c>
      <c r="C38" s="120">
        <v>403.90906784999999</v>
      </c>
      <c r="D38" s="120">
        <v>14.55795702</v>
      </c>
      <c r="E38" s="120">
        <v>450.16743331999999</v>
      </c>
      <c r="F38" s="120">
        <v>96.810681129999992</v>
      </c>
      <c r="G38" s="120">
        <v>1.9824269000000001</v>
      </c>
      <c r="H38" s="120">
        <v>30.352345359999997</v>
      </c>
      <c r="I38" s="120">
        <v>204.30909864999998</v>
      </c>
      <c r="J38" s="120">
        <v>26.001062039999997</v>
      </c>
      <c r="K38" s="120">
        <v>2.76013259</v>
      </c>
      <c r="L38" s="120">
        <v>20.671612370000002</v>
      </c>
      <c r="M38" s="176" t="s">
        <v>191</v>
      </c>
      <c r="N38" s="120">
        <v>41.979956309999999</v>
      </c>
      <c r="O38" s="120">
        <v>42.858019769999999</v>
      </c>
      <c r="P38" s="120">
        <v>4.9904205399999997</v>
      </c>
      <c r="Q38" s="120">
        <v>5.4484523500000002</v>
      </c>
      <c r="R38" s="120">
        <v>13.315137960000001</v>
      </c>
      <c r="S38" s="120">
        <v>0.97927514000000004</v>
      </c>
      <c r="T38" s="120">
        <v>5.8902832000000016</v>
      </c>
      <c r="U38" s="120"/>
      <c r="V38" s="120"/>
      <c r="W38" s="120"/>
    </row>
    <row r="39" spans="1:23" hidden="1" outlineLevel="1">
      <c r="A39" s="62">
        <v>41395</v>
      </c>
      <c r="B39" s="120">
        <v>1410.2171809599997</v>
      </c>
      <c r="C39" s="120">
        <v>407.91056526</v>
      </c>
      <c r="D39" s="120">
        <v>14.078527189999999</v>
      </c>
      <c r="E39" s="120">
        <v>456.96610906000001</v>
      </c>
      <c r="F39" s="120">
        <v>50.531830069999991</v>
      </c>
      <c r="G39" s="120">
        <v>2.0452565800000002</v>
      </c>
      <c r="H39" s="120">
        <v>78.40709308000001</v>
      </c>
      <c r="I39" s="120">
        <v>207.09780167</v>
      </c>
      <c r="J39" s="120">
        <v>28.778443530000001</v>
      </c>
      <c r="K39" s="120">
        <v>2.76440032</v>
      </c>
      <c r="L39" s="120">
        <v>29.004581859999998</v>
      </c>
      <c r="M39" s="176" t="s">
        <v>191</v>
      </c>
      <c r="N39" s="120">
        <v>58.450833519999996</v>
      </c>
      <c r="O39" s="120">
        <v>43.466788510000001</v>
      </c>
      <c r="P39" s="120">
        <v>5.5271438899999996</v>
      </c>
      <c r="Q39" s="120">
        <v>6.0179527099999994</v>
      </c>
      <c r="R39" s="120">
        <v>10.261958379999999</v>
      </c>
      <c r="S39" s="120">
        <v>0.83018846000000002</v>
      </c>
      <c r="T39" s="120">
        <v>8.0777068700000001</v>
      </c>
      <c r="U39" s="120"/>
      <c r="V39" s="120"/>
      <c r="W39" s="120"/>
    </row>
    <row r="40" spans="1:23" hidden="1" outlineLevel="1">
      <c r="A40" s="62">
        <v>41426</v>
      </c>
      <c r="B40" s="120">
        <v>1156.8499100700001</v>
      </c>
      <c r="C40" s="120">
        <v>355.76075222000003</v>
      </c>
      <c r="D40" s="120">
        <v>18.346439289999999</v>
      </c>
      <c r="E40" s="120">
        <v>368.31323617000004</v>
      </c>
      <c r="F40" s="120">
        <v>47.680205359999995</v>
      </c>
      <c r="G40" s="120">
        <v>2.2820437699999996</v>
      </c>
      <c r="H40" s="120">
        <v>44.21759436</v>
      </c>
      <c r="I40" s="120">
        <v>163.13654043999998</v>
      </c>
      <c r="J40" s="120">
        <v>32.580323179999993</v>
      </c>
      <c r="K40" s="120">
        <v>3.4478000199999999</v>
      </c>
      <c r="L40" s="120">
        <v>20.568561489999997</v>
      </c>
      <c r="M40" s="176" t="s">
        <v>191</v>
      </c>
      <c r="N40" s="120">
        <v>35.86694104</v>
      </c>
      <c r="O40" s="120">
        <v>37.01951725</v>
      </c>
      <c r="P40" s="120">
        <v>6.1688720699999999</v>
      </c>
      <c r="Q40" s="120">
        <v>4.9059186500000003</v>
      </c>
      <c r="R40" s="120">
        <v>9.1295296500000003</v>
      </c>
      <c r="S40" s="120">
        <v>1.1569231800000002</v>
      </c>
      <c r="T40" s="120">
        <v>6.2687119300000003</v>
      </c>
      <c r="U40" s="120"/>
      <c r="V40" s="120"/>
      <c r="W40" s="120"/>
    </row>
    <row r="41" spans="1:23" hidden="1" outlineLevel="1">
      <c r="A41" s="62">
        <v>41456</v>
      </c>
      <c r="B41" s="120">
        <v>1262.1125307899995</v>
      </c>
      <c r="C41" s="120">
        <v>401.12552030999996</v>
      </c>
      <c r="D41" s="120">
        <v>13.728555870000001</v>
      </c>
      <c r="E41" s="120">
        <v>376.38184718999992</v>
      </c>
      <c r="F41" s="120">
        <v>55.005130210000004</v>
      </c>
      <c r="G41" s="120">
        <v>3.6745186900000002</v>
      </c>
      <c r="H41" s="120">
        <v>47.046934230000005</v>
      </c>
      <c r="I41" s="120">
        <v>200.97554122</v>
      </c>
      <c r="J41" s="120">
        <v>31.761379590000001</v>
      </c>
      <c r="K41" s="120">
        <v>3.0613031099999999</v>
      </c>
      <c r="L41" s="120">
        <v>24.037091360000002</v>
      </c>
      <c r="M41" s="176" t="s">
        <v>191</v>
      </c>
      <c r="N41" s="120">
        <v>34.29045386</v>
      </c>
      <c r="O41" s="120">
        <v>39.664243639999995</v>
      </c>
      <c r="P41" s="120">
        <v>7.7968845</v>
      </c>
      <c r="Q41" s="120">
        <v>4.9378229099999995</v>
      </c>
      <c r="R41" s="120">
        <v>11.176010399999999</v>
      </c>
      <c r="S41" s="120">
        <v>0.92208553000000004</v>
      </c>
      <c r="T41" s="120">
        <v>6.5272081699999998</v>
      </c>
      <c r="U41" s="120"/>
      <c r="V41" s="120"/>
      <c r="W41" s="120"/>
    </row>
    <row r="42" spans="1:23" hidden="1" outlineLevel="1">
      <c r="A42" s="62">
        <v>41487</v>
      </c>
      <c r="B42" s="120">
        <v>1295.0310975700004</v>
      </c>
      <c r="C42" s="120">
        <v>364.16074478999997</v>
      </c>
      <c r="D42" s="120">
        <v>24.894582800000002</v>
      </c>
      <c r="E42" s="120">
        <v>385.72904836999999</v>
      </c>
      <c r="F42" s="120">
        <v>36.532229619999995</v>
      </c>
      <c r="G42" s="120">
        <v>2.9632745800000002</v>
      </c>
      <c r="H42" s="120">
        <v>39.864671210000004</v>
      </c>
      <c r="I42" s="120">
        <v>288.44364967000001</v>
      </c>
      <c r="J42" s="120">
        <v>25.971462339999999</v>
      </c>
      <c r="K42" s="120">
        <v>2.60315231</v>
      </c>
      <c r="L42" s="120">
        <v>23.283688099999999</v>
      </c>
      <c r="M42" s="176" t="s">
        <v>191</v>
      </c>
      <c r="N42" s="120">
        <v>32.904093580000001</v>
      </c>
      <c r="O42" s="120">
        <v>36.60894382</v>
      </c>
      <c r="P42" s="120">
        <v>7.2100985600000014</v>
      </c>
      <c r="Q42" s="120">
        <v>6.2095654200000006</v>
      </c>
      <c r="R42" s="120">
        <v>9.5912107100000004</v>
      </c>
      <c r="S42" s="120">
        <v>0.90866490999999994</v>
      </c>
      <c r="T42" s="120">
        <v>7.1520167799999994</v>
      </c>
      <c r="U42" s="120"/>
      <c r="V42" s="120"/>
      <c r="W42" s="120"/>
    </row>
    <row r="43" spans="1:23" hidden="1" outlineLevel="1">
      <c r="A43" s="62">
        <v>41518</v>
      </c>
      <c r="B43" s="120">
        <v>1263.1438556699998</v>
      </c>
      <c r="C43" s="120">
        <v>333.66913821000003</v>
      </c>
      <c r="D43" s="120">
        <v>19.98893795</v>
      </c>
      <c r="E43" s="120">
        <v>408.50932189000002</v>
      </c>
      <c r="F43" s="120">
        <v>52.334907260000001</v>
      </c>
      <c r="G43" s="120">
        <v>3.3832406500000003</v>
      </c>
      <c r="H43" s="120">
        <v>52.119002430000002</v>
      </c>
      <c r="I43" s="120">
        <v>222.22859004999998</v>
      </c>
      <c r="J43" s="120">
        <v>35.230649659999997</v>
      </c>
      <c r="K43" s="120">
        <v>2.94605498</v>
      </c>
      <c r="L43" s="120">
        <v>30.46044625</v>
      </c>
      <c r="M43" s="176" t="s">
        <v>191</v>
      </c>
      <c r="N43" s="120">
        <v>33.756948279999996</v>
      </c>
      <c r="O43" s="120">
        <v>35.28270234</v>
      </c>
      <c r="P43" s="120">
        <v>8.2460982299999994</v>
      </c>
      <c r="Q43" s="120">
        <v>5.8880772300000004</v>
      </c>
      <c r="R43" s="120">
        <v>12.018330349999999</v>
      </c>
      <c r="S43" s="120">
        <v>0.82630920000000008</v>
      </c>
      <c r="T43" s="120">
        <v>6.2551007099999998</v>
      </c>
      <c r="U43" s="120"/>
      <c r="V43" s="120"/>
      <c r="W43" s="120"/>
    </row>
    <row r="44" spans="1:23" hidden="1" outlineLevel="1">
      <c r="A44" s="62">
        <v>41548</v>
      </c>
      <c r="B44" s="120">
        <v>1375.9779807799998</v>
      </c>
      <c r="C44" s="120">
        <v>378.76423603000001</v>
      </c>
      <c r="D44" s="120">
        <v>17.737025469999999</v>
      </c>
      <c r="E44" s="120">
        <v>399.4297608</v>
      </c>
      <c r="F44" s="120">
        <v>115.05663861000001</v>
      </c>
      <c r="G44" s="120">
        <v>3.4603631800000003</v>
      </c>
      <c r="H44" s="120">
        <v>41.56646361</v>
      </c>
      <c r="I44" s="120">
        <v>244.73294544999996</v>
      </c>
      <c r="J44" s="120">
        <v>31.78484018</v>
      </c>
      <c r="K44" s="120">
        <v>2.1670068000000002</v>
      </c>
      <c r="L44" s="120">
        <v>30.97662369</v>
      </c>
      <c r="M44" s="176" t="s">
        <v>191</v>
      </c>
      <c r="N44" s="120">
        <v>35.406801809999997</v>
      </c>
      <c r="O44" s="120">
        <v>39.867126390000003</v>
      </c>
      <c r="P44" s="120">
        <v>10.809085439999999</v>
      </c>
      <c r="Q44" s="120">
        <v>6.4935958100000004</v>
      </c>
      <c r="R44" s="120">
        <v>11.306268530000001</v>
      </c>
      <c r="S44" s="120">
        <v>0.73088763000000001</v>
      </c>
      <c r="T44" s="120">
        <v>5.6883113500000002</v>
      </c>
      <c r="U44" s="120"/>
      <c r="V44" s="120"/>
      <c r="W44" s="120"/>
    </row>
    <row r="45" spans="1:23" hidden="1" outlineLevel="1">
      <c r="A45" s="62">
        <v>41579</v>
      </c>
      <c r="B45" s="120">
        <v>1321.8223423300001</v>
      </c>
      <c r="C45" s="120">
        <v>410.41178254999994</v>
      </c>
      <c r="D45" s="120">
        <v>12.235060989999999</v>
      </c>
      <c r="E45" s="120">
        <v>341.43937413000003</v>
      </c>
      <c r="F45" s="120">
        <v>120.11321002</v>
      </c>
      <c r="G45" s="120">
        <v>3.4291867300000005</v>
      </c>
      <c r="H45" s="120">
        <v>42.318426660000007</v>
      </c>
      <c r="I45" s="120">
        <v>198.59179641</v>
      </c>
      <c r="J45" s="120">
        <v>39.323995549999999</v>
      </c>
      <c r="K45" s="120">
        <v>2.7614697600000002</v>
      </c>
      <c r="L45" s="120">
        <v>23.435022750000002</v>
      </c>
      <c r="M45" s="176" t="s">
        <v>191</v>
      </c>
      <c r="N45" s="120">
        <v>39.161906260000002</v>
      </c>
      <c r="O45" s="120">
        <v>48.360018889999999</v>
      </c>
      <c r="P45" s="120">
        <v>15.6416129</v>
      </c>
      <c r="Q45" s="120">
        <v>6.1149099700000002</v>
      </c>
      <c r="R45" s="120">
        <v>11.245345319999997</v>
      </c>
      <c r="S45" s="120">
        <v>0.71507231999999998</v>
      </c>
      <c r="T45" s="120">
        <v>6.5241511199999991</v>
      </c>
      <c r="U45" s="120"/>
      <c r="V45" s="120"/>
      <c r="W45" s="120"/>
    </row>
    <row r="46" spans="1:23" hidden="1" outlineLevel="1">
      <c r="A46" s="62">
        <v>41609</v>
      </c>
      <c r="B46" s="120">
        <v>1228.57354214</v>
      </c>
      <c r="C46" s="120">
        <v>354.66970092999998</v>
      </c>
      <c r="D46" s="120">
        <v>11.599234919999999</v>
      </c>
      <c r="E46" s="120">
        <v>246.18717455000001</v>
      </c>
      <c r="F46" s="120">
        <v>92.679054570000005</v>
      </c>
      <c r="G46" s="120">
        <v>4.4308997499999991</v>
      </c>
      <c r="H46" s="120">
        <v>57.146014459999996</v>
      </c>
      <c r="I46" s="120">
        <v>172.94361578000002</v>
      </c>
      <c r="J46" s="120">
        <v>131.56847435</v>
      </c>
      <c r="K46" s="120">
        <v>2.9815260600000002</v>
      </c>
      <c r="L46" s="120">
        <v>22.123693190000001</v>
      </c>
      <c r="M46" s="176" t="s">
        <v>191</v>
      </c>
      <c r="N46" s="120">
        <v>48.770861050000001</v>
      </c>
      <c r="O46" s="120">
        <v>42.943918199999992</v>
      </c>
      <c r="P46" s="120">
        <v>21.195009449999997</v>
      </c>
      <c r="Q46" s="120">
        <v>5.85681662</v>
      </c>
      <c r="R46" s="120">
        <v>8.1532338699999993</v>
      </c>
      <c r="S46" s="120">
        <v>0.39832676000000006</v>
      </c>
      <c r="T46" s="120">
        <v>4.9259876299999998</v>
      </c>
      <c r="U46" s="120"/>
      <c r="V46" s="120"/>
      <c r="W46" s="120"/>
    </row>
    <row r="47" spans="1:23" hidden="1" outlineLevel="1">
      <c r="A47" s="62">
        <v>41640</v>
      </c>
      <c r="B47" s="120">
        <v>1322.1358260699999</v>
      </c>
      <c r="C47" s="120">
        <v>355.64933275999999</v>
      </c>
      <c r="D47" s="120">
        <v>12.035649170000001</v>
      </c>
      <c r="E47" s="120">
        <v>317.87439179000006</v>
      </c>
      <c r="F47" s="120">
        <v>87.726534270000002</v>
      </c>
      <c r="G47" s="120">
        <v>4.2839274900000008</v>
      </c>
      <c r="H47" s="120">
        <v>55.02105675</v>
      </c>
      <c r="I47" s="120">
        <v>240.92135113999998</v>
      </c>
      <c r="J47" s="120">
        <v>40.929163499999994</v>
      </c>
      <c r="K47" s="120">
        <v>2.7752354700000001</v>
      </c>
      <c r="L47" s="120">
        <v>30.487860919999999</v>
      </c>
      <c r="M47" s="176" t="s">
        <v>191</v>
      </c>
      <c r="N47" s="120">
        <v>87.714093390000002</v>
      </c>
      <c r="O47" s="120">
        <v>45.257833569999995</v>
      </c>
      <c r="P47" s="120">
        <v>20.81572547</v>
      </c>
      <c r="Q47" s="120">
        <v>7.4405749999999999</v>
      </c>
      <c r="R47" s="120">
        <v>7.2098657999999993</v>
      </c>
      <c r="S47" s="120">
        <v>0.62119480000000005</v>
      </c>
      <c r="T47" s="120">
        <v>5.3720347799999999</v>
      </c>
      <c r="U47" s="120"/>
      <c r="V47" s="120"/>
      <c r="W47" s="120"/>
    </row>
    <row r="48" spans="1:23" hidden="1" outlineLevel="1">
      <c r="A48" s="62">
        <v>41671</v>
      </c>
      <c r="B48" s="120">
        <v>1314.8856263800003</v>
      </c>
      <c r="C48" s="120">
        <v>363.22989838000007</v>
      </c>
      <c r="D48" s="120">
        <v>18.054334670000003</v>
      </c>
      <c r="E48" s="120">
        <v>378.30357703000004</v>
      </c>
      <c r="F48" s="120">
        <v>91.143380149999999</v>
      </c>
      <c r="G48" s="120">
        <v>4.4365159900000002</v>
      </c>
      <c r="H48" s="120">
        <v>63.227824010000006</v>
      </c>
      <c r="I48" s="120">
        <v>197.78975330999998</v>
      </c>
      <c r="J48" s="120">
        <v>38.564132140000005</v>
      </c>
      <c r="K48" s="120">
        <v>2.3506916900000006</v>
      </c>
      <c r="L48" s="120">
        <v>31.382614279999999</v>
      </c>
      <c r="M48" s="176" t="s">
        <v>191</v>
      </c>
      <c r="N48" s="120">
        <v>50.79723276</v>
      </c>
      <c r="O48" s="120">
        <v>42.328943950000003</v>
      </c>
      <c r="P48" s="120">
        <v>13.509492720000001</v>
      </c>
      <c r="Q48" s="120">
        <v>5.4928421399999996</v>
      </c>
      <c r="R48" s="120">
        <v>7.6489192399999997</v>
      </c>
      <c r="S48" s="120">
        <v>0.76530591999999986</v>
      </c>
      <c r="T48" s="120">
        <v>5.8601679999999998</v>
      </c>
      <c r="U48" s="120"/>
      <c r="V48" s="120"/>
      <c r="W48" s="120"/>
    </row>
    <row r="49" spans="1:23" hidden="1" outlineLevel="1">
      <c r="A49" s="62">
        <v>41699</v>
      </c>
      <c r="B49" s="120">
        <v>1372.96416368</v>
      </c>
      <c r="C49" s="120">
        <v>407.30318361000002</v>
      </c>
      <c r="D49" s="120">
        <v>18.05384209</v>
      </c>
      <c r="E49" s="120">
        <v>372.46958110999998</v>
      </c>
      <c r="F49" s="120">
        <v>101.75162908999999</v>
      </c>
      <c r="G49" s="120">
        <v>4.7239869199999989</v>
      </c>
      <c r="H49" s="120">
        <v>76.283790950000011</v>
      </c>
      <c r="I49" s="120">
        <v>212.87598173000001</v>
      </c>
      <c r="J49" s="120">
        <v>36.279783320000007</v>
      </c>
      <c r="K49" s="120">
        <v>5.77293067</v>
      </c>
      <c r="L49" s="120">
        <v>26.466526090000002</v>
      </c>
      <c r="M49" s="176" t="s">
        <v>191</v>
      </c>
      <c r="N49" s="120">
        <v>44.949971849999997</v>
      </c>
      <c r="O49" s="120">
        <v>36.557849850000004</v>
      </c>
      <c r="P49" s="120">
        <v>11.97343996</v>
      </c>
      <c r="Q49" s="120">
        <v>5.4399262300000002</v>
      </c>
      <c r="R49" s="120">
        <v>6.5370155799999985</v>
      </c>
      <c r="S49" s="120">
        <v>0.94233548</v>
      </c>
      <c r="T49" s="120">
        <v>4.5823891499999991</v>
      </c>
      <c r="U49" s="120"/>
      <c r="V49" s="120"/>
      <c r="W49" s="120"/>
    </row>
    <row r="50" spans="1:23" hidden="1" outlineLevel="1">
      <c r="A50" s="62">
        <v>41730</v>
      </c>
      <c r="B50" s="120">
        <v>1547.91942341</v>
      </c>
      <c r="C50" s="120">
        <v>458.44626545999995</v>
      </c>
      <c r="D50" s="120">
        <v>26.453424910000003</v>
      </c>
      <c r="E50" s="120">
        <v>350.85514531000001</v>
      </c>
      <c r="F50" s="120">
        <v>102.00764334</v>
      </c>
      <c r="G50" s="120">
        <v>4.7182683699999997</v>
      </c>
      <c r="H50" s="120">
        <v>101.78372965000001</v>
      </c>
      <c r="I50" s="120">
        <v>276.67279372999997</v>
      </c>
      <c r="J50" s="120">
        <v>76.25943964999999</v>
      </c>
      <c r="K50" s="120">
        <v>11.089531990000001</v>
      </c>
      <c r="L50" s="120">
        <v>36.206750239999998</v>
      </c>
      <c r="M50" s="176" t="s">
        <v>191</v>
      </c>
      <c r="N50" s="120">
        <v>40.104565920000006</v>
      </c>
      <c r="O50" s="120">
        <v>35.755507369999997</v>
      </c>
      <c r="P50" s="120">
        <v>10.043597950000001</v>
      </c>
      <c r="Q50" s="120">
        <v>5.7477006699999995</v>
      </c>
      <c r="R50" s="120">
        <v>6.6916268399999996</v>
      </c>
      <c r="S50" s="120">
        <v>0.50913348999999997</v>
      </c>
      <c r="T50" s="120">
        <v>4.5742985200000001</v>
      </c>
      <c r="U50" s="120"/>
      <c r="V50" s="120"/>
      <c r="W50" s="120"/>
    </row>
    <row r="51" spans="1:23" hidden="1" outlineLevel="1">
      <c r="A51" s="62">
        <v>41760</v>
      </c>
      <c r="B51" s="120">
        <v>1704.7792364899997</v>
      </c>
      <c r="C51" s="120">
        <v>531.86230786999988</v>
      </c>
      <c r="D51" s="120">
        <v>35.07394481</v>
      </c>
      <c r="E51" s="120">
        <v>380.24720609999997</v>
      </c>
      <c r="F51" s="120">
        <v>58.785850980000006</v>
      </c>
      <c r="G51" s="120">
        <v>3.5320030500000001</v>
      </c>
      <c r="H51" s="120">
        <v>133.43439610000001</v>
      </c>
      <c r="I51" s="120">
        <v>318.23903017000004</v>
      </c>
      <c r="J51" s="120">
        <v>40.491332730000003</v>
      </c>
      <c r="K51" s="120">
        <v>12.0554834</v>
      </c>
      <c r="L51" s="120">
        <v>29.613514599999998</v>
      </c>
      <c r="M51" s="176" t="s">
        <v>191</v>
      </c>
      <c r="N51" s="120">
        <v>42.93211857</v>
      </c>
      <c r="O51" s="120">
        <v>51.053367340000001</v>
      </c>
      <c r="P51" s="120">
        <v>43.023223770000001</v>
      </c>
      <c r="Q51" s="120">
        <v>5.72734041</v>
      </c>
      <c r="R51" s="120">
        <v>9.1316297300000002</v>
      </c>
      <c r="S51" s="120">
        <v>0.69784966999999998</v>
      </c>
      <c r="T51" s="120">
        <v>8.878637190000001</v>
      </c>
      <c r="U51" s="120"/>
      <c r="V51" s="120"/>
      <c r="W51" s="120"/>
    </row>
    <row r="52" spans="1:23" hidden="1" outlineLevel="1">
      <c r="A52" s="62">
        <v>41791</v>
      </c>
      <c r="B52" s="120">
        <v>1753.2622579399995</v>
      </c>
      <c r="C52" s="120">
        <v>515.46644450999997</v>
      </c>
      <c r="D52" s="120">
        <v>27.378556</v>
      </c>
      <c r="E52" s="120">
        <v>390.050569</v>
      </c>
      <c r="F52" s="120">
        <v>58.249937119999998</v>
      </c>
      <c r="G52" s="120">
        <v>3.8483308600000008</v>
      </c>
      <c r="H52" s="120">
        <v>152.65282392000003</v>
      </c>
      <c r="I52" s="120">
        <v>367.41080072999995</v>
      </c>
      <c r="J52" s="120">
        <v>39.853204320000003</v>
      </c>
      <c r="K52" s="120">
        <v>23.596880769999995</v>
      </c>
      <c r="L52" s="120">
        <v>34.229110040000002</v>
      </c>
      <c r="M52" s="176" t="s">
        <v>191</v>
      </c>
      <c r="N52" s="120">
        <v>32.241743199999995</v>
      </c>
      <c r="O52" s="120">
        <v>37.866527230000003</v>
      </c>
      <c r="P52" s="120">
        <v>53.620147449999997</v>
      </c>
      <c r="Q52" s="120">
        <v>5.8069748400000005</v>
      </c>
      <c r="R52" s="120">
        <v>5.2055065699999998</v>
      </c>
      <c r="S52" s="120">
        <v>1.1729542499999999</v>
      </c>
      <c r="T52" s="120">
        <v>4.6117471300000004</v>
      </c>
      <c r="U52" s="120"/>
      <c r="V52" s="120"/>
      <c r="W52" s="120"/>
    </row>
    <row r="53" spans="1:23" hidden="1" outlineLevel="1">
      <c r="A53" s="62">
        <v>41821</v>
      </c>
      <c r="B53" s="120">
        <v>1903.9793873799997</v>
      </c>
      <c r="C53" s="120">
        <v>613.86730151999996</v>
      </c>
      <c r="D53" s="120">
        <v>29.080055680000001</v>
      </c>
      <c r="E53" s="120">
        <v>424.60657182</v>
      </c>
      <c r="F53" s="120">
        <v>33.261768379999999</v>
      </c>
      <c r="G53" s="120">
        <v>3.85320558</v>
      </c>
      <c r="H53" s="120">
        <v>174.42641567000001</v>
      </c>
      <c r="I53" s="120">
        <v>384.18779109999991</v>
      </c>
      <c r="J53" s="120">
        <v>31.441998019999996</v>
      </c>
      <c r="K53" s="120">
        <v>25.265588049999998</v>
      </c>
      <c r="L53" s="120">
        <v>48.612116329999999</v>
      </c>
      <c r="M53" s="176" t="s">
        <v>191</v>
      </c>
      <c r="N53" s="120">
        <v>23.504198089999999</v>
      </c>
      <c r="O53" s="120">
        <v>39.964729759999997</v>
      </c>
      <c r="P53" s="120">
        <v>43.238013760000001</v>
      </c>
      <c r="Q53" s="120">
        <v>5.7185850900000004</v>
      </c>
      <c r="R53" s="120">
        <v>17.04408815</v>
      </c>
      <c r="S53" s="120">
        <v>1.0326404199999999</v>
      </c>
      <c r="T53" s="120">
        <v>4.8743199600000002</v>
      </c>
      <c r="U53" s="120"/>
      <c r="V53" s="120"/>
      <c r="W53" s="120"/>
    </row>
    <row r="54" spans="1:23" hidden="1" outlineLevel="1">
      <c r="A54" s="62">
        <v>41852</v>
      </c>
      <c r="B54" s="120">
        <v>1901.0734221799999</v>
      </c>
      <c r="C54" s="120">
        <v>565.64624504000005</v>
      </c>
      <c r="D54" s="120">
        <v>38.62850838</v>
      </c>
      <c r="E54" s="120">
        <v>462.94165972999997</v>
      </c>
      <c r="F54" s="120">
        <v>49.866955420000004</v>
      </c>
      <c r="G54" s="120">
        <v>5.7566504400000005</v>
      </c>
      <c r="H54" s="120">
        <v>204.87677608999999</v>
      </c>
      <c r="I54" s="120">
        <v>346.80082010000001</v>
      </c>
      <c r="J54" s="120">
        <v>35.797463720000003</v>
      </c>
      <c r="K54" s="120">
        <v>3.9992405499999997</v>
      </c>
      <c r="L54" s="120">
        <v>42.955378510000003</v>
      </c>
      <c r="M54" s="176" t="s">
        <v>191</v>
      </c>
      <c r="N54" s="120">
        <v>22.159340960000002</v>
      </c>
      <c r="O54" s="120">
        <v>45.297605220000001</v>
      </c>
      <c r="P54" s="120">
        <v>44.846132789999999</v>
      </c>
      <c r="Q54" s="120">
        <v>6.4344416400000002</v>
      </c>
      <c r="R54" s="120">
        <v>17.281488449999998</v>
      </c>
      <c r="S54" s="120">
        <v>1.0442778699999999</v>
      </c>
      <c r="T54" s="120">
        <v>6.7404372700000001</v>
      </c>
      <c r="U54" s="120"/>
      <c r="V54" s="120"/>
      <c r="W54" s="126"/>
    </row>
    <row r="55" spans="1:23" hidden="1" outlineLevel="1">
      <c r="A55" s="62">
        <v>41883</v>
      </c>
      <c r="B55" s="120">
        <v>1834.3822728800005</v>
      </c>
      <c r="C55" s="120">
        <v>517.37489970000001</v>
      </c>
      <c r="D55" s="120">
        <v>38.156569769999997</v>
      </c>
      <c r="E55" s="120">
        <v>435.00286259999996</v>
      </c>
      <c r="F55" s="120">
        <v>45.083151579999999</v>
      </c>
      <c r="G55" s="120">
        <v>5.8676151199999991</v>
      </c>
      <c r="H55" s="120">
        <v>187.25477996999999</v>
      </c>
      <c r="I55" s="120">
        <v>373.04763150999997</v>
      </c>
      <c r="J55" s="120">
        <v>41.196688690000009</v>
      </c>
      <c r="K55" s="120">
        <v>3.8453093200000001</v>
      </c>
      <c r="L55" s="120">
        <v>42.9080613</v>
      </c>
      <c r="M55" s="176" t="s">
        <v>191</v>
      </c>
      <c r="N55" s="120">
        <v>23.888433479999996</v>
      </c>
      <c r="O55" s="120">
        <v>42.387889120000004</v>
      </c>
      <c r="P55" s="120">
        <v>47.899051530000001</v>
      </c>
      <c r="Q55" s="120">
        <v>6.1593420099999996</v>
      </c>
      <c r="R55" s="120">
        <v>17.649010400000002</v>
      </c>
      <c r="S55" s="120">
        <v>1.0430962199999998</v>
      </c>
      <c r="T55" s="120">
        <v>5.6178805599999997</v>
      </c>
      <c r="U55" s="120"/>
      <c r="V55" s="120"/>
      <c r="W55" s="120"/>
    </row>
    <row r="56" spans="1:23" hidden="1" outlineLevel="1">
      <c r="A56" s="62">
        <v>41913</v>
      </c>
      <c r="B56" s="120">
        <v>1937.8201241900001</v>
      </c>
      <c r="C56" s="120">
        <v>638.37995092999995</v>
      </c>
      <c r="D56" s="120">
        <v>23.239458540000001</v>
      </c>
      <c r="E56" s="120">
        <v>442.82855971999993</v>
      </c>
      <c r="F56" s="120">
        <v>53.477485419999994</v>
      </c>
      <c r="G56" s="120">
        <v>6.5667278599999994</v>
      </c>
      <c r="H56" s="120">
        <v>180.55485761</v>
      </c>
      <c r="I56" s="120">
        <v>339.44198287999996</v>
      </c>
      <c r="J56" s="120">
        <v>42.73970327</v>
      </c>
      <c r="K56" s="120">
        <v>3.8238333400000002</v>
      </c>
      <c r="L56" s="120">
        <v>44.615444330000003</v>
      </c>
      <c r="M56" s="176" t="s">
        <v>191</v>
      </c>
      <c r="N56" s="120">
        <v>22.776799460000003</v>
      </c>
      <c r="O56" s="120">
        <v>43.573809490000002</v>
      </c>
      <c r="P56" s="120">
        <v>69.339498660000004</v>
      </c>
      <c r="Q56" s="120">
        <v>6.4406604700000001</v>
      </c>
      <c r="R56" s="120">
        <v>13.69788685</v>
      </c>
      <c r="S56" s="120">
        <v>0.91533436000000012</v>
      </c>
      <c r="T56" s="120">
        <v>5.408131</v>
      </c>
      <c r="U56" s="120"/>
      <c r="V56" s="120"/>
      <c r="W56" s="120"/>
    </row>
    <row r="57" spans="1:23" hidden="1" outlineLevel="1">
      <c r="A57" s="62">
        <v>41944</v>
      </c>
      <c r="B57" s="120">
        <v>2056.2326485000003</v>
      </c>
      <c r="C57" s="120">
        <v>635.89665312000011</v>
      </c>
      <c r="D57" s="120">
        <v>25.16237009</v>
      </c>
      <c r="E57" s="120">
        <v>481.8322982599999</v>
      </c>
      <c r="F57" s="120">
        <v>76.624839380000012</v>
      </c>
      <c r="G57" s="120">
        <v>6.2313649600000005</v>
      </c>
      <c r="H57" s="120">
        <v>149.94645339000002</v>
      </c>
      <c r="I57" s="120">
        <v>386.74592540999998</v>
      </c>
      <c r="J57" s="120">
        <v>40.915246150000002</v>
      </c>
      <c r="K57" s="120">
        <v>3.5100449299999998</v>
      </c>
      <c r="L57" s="120">
        <v>52.918480259999995</v>
      </c>
      <c r="M57" s="176" t="s">
        <v>191</v>
      </c>
      <c r="N57" s="120">
        <v>25.365997470000003</v>
      </c>
      <c r="O57" s="120">
        <v>39.179531149999995</v>
      </c>
      <c r="P57" s="120">
        <v>104.16459903000001</v>
      </c>
      <c r="Q57" s="120">
        <v>6.5663354499999995</v>
      </c>
      <c r="R57" s="120">
        <v>11.738253429999999</v>
      </c>
      <c r="S57" s="120">
        <v>0.93014907000000002</v>
      </c>
      <c r="T57" s="120">
        <v>8.5041069499999988</v>
      </c>
      <c r="U57" s="120"/>
      <c r="V57" s="120"/>
      <c r="W57" s="120"/>
    </row>
    <row r="58" spans="1:23" hidden="1" outlineLevel="1">
      <c r="A58" s="62">
        <v>41974</v>
      </c>
      <c r="B58" s="120">
        <v>2004.6829188199999</v>
      </c>
      <c r="C58" s="120">
        <v>631.86639089999994</v>
      </c>
      <c r="D58" s="120">
        <v>25.292209310000004</v>
      </c>
      <c r="E58" s="120">
        <v>480.34336536000006</v>
      </c>
      <c r="F58" s="120">
        <v>79.882103649999991</v>
      </c>
      <c r="G58" s="120">
        <v>5.35727698</v>
      </c>
      <c r="H58" s="120">
        <v>118.53137513999999</v>
      </c>
      <c r="I58" s="120">
        <v>294.64960695999997</v>
      </c>
      <c r="J58" s="120">
        <v>56.925970899999996</v>
      </c>
      <c r="K58" s="120">
        <v>2.85950098</v>
      </c>
      <c r="L58" s="120">
        <v>39.43224919</v>
      </c>
      <c r="M58" s="176" t="s">
        <v>191</v>
      </c>
      <c r="N58" s="120">
        <v>21.731604959999999</v>
      </c>
      <c r="O58" s="120">
        <v>43.793179410000008</v>
      </c>
      <c r="P58" s="120">
        <v>178.42638954999998</v>
      </c>
      <c r="Q58" s="120">
        <v>6.512124</v>
      </c>
      <c r="R58" s="120">
        <v>9.7836566300000012</v>
      </c>
      <c r="S58" s="120">
        <v>1.67877784</v>
      </c>
      <c r="T58" s="120">
        <v>7.6171370599999992</v>
      </c>
      <c r="U58" s="120"/>
      <c r="V58" s="120"/>
      <c r="W58" s="120"/>
    </row>
    <row r="59" spans="1:23" hidden="1" outlineLevel="1">
      <c r="A59" s="62">
        <v>42005</v>
      </c>
      <c r="B59" s="120">
        <v>2285.6547859299999</v>
      </c>
      <c r="C59" s="120">
        <v>639.53156651999996</v>
      </c>
      <c r="D59" s="120">
        <v>31.060215079999999</v>
      </c>
      <c r="E59" s="120">
        <v>469.88493710000012</v>
      </c>
      <c r="F59" s="120">
        <v>93.421601649999985</v>
      </c>
      <c r="G59" s="120">
        <v>5.0561658200000004</v>
      </c>
      <c r="H59" s="120">
        <v>122.39512826999999</v>
      </c>
      <c r="I59" s="120">
        <v>517.49154013999987</v>
      </c>
      <c r="J59" s="120">
        <v>50.252719229999997</v>
      </c>
      <c r="K59" s="120">
        <v>3.0125158999999999</v>
      </c>
      <c r="L59" s="120">
        <v>62.763413100000008</v>
      </c>
      <c r="M59" s="176" t="s">
        <v>191</v>
      </c>
      <c r="N59" s="120">
        <v>21.035506229999999</v>
      </c>
      <c r="O59" s="120">
        <v>33.068640100000003</v>
      </c>
      <c r="P59" s="120">
        <v>214.78006554000001</v>
      </c>
      <c r="Q59" s="120">
        <v>6.3353361899999996</v>
      </c>
      <c r="R59" s="120">
        <v>8.5785681800000013</v>
      </c>
      <c r="S59" s="120">
        <v>2.1842605800000001</v>
      </c>
      <c r="T59" s="120">
        <v>4.8026062999999999</v>
      </c>
      <c r="U59" s="120"/>
      <c r="V59" s="120"/>
      <c r="W59" s="120"/>
    </row>
    <row r="60" spans="1:23" hidden="1" outlineLevel="1">
      <c r="A60" s="62">
        <v>42036</v>
      </c>
      <c r="B60" s="120">
        <v>2778.0341232400001</v>
      </c>
      <c r="C60" s="120">
        <v>779.72685725999997</v>
      </c>
      <c r="D60" s="120">
        <v>42.653598219999999</v>
      </c>
      <c r="E60" s="120">
        <v>764.57908470999996</v>
      </c>
      <c r="F60" s="120">
        <v>82.872704409999997</v>
      </c>
      <c r="G60" s="120">
        <v>5.673316100000001</v>
      </c>
      <c r="H60" s="120">
        <v>138.91080077999999</v>
      </c>
      <c r="I60" s="120">
        <v>397.92476391999992</v>
      </c>
      <c r="J60" s="120">
        <v>43.598645120000008</v>
      </c>
      <c r="K60" s="120">
        <v>3.1433628699999998</v>
      </c>
      <c r="L60" s="120">
        <v>84.986686750000004</v>
      </c>
      <c r="M60" s="176" t="s">
        <v>191</v>
      </c>
      <c r="N60" s="120">
        <v>24.137767490000002</v>
      </c>
      <c r="O60" s="120">
        <v>36.714566169999998</v>
      </c>
      <c r="P60" s="120">
        <v>347.85074837000002</v>
      </c>
      <c r="Q60" s="120">
        <v>6.8462975699999999</v>
      </c>
      <c r="R60" s="120">
        <v>10.658245109999999</v>
      </c>
      <c r="S60" s="120">
        <v>1.0093031800000001</v>
      </c>
      <c r="T60" s="120">
        <v>6.7473752099999995</v>
      </c>
      <c r="U60" s="120"/>
      <c r="V60" s="120"/>
      <c r="W60" s="120"/>
    </row>
    <row r="61" spans="1:23" hidden="1" outlineLevel="1">
      <c r="A61" s="62">
        <v>42064</v>
      </c>
      <c r="B61" s="120">
        <v>2361.6117870600001</v>
      </c>
      <c r="C61" s="120">
        <v>717.76947050000001</v>
      </c>
      <c r="D61" s="120">
        <v>30.53485568</v>
      </c>
      <c r="E61" s="120">
        <v>544.95722264999995</v>
      </c>
      <c r="F61" s="120">
        <v>66.431502409999993</v>
      </c>
      <c r="G61" s="120">
        <v>5.45746603</v>
      </c>
      <c r="H61" s="120">
        <v>94.620701849999989</v>
      </c>
      <c r="I61" s="120">
        <v>397.72114910999994</v>
      </c>
      <c r="J61" s="120">
        <v>47.352873049999999</v>
      </c>
      <c r="K61" s="120">
        <v>3.0690878399999999</v>
      </c>
      <c r="L61" s="120">
        <v>71.910561299999998</v>
      </c>
      <c r="M61" s="176" t="s">
        <v>191</v>
      </c>
      <c r="N61" s="120">
        <v>21.389245480000003</v>
      </c>
      <c r="O61" s="120">
        <v>50.037697739999999</v>
      </c>
      <c r="P61" s="120">
        <v>289.86099123000002</v>
      </c>
      <c r="Q61" s="120">
        <v>7.1016507500000001</v>
      </c>
      <c r="R61" s="120">
        <v>7.1154816799999994</v>
      </c>
      <c r="S61" s="120">
        <v>1.11249548</v>
      </c>
      <c r="T61" s="120">
        <v>5.1693342800000002</v>
      </c>
      <c r="U61" s="120"/>
      <c r="V61" s="120"/>
      <c r="W61" s="120"/>
    </row>
    <row r="62" spans="1:23" hidden="1" outlineLevel="1">
      <c r="A62" s="62">
        <v>42095</v>
      </c>
      <c r="B62" s="120">
        <v>2633.44389323</v>
      </c>
      <c r="C62" s="120">
        <v>808.56137344000001</v>
      </c>
      <c r="D62" s="120">
        <v>33.075026770000001</v>
      </c>
      <c r="E62" s="120">
        <v>626.41790377000007</v>
      </c>
      <c r="F62" s="120">
        <v>118.46628892000001</v>
      </c>
      <c r="G62" s="120">
        <v>5.2103594499999994</v>
      </c>
      <c r="H62" s="120">
        <v>100.01611820999999</v>
      </c>
      <c r="I62" s="120">
        <v>427.63817682000001</v>
      </c>
      <c r="J62" s="120">
        <v>52.159018559999993</v>
      </c>
      <c r="K62" s="120">
        <v>2.6742293400000001</v>
      </c>
      <c r="L62" s="120">
        <v>60.420476749999992</v>
      </c>
      <c r="M62" s="176" t="s">
        <v>191</v>
      </c>
      <c r="N62" s="120">
        <v>21.35623996</v>
      </c>
      <c r="O62" s="120">
        <v>40.52462147</v>
      </c>
      <c r="P62" s="120">
        <v>315.14753869999998</v>
      </c>
      <c r="Q62" s="120">
        <v>7.1754043300000001</v>
      </c>
      <c r="R62" s="120">
        <v>8.3133117300000006</v>
      </c>
      <c r="S62" s="120">
        <v>0.84339104000000009</v>
      </c>
      <c r="T62" s="120">
        <v>5.4444139699999994</v>
      </c>
      <c r="U62" s="120"/>
      <c r="V62" s="120"/>
      <c r="W62" s="120"/>
    </row>
    <row r="63" spans="1:23" hidden="1" outlineLevel="1">
      <c r="A63" s="62">
        <v>42125</v>
      </c>
      <c r="B63" s="120">
        <v>2645.8122713499997</v>
      </c>
      <c r="C63" s="120">
        <v>686.9922925699999</v>
      </c>
      <c r="D63" s="120">
        <v>37.925321879999998</v>
      </c>
      <c r="E63" s="120">
        <v>753.84240889000012</v>
      </c>
      <c r="F63" s="120">
        <v>103.67210256</v>
      </c>
      <c r="G63" s="120">
        <v>4.4317595699999996</v>
      </c>
      <c r="H63" s="120">
        <v>94.718038890000003</v>
      </c>
      <c r="I63" s="120">
        <v>420.47122748000004</v>
      </c>
      <c r="J63" s="120">
        <v>55.102565449999993</v>
      </c>
      <c r="K63" s="120">
        <v>3.3895112199999997</v>
      </c>
      <c r="L63" s="120">
        <v>61.359900950000004</v>
      </c>
      <c r="M63" s="176" t="s">
        <v>191</v>
      </c>
      <c r="N63" s="120">
        <v>24.10663061</v>
      </c>
      <c r="O63" s="120">
        <v>43.901686249999997</v>
      </c>
      <c r="P63" s="120">
        <v>319.67404674999989</v>
      </c>
      <c r="Q63" s="120">
        <v>7.0361675300000002</v>
      </c>
      <c r="R63" s="120">
        <v>9.1903547799999998</v>
      </c>
      <c r="S63" s="120">
        <v>1.0657537500000001</v>
      </c>
      <c r="T63" s="120">
        <v>18.93250222</v>
      </c>
      <c r="U63" s="120"/>
      <c r="V63" s="120"/>
      <c r="W63" s="120"/>
    </row>
    <row r="64" spans="1:23" hidden="1" outlineLevel="1">
      <c r="A64" s="62">
        <v>42156</v>
      </c>
      <c r="B64" s="120">
        <v>2729.6475423299999</v>
      </c>
      <c r="C64" s="120">
        <v>743.90538316000004</v>
      </c>
      <c r="D64" s="120">
        <v>33.940089460000003</v>
      </c>
      <c r="E64" s="120">
        <v>695.77622029000008</v>
      </c>
      <c r="F64" s="120">
        <v>86.37663037999998</v>
      </c>
      <c r="G64" s="120">
        <v>7.8865676100000002</v>
      </c>
      <c r="H64" s="120">
        <v>89.986598649999991</v>
      </c>
      <c r="I64" s="120">
        <v>484.08721060000005</v>
      </c>
      <c r="J64" s="120">
        <v>62.510715349999998</v>
      </c>
      <c r="K64" s="120">
        <v>4.5575367399999998</v>
      </c>
      <c r="L64" s="120">
        <v>78.78704888</v>
      </c>
      <c r="M64" s="176" t="s">
        <v>191</v>
      </c>
      <c r="N64" s="120">
        <v>27.817475779999999</v>
      </c>
      <c r="O64" s="120">
        <v>64.162871729999992</v>
      </c>
      <c r="P64" s="120">
        <v>325.62820429999999</v>
      </c>
      <c r="Q64" s="120">
        <v>7.602984629999999</v>
      </c>
      <c r="R64" s="120">
        <v>10.18674538</v>
      </c>
      <c r="S64" s="120">
        <v>0.97568288000000003</v>
      </c>
      <c r="T64" s="120">
        <v>5.4595765100000007</v>
      </c>
      <c r="U64" s="120"/>
      <c r="V64" s="120"/>
      <c r="W64" s="120"/>
    </row>
    <row r="65" spans="1:23" hidden="1" outlineLevel="1">
      <c r="A65" s="62">
        <v>42186</v>
      </c>
      <c r="B65" s="120">
        <v>2384.43221825</v>
      </c>
      <c r="C65" s="120">
        <v>715.74010104000013</v>
      </c>
      <c r="D65" s="120">
        <v>29.234794109999999</v>
      </c>
      <c r="E65" s="120">
        <v>718.10683663999976</v>
      </c>
      <c r="F65" s="120">
        <v>88.331869349999991</v>
      </c>
      <c r="G65" s="120">
        <v>7.9549807599999989</v>
      </c>
      <c r="H65" s="120">
        <v>59.416832299999996</v>
      </c>
      <c r="I65" s="120">
        <v>434.71195167000002</v>
      </c>
      <c r="J65" s="120">
        <v>52.956317699999992</v>
      </c>
      <c r="K65" s="120">
        <v>4.428619470000001</v>
      </c>
      <c r="L65" s="120">
        <v>107.4020908</v>
      </c>
      <c r="M65" s="176" t="s">
        <v>191</v>
      </c>
      <c r="N65" s="120">
        <v>66.628660239999988</v>
      </c>
      <c r="O65" s="120">
        <v>62.045247899999993</v>
      </c>
      <c r="P65" s="120">
        <v>10.913303650000001</v>
      </c>
      <c r="Q65" s="120">
        <v>6.7069721399999995</v>
      </c>
      <c r="R65" s="120">
        <v>11.363027130000001</v>
      </c>
      <c r="S65" s="120">
        <v>0.96047290000000007</v>
      </c>
      <c r="T65" s="120">
        <v>7.5301404500000002</v>
      </c>
      <c r="U65" s="120"/>
      <c r="V65" s="120"/>
      <c r="W65" s="120"/>
    </row>
    <row r="66" spans="1:23" hidden="1" outlineLevel="1">
      <c r="A66" s="62">
        <v>42217</v>
      </c>
      <c r="B66" s="120">
        <v>2227.2880952700002</v>
      </c>
      <c r="C66" s="120">
        <v>587.88512133999984</v>
      </c>
      <c r="D66" s="120">
        <v>35.763274099999997</v>
      </c>
      <c r="E66" s="120">
        <v>759.77607420999993</v>
      </c>
      <c r="F66" s="120">
        <v>62.541125600000001</v>
      </c>
      <c r="G66" s="120">
        <v>6.8962134499999994</v>
      </c>
      <c r="H66" s="120">
        <v>60.836588639999995</v>
      </c>
      <c r="I66" s="120">
        <v>429.18626208000006</v>
      </c>
      <c r="J66" s="120">
        <v>64.999986669999998</v>
      </c>
      <c r="K66" s="120">
        <v>3.5383129600000003</v>
      </c>
      <c r="L66" s="120">
        <v>87.284035179999989</v>
      </c>
      <c r="M66" s="176" t="s">
        <v>191</v>
      </c>
      <c r="N66" s="120">
        <v>32.355323160000005</v>
      </c>
      <c r="O66" s="120">
        <v>57.004340890000009</v>
      </c>
      <c r="P66" s="120">
        <v>11.316922040000001</v>
      </c>
      <c r="Q66" s="120">
        <v>7.3958039700000002</v>
      </c>
      <c r="R66" s="120">
        <v>11.47900718</v>
      </c>
      <c r="S66" s="120">
        <v>1.3383027900000002</v>
      </c>
      <c r="T66" s="120">
        <v>7.6914010099999999</v>
      </c>
      <c r="U66" s="120"/>
      <c r="V66" s="120"/>
      <c r="W66" s="120"/>
    </row>
    <row r="67" spans="1:23" hidden="1" outlineLevel="1">
      <c r="A67" s="62">
        <v>42248</v>
      </c>
      <c r="B67" s="120">
        <v>2248.18247496</v>
      </c>
      <c r="C67" s="120">
        <v>621.32921264999993</v>
      </c>
      <c r="D67" s="120">
        <v>37.387001149999996</v>
      </c>
      <c r="E67" s="120">
        <v>753.01067681000006</v>
      </c>
      <c r="F67" s="120">
        <v>85.198673709999994</v>
      </c>
      <c r="G67" s="120">
        <v>9.1575677999999989</v>
      </c>
      <c r="H67" s="120">
        <v>75.94901735000002</v>
      </c>
      <c r="I67" s="120">
        <v>369.45458993</v>
      </c>
      <c r="J67" s="120">
        <v>67.033774190000003</v>
      </c>
      <c r="K67" s="120">
        <v>4.8605496899999991</v>
      </c>
      <c r="L67" s="120">
        <v>82.562932810000007</v>
      </c>
      <c r="M67" s="176" t="s">
        <v>191</v>
      </c>
      <c r="N67" s="120">
        <v>33.579098060000007</v>
      </c>
      <c r="O67" s="120">
        <v>61.038305980000004</v>
      </c>
      <c r="P67" s="120">
        <v>20.336186499999997</v>
      </c>
      <c r="Q67" s="120">
        <v>7.9297735200000004</v>
      </c>
      <c r="R67" s="120">
        <v>10.997315800000001</v>
      </c>
      <c r="S67" s="120">
        <v>1.3066207399999998</v>
      </c>
      <c r="T67" s="120">
        <v>7.0511782700000003</v>
      </c>
      <c r="U67" s="120"/>
      <c r="V67" s="120"/>
      <c r="W67" s="120"/>
    </row>
    <row r="68" spans="1:23" hidden="1" outlineLevel="1">
      <c r="A68" s="62">
        <v>42278</v>
      </c>
      <c r="B68" s="120">
        <v>2415.0891064999992</v>
      </c>
      <c r="C68" s="120">
        <v>594.97727631999987</v>
      </c>
      <c r="D68" s="120">
        <v>47.460976810000005</v>
      </c>
      <c r="E68" s="120">
        <v>795.08844428999998</v>
      </c>
      <c r="F68" s="120">
        <v>97.93495569000001</v>
      </c>
      <c r="G68" s="120">
        <v>9.8411941400000007</v>
      </c>
      <c r="H68" s="120">
        <v>81.056180010000006</v>
      </c>
      <c r="I68" s="120">
        <v>414.65245457000003</v>
      </c>
      <c r="J68" s="120">
        <v>73.491805760000005</v>
      </c>
      <c r="K68" s="120">
        <v>4.4939306700000001</v>
      </c>
      <c r="L68" s="120">
        <v>97.246765850000003</v>
      </c>
      <c r="M68" s="176" t="s">
        <v>191</v>
      </c>
      <c r="N68" s="120">
        <v>84.76022995999999</v>
      </c>
      <c r="O68" s="120">
        <v>70.478980820000004</v>
      </c>
      <c r="P68" s="120">
        <v>15.61399342</v>
      </c>
      <c r="Q68" s="120">
        <v>8.8064474899999983</v>
      </c>
      <c r="R68" s="120">
        <v>10.955869999999999</v>
      </c>
      <c r="S68" s="120">
        <v>1.4770638199999999</v>
      </c>
      <c r="T68" s="120">
        <v>6.752536880000001</v>
      </c>
      <c r="U68" s="120"/>
      <c r="V68" s="120"/>
      <c r="W68" s="120"/>
    </row>
    <row r="69" spans="1:23" hidden="1" outlineLevel="1">
      <c r="A69" s="62">
        <v>42309</v>
      </c>
      <c r="B69" s="120">
        <v>2386.7070414400005</v>
      </c>
      <c r="C69" s="120">
        <v>564.14616088000014</v>
      </c>
      <c r="D69" s="120">
        <v>70.058135799999988</v>
      </c>
      <c r="E69" s="120">
        <v>794.72513615000003</v>
      </c>
      <c r="F69" s="120">
        <v>106.83411694999999</v>
      </c>
      <c r="G69" s="120">
        <v>9.3430267300000001</v>
      </c>
      <c r="H69" s="120">
        <v>83.820111479999994</v>
      </c>
      <c r="I69" s="120">
        <v>406.36867235</v>
      </c>
      <c r="J69" s="120">
        <v>75.281022290000024</v>
      </c>
      <c r="K69" s="120">
        <v>4.2044913399999997</v>
      </c>
      <c r="L69" s="120">
        <v>102.44419962000001</v>
      </c>
      <c r="M69" s="176" t="s">
        <v>191</v>
      </c>
      <c r="N69" s="120">
        <v>35.32590252</v>
      </c>
      <c r="O69" s="120">
        <v>88.897387520000009</v>
      </c>
      <c r="P69" s="120">
        <v>15.90781299</v>
      </c>
      <c r="Q69" s="120">
        <v>7.8026400199999992</v>
      </c>
      <c r="R69" s="120">
        <v>11.635830260000001</v>
      </c>
      <c r="S69" s="120">
        <v>1.2964534600000002</v>
      </c>
      <c r="T69" s="120">
        <v>8.6159410800000007</v>
      </c>
      <c r="U69" s="120"/>
      <c r="V69" s="120"/>
      <c r="W69" s="120"/>
    </row>
    <row r="70" spans="1:23" hidden="1" outlineLevel="1">
      <c r="A70" s="62">
        <v>42339</v>
      </c>
      <c r="B70" s="120">
        <v>2442.4844222900001</v>
      </c>
      <c r="C70" s="120">
        <v>589.90579302000003</v>
      </c>
      <c r="D70" s="120">
        <v>83.433220030000001</v>
      </c>
      <c r="E70" s="120">
        <v>793.40071862000013</v>
      </c>
      <c r="F70" s="120">
        <v>107.68115763</v>
      </c>
      <c r="G70" s="120">
        <v>8.243780000000001</v>
      </c>
      <c r="H70" s="120">
        <v>108.46936176999999</v>
      </c>
      <c r="I70" s="120">
        <v>343.14022122999995</v>
      </c>
      <c r="J70" s="120">
        <v>121.10557963000001</v>
      </c>
      <c r="K70" s="120">
        <v>3.7379737399999997</v>
      </c>
      <c r="L70" s="120">
        <v>70.157147869999989</v>
      </c>
      <c r="M70" s="176" t="s">
        <v>191</v>
      </c>
      <c r="N70" s="120">
        <v>84.006097490000016</v>
      </c>
      <c r="O70" s="120">
        <v>89.417586810000017</v>
      </c>
      <c r="P70" s="120">
        <v>17.292178719999999</v>
      </c>
      <c r="Q70" s="120">
        <v>7.1862546600000003</v>
      </c>
      <c r="R70" s="120">
        <v>5.1192685799999991</v>
      </c>
      <c r="S70" s="120">
        <v>1.24706166</v>
      </c>
      <c r="T70" s="120">
        <v>8.9410208300000011</v>
      </c>
      <c r="U70" s="120"/>
      <c r="V70" s="120"/>
      <c r="W70" s="120"/>
    </row>
    <row r="71" spans="1:23" hidden="1" outlineLevel="1">
      <c r="A71" s="62">
        <v>42370</v>
      </c>
      <c r="B71" s="120">
        <v>2365.1757051300001</v>
      </c>
      <c r="C71" s="120">
        <v>561.82023164000009</v>
      </c>
      <c r="D71" s="120">
        <v>96.546136179999991</v>
      </c>
      <c r="E71" s="120">
        <v>840.86839468000005</v>
      </c>
      <c r="F71" s="120">
        <v>83.218450660000002</v>
      </c>
      <c r="G71" s="120">
        <v>9.844153630000001</v>
      </c>
      <c r="H71" s="120">
        <v>85.961028819999996</v>
      </c>
      <c r="I71" s="120">
        <v>316.23646760000003</v>
      </c>
      <c r="J71" s="120">
        <v>69.987197190000018</v>
      </c>
      <c r="K71" s="120">
        <v>3.7533043699999999</v>
      </c>
      <c r="L71" s="120">
        <v>107.15339297</v>
      </c>
      <c r="M71" s="176" t="s">
        <v>191</v>
      </c>
      <c r="N71" s="120">
        <v>77.522459730000008</v>
      </c>
      <c r="O71" s="120">
        <v>74.348156930000002</v>
      </c>
      <c r="P71" s="120">
        <v>16.80357609</v>
      </c>
      <c r="Q71" s="120">
        <v>7.1323332400000004</v>
      </c>
      <c r="R71" s="120">
        <v>5.8882210199999996</v>
      </c>
      <c r="S71" s="120">
        <v>1.23169861</v>
      </c>
      <c r="T71" s="120">
        <v>6.8605017700000008</v>
      </c>
      <c r="U71" s="120"/>
      <c r="V71" s="120"/>
      <c r="W71" s="120"/>
    </row>
    <row r="72" spans="1:23" hidden="1" outlineLevel="1">
      <c r="A72" s="62">
        <v>42401</v>
      </c>
      <c r="B72" s="120">
        <v>2854.6283157399998</v>
      </c>
      <c r="C72" s="120">
        <v>661.36102841000002</v>
      </c>
      <c r="D72" s="120">
        <v>113.25837998</v>
      </c>
      <c r="E72" s="120">
        <v>1172.9628209699999</v>
      </c>
      <c r="F72" s="120">
        <v>116.26099786</v>
      </c>
      <c r="G72" s="120">
        <v>8.4061318099999998</v>
      </c>
      <c r="H72" s="120">
        <v>80.657718060000008</v>
      </c>
      <c r="I72" s="120">
        <v>357.20230660000004</v>
      </c>
      <c r="J72" s="120">
        <v>71.59819607</v>
      </c>
      <c r="K72" s="120">
        <v>4.8604592400000008</v>
      </c>
      <c r="L72" s="120">
        <v>123.84375444000001</v>
      </c>
      <c r="M72" s="176" t="s">
        <v>191</v>
      </c>
      <c r="N72" s="120">
        <v>29.638861869999999</v>
      </c>
      <c r="O72" s="120">
        <v>80.231014420000008</v>
      </c>
      <c r="P72" s="120">
        <v>10.82945763</v>
      </c>
      <c r="Q72" s="120">
        <v>7.2298835200000005</v>
      </c>
      <c r="R72" s="120">
        <v>7.2996606599999998</v>
      </c>
      <c r="S72" s="120">
        <v>1.0529657799999999</v>
      </c>
      <c r="T72" s="120">
        <v>7.93467842</v>
      </c>
      <c r="U72" s="120"/>
      <c r="V72" s="120"/>
      <c r="W72" s="120"/>
    </row>
    <row r="73" spans="1:23" hidden="1" outlineLevel="1">
      <c r="A73" s="62">
        <v>42430</v>
      </c>
      <c r="B73" s="120">
        <v>2626.8590867499993</v>
      </c>
      <c r="C73" s="120">
        <v>699.80734040999994</v>
      </c>
      <c r="D73" s="120">
        <v>114.58532664000001</v>
      </c>
      <c r="E73" s="120">
        <v>971.58250870999996</v>
      </c>
      <c r="F73" s="120">
        <v>76.884320910000014</v>
      </c>
      <c r="G73" s="120">
        <v>8.4505383700000003</v>
      </c>
      <c r="H73" s="120">
        <v>79.656102500000003</v>
      </c>
      <c r="I73" s="120">
        <v>320.71160943000001</v>
      </c>
      <c r="J73" s="120">
        <v>74.273500849999991</v>
      </c>
      <c r="K73" s="120">
        <v>5.4231041900000001</v>
      </c>
      <c r="L73" s="120">
        <v>98.740015769999985</v>
      </c>
      <c r="M73" s="176" t="s">
        <v>191</v>
      </c>
      <c r="N73" s="120">
        <v>27.192235009999994</v>
      </c>
      <c r="O73" s="120">
        <v>107.30111295</v>
      </c>
      <c r="P73" s="120">
        <v>16.658164039999999</v>
      </c>
      <c r="Q73" s="120">
        <v>11.49549743</v>
      </c>
      <c r="R73" s="120">
        <v>7.2360623899999998</v>
      </c>
      <c r="S73" s="120">
        <v>1.1565012700000001</v>
      </c>
      <c r="T73" s="120">
        <v>5.7051458799999999</v>
      </c>
      <c r="U73" s="120"/>
      <c r="V73" s="120"/>
      <c r="W73" s="120"/>
    </row>
    <row r="74" spans="1:23" hidden="1" outlineLevel="1">
      <c r="A74" s="62">
        <v>42461</v>
      </c>
      <c r="B74" s="120">
        <v>2683.3505078899998</v>
      </c>
      <c r="C74" s="120">
        <v>707.23598251999999</v>
      </c>
      <c r="D74" s="120">
        <v>112.99549052</v>
      </c>
      <c r="E74" s="120">
        <v>885.8058182699998</v>
      </c>
      <c r="F74" s="120">
        <v>88.767182040000009</v>
      </c>
      <c r="G74" s="120">
        <v>9.4291044799999995</v>
      </c>
      <c r="H74" s="120">
        <v>76.766153779999996</v>
      </c>
      <c r="I74" s="120">
        <v>407.35577249000005</v>
      </c>
      <c r="J74" s="120">
        <v>77.441811739999991</v>
      </c>
      <c r="K74" s="120">
        <v>5.4251392699999998</v>
      </c>
      <c r="L74" s="120">
        <v>101.26115883000001</v>
      </c>
      <c r="M74" s="176" t="s">
        <v>191</v>
      </c>
      <c r="N74" s="120">
        <v>28.515283880000002</v>
      </c>
      <c r="O74" s="120">
        <v>141.50528014</v>
      </c>
      <c r="P74" s="120">
        <v>13.45886187</v>
      </c>
      <c r="Q74" s="120">
        <v>11.426722020000001</v>
      </c>
      <c r="R74" s="120">
        <v>7.3323094499999995</v>
      </c>
      <c r="S74" s="120">
        <v>1.0981662700000001</v>
      </c>
      <c r="T74" s="120">
        <v>7.5302703199999996</v>
      </c>
      <c r="U74" s="120"/>
      <c r="V74" s="120"/>
      <c r="W74" s="120"/>
    </row>
    <row r="75" spans="1:23" hidden="1" outlineLevel="1">
      <c r="A75" s="62">
        <v>42491</v>
      </c>
      <c r="B75" s="120">
        <v>2680.1444551000004</v>
      </c>
      <c r="C75" s="120">
        <v>751.21347336999986</v>
      </c>
      <c r="D75" s="120">
        <v>129.00336900000002</v>
      </c>
      <c r="E75" s="120">
        <v>871.77007903000015</v>
      </c>
      <c r="F75" s="120">
        <v>83.753060510000012</v>
      </c>
      <c r="G75" s="120">
        <v>10.2095947</v>
      </c>
      <c r="H75" s="120">
        <v>83.90065869</v>
      </c>
      <c r="I75" s="120">
        <v>439.06102161000007</v>
      </c>
      <c r="J75" s="120">
        <v>89.406221310000006</v>
      </c>
      <c r="K75" s="120">
        <v>7.747751720000001</v>
      </c>
      <c r="L75" s="120">
        <v>29.018312540000004</v>
      </c>
      <c r="M75" s="176" t="s">
        <v>191</v>
      </c>
      <c r="N75" s="120">
        <v>37.532282899999998</v>
      </c>
      <c r="O75" s="120">
        <v>96.982424190000003</v>
      </c>
      <c r="P75" s="120">
        <v>20.571944269999999</v>
      </c>
      <c r="Q75" s="120">
        <v>9.7777924399999989</v>
      </c>
      <c r="R75" s="120">
        <v>10.80568175</v>
      </c>
      <c r="S75" s="120">
        <v>2.14340208</v>
      </c>
      <c r="T75" s="120">
        <v>7.2473849900000014</v>
      </c>
      <c r="U75" s="120"/>
      <c r="V75" s="120"/>
      <c r="W75" s="120"/>
    </row>
    <row r="76" spans="1:23" hidden="1" outlineLevel="1">
      <c r="A76" s="62">
        <v>42522</v>
      </c>
      <c r="B76" s="120">
        <v>2774.7691149499997</v>
      </c>
      <c r="C76" s="120">
        <v>743.11270137999998</v>
      </c>
      <c r="D76" s="120">
        <v>133.8533965</v>
      </c>
      <c r="E76" s="120">
        <v>1015.7544596499999</v>
      </c>
      <c r="F76" s="120">
        <v>73.344131219999994</v>
      </c>
      <c r="G76" s="120">
        <v>9.9256278099999982</v>
      </c>
      <c r="H76" s="120">
        <v>89.191099210000004</v>
      </c>
      <c r="I76" s="120">
        <v>309.26653861</v>
      </c>
      <c r="J76" s="120">
        <v>91.556651050000028</v>
      </c>
      <c r="K76" s="120">
        <v>7.2538811699999997</v>
      </c>
      <c r="L76" s="120">
        <v>81.087356779999993</v>
      </c>
      <c r="M76" s="176" t="s">
        <v>191</v>
      </c>
      <c r="N76" s="120">
        <v>82.138416120000016</v>
      </c>
      <c r="O76" s="120">
        <v>90.609902339999991</v>
      </c>
      <c r="P76" s="120">
        <v>17.774389709999998</v>
      </c>
      <c r="Q76" s="120">
        <v>10.536476970000001</v>
      </c>
      <c r="R76" s="120">
        <v>9.2669463299999997</v>
      </c>
      <c r="S76" s="120">
        <v>2.3017322299999998</v>
      </c>
      <c r="T76" s="120">
        <v>7.7954078700000009</v>
      </c>
      <c r="U76" s="120"/>
      <c r="V76" s="120"/>
      <c r="W76" s="120"/>
    </row>
    <row r="77" spans="1:23" hidden="1" outlineLevel="1">
      <c r="A77" s="62">
        <v>42552</v>
      </c>
      <c r="B77" s="120">
        <v>2743.3239974700004</v>
      </c>
      <c r="C77" s="120">
        <v>826.24617646000002</v>
      </c>
      <c r="D77" s="120">
        <v>150.22567011000001</v>
      </c>
      <c r="E77" s="120">
        <v>875.46139810999989</v>
      </c>
      <c r="F77" s="120">
        <v>87.317069430000018</v>
      </c>
      <c r="G77" s="120">
        <v>9.965919190000001</v>
      </c>
      <c r="H77" s="120">
        <v>95.712545879999993</v>
      </c>
      <c r="I77" s="120">
        <v>300.00243591000003</v>
      </c>
      <c r="J77" s="120">
        <v>81.309167170000009</v>
      </c>
      <c r="K77" s="120">
        <v>4.1985851600000004</v>
      </c>
      <c r="L77" s="120">
        <v>98.511500409999996</v>
      </c>
      <c r="M77" s="176" t="s">
        <v>191</v>
      </c>
      <c r="N77" s="120">
        <v>48.874529249999995</v>
      </c>
      <c r="O77" s="120">
        <v>107.94026971999999</v>
      </c>
      <c r="P77" s="120">
        <v>23.260960099999995</v>
      </c>
      <c r="Q77" s="120">
        <v>9.2775896299999996</v>
      </c>
      <c r="R77" s="120">
        <v>12.243881630000001</v>
      </c>
      <c r="S77" s="120">
        <v>2.1665158600000001</v>
      </c>
      <c r="T77" s="120">
        <v>10.609783450000002</v>
      </c>
      <c r="U77" s="120"/>
      <c r="V77" s="120"/>
      <c r="W77" s="120"/>
    </row>
    <row r="78" spans="1:23" hidden="1" outlineLevel="1">
      <c r="A78" s="62">
        <v>42583</v>
      </c>
      <c r="B78" s="120">
        <v>2813.0529994099993</v>
      </c>
      <c r="C78" s="120">
        <v>688.08266823000008</v>
      </c>
      <c r="D78" s="120">
        <v>177.68941718000002</v>
      </c>
      <c r="E78" s="120">
        <v>957.17486230999998</v>
      </c>
      <c r="F78" s="120">
        <v>89.012778389999994</v>
      </c>
      <c r="G78" s="120">
        <v>11.142039630000001</v>
      </c>
      <c r="H78" s="120">
        <v>122.13640593</v>
      </c>
      <c r="I78" s="120">
        <v>375.39327709000008</v>
      </c>
      <c r="J78" s="120">
        <v>95.625838369999997</v>
      </c>
      <c r="K78" s="120">
        <v>4.6613492599999997</v>
      </c>
      <c r="L78" s="120">
        <v>70.184355420000003</v>
      </c>
      <c r="M78" s="176" t="s">
        <v>191</v>
      </c>
      <c r="N78" s="120">
        <v>49.453400580000007</v>
      </c>
      <c r="O78" s="120">
        <v>112.36612644000002</v>
      </c>
      <c r="P78" s="120">
        <v>26.815511780000001</v>
      </c>
      <c r="Q78" s="120">
        <v>7.4149826899999995</v>
      </c>
      <c r="R78" s="120">
        <v>16.085114550000004</v>
      </c>
      <c r="S78" s="120">
        <v>1.6604344600000001</v>
      </c>
      <c r="T78" s="120">
        <v>8.1544370999999991</v>
      </c>
      <c r="U78" s="120"/>
      <c r="V78" s="120"/>
      <c r="W78" s="120"/>
    </row>
    <row r="79" spans="1:23" hidden="1" outlineLevel="1">
      <c r="A79" s="62">
        <v>42614</v>
      </c>
      <c r="B79" s="120">
        <v>2846.4556581899997</v>
      </c>
      <c r="C79" s="120">
        <v>756.15125240999987</v>
      </c>
      <c r="D79" s="120">
        <v>192.54563362999997</v>
      </c>
      <c r="E79" s="120">
        <v>886.11661283000012</v>
      </c>
      <c r="F79" s="120">
        <v>54.726317240000007</v>
      </c>
      <c r="G79" s="120">
        <v>15.858047529999999</v>
      </c>
      <c r="H79" s="120">
        <v>150.28432509000001</v>
      </c>
      <c r="I79" s="120">
        <v>390.28736807999996</v>
      </c>
      <c r="J79" s="120">
        <v>85.389993509999996</v>
      </c>
      <c r="K79" s="120">
        <v>4.3789761300000007</v>
      </c>
      <c r="L79" s="120">
        <v>66.10827827</v>
      </c>
      <c r="M79" s="176" t="s">
        <v>191</v>
      </c>
      <c r="N79" s="120">
        <v>52.633078390000001</v>
      </c>
      <c r="O79" s="120">
        <v>140.31236246</v>
      </c>
      <c r="P79" s="120">
        <v>20.128955009999995</v>
      </c>
      <c r="Q79" s="120">
        <v>9.0363397899999995</v>
      </c>
      <c r="R79" s="120">
        <v>12.88050423</v>
      </c>
      <c r="S79" s="120">
        <v>1.3359942199999999</v>
      </c>
      <c r="T79" s="120">
        <v>8.2816193699999996</v>
      </c>
      <c r="U79" s="120"/>
      <c r="V79" s="120"/>
      <c r="W79" s="120"/>
    </row>
    <row r="80" spans="1:23" hidden="1" outlineLevel="1">
      <c r="A80" s="62">
        <v>42644</v>
      </c>
      <c r="B80" s="120">
        <v>2838.5743273099997</v>
      </c>
      <c r="C80" s="120">
        <v>761.50349185000005</v>
      </c>
      <c r="D80" s="120">
        <v>196.4017159</v>
      </c>
      <c r="E80" s="120">
        <v>873.0123511999999</v>
      </c>
      <c r="F80" s="120">
        <v>64.42020921999999</v>
      </c>
      <c r="G80" s="120">
        <v>10.810454579999998</v>
      </c>
      <c r="H80" s="120">
        <v>133.49837663</v>
      </c>
      <c r="I80" s="120">
        <v>369.78380015999994</v>
      </c>
      <c r="J80" s="120">
        <v>88.56456021999999</v>
      </c>
      <c r="K80" s="120">
        <v>4.6125351800000001</v>
      </c>
      <c r="L80" s="120">
        <v>65.119326690000008</v>
      </c>
      <c r="M80" s="176" t="s">
        <v>191</v>
      </c>
      <c r="N80" s="120">
        <v>55.779921359999996</v>
      </c>
      <c r="O80" s="120">
        <v>154.60989495000001</v>
      </c>
      <c r="P80" s="120">
        <v>27.061020669999998</v>
      </c>
      <c r="Q80" s="120">
        <v>9.153508050000001</v>
      </c>
      <c r="R80" s="120">
        <v>16.607456169999999</v>
      </c>
      <c r="S80" s="120">
        <v>1.2367929600000001</v>
      </c>
      <c r="T80" s="120">
        <v>6.3989115200000004</v>
      </c>
      <c r="U80" s="120"/>
      <c r="V80" s="120"/>
      <c r="W80" s="120"/>
    </row>
    <row r="81" spans="1:23" hidden="1" outlineLevel="1">
      <c r="A81" s="62">
        <v>42675</v>
      </c>
      <c r="B81" s="120">
        <v>2934.2800130300002</v>
      </c>
      <c r="C81" s="120">
        <v>814.35057301999996</v>
      </c>
      <c r="D81" s="120">
        <v>182.31331649999998</v>
      </c>
      <c r="E81" s="120">
        <v>899.30621877999999</v>
      </c>
      <c r="F81" s="120">
        <v>61.259851910000002</v>
      </c>
      <c r="G81" s="120">
        <v>11.780599649999999</v>
      </c>
      <c r="H81" s="120">
        <v>163.49726876999998</v>
      </c>
      <c r="I81" s="120">
        <v>358.57703893999997</v>
      </c>
      <c r="J81" s="120">
        <v>109.52376739000002</v>
      </c>
      <c r="K81" s="120">
        <v>5.2281722500000001</v>
      </c>
      <c r="L81" s="120">
        <v>63.284929690000006</v>
      </c>
      <c r="M81" s="176" t="s">
        <v>191</v>
      </c>
      <c r="N81" s="120">
        <v>46.983252999999998</v>
      </c>
      <c r="O81" s="120">
        <v>156.86901787999997</v>
      </c>
      <c r="P81" s="120">
        <v>29.036842010000001</v>
      </c>
      <c r="Q81" s="120">
        <v>9.478473039999999</v>
      </c>
      <c r="R81" s="120">
        <v>14.39167765</v>
      </c>
      <c r="S81" s="120">
        <v>2.4670433200000006</v>
      </c>
      <c r="T81" s="120">
        <v>5.93196923</v>
      </c>
      <c r="U81" s="120"/>
      <c r="V81" s="120"/>
      <c r="W81" s="120"/>
    </row>
    <row r="82" spans="1:23" hidden="1" outlineLevel="1">
      <c r="A82" s="62">
        <v>42705</v>
      </c>
      <c r="B82" s="120">
        <v>2757.8275833099997</v>
      </c>
      <c r="C82" s="120">
        <v>766.09795783000004</v>
      </c>
      <c r="D82" s="120">
        <v>47.136287620000004</v>
      </c>
      <c r="E82" s="120">
        <v>781.82055852999997</v>
      </c>
      <c r="F82" s="120">
        <v>74.512787580000008</v>
      </c>
      <c r="G82" s="120">
        <v>14.708817450000002</v>
      </c>
      <c r="H82" s="120">
        <v>192.39159706000001</v>
      </c>
      <c r="I82" s="120">
        <v>409.90444172999997</v>
      </c>
      <c r="J82" s="120">
        <v>98.849557009999998</v>
      </c>
      <c r="K82" s="120">
        <v>4.5260331799999998</v>
      </c>
      <c r="L82" s="120">
        <v>46.982347840000003</v>
      </c>
      <c r="M82" s="176" t="s">
        <v>191</v>
      </c>
      <c r="N82" s="120">
        <v>129.73731936999999</v>
      </c>
      <c r="O82" s="120">
        <v>128.46166397999997</v>
      </c>
      <c r="P82" s="120">
        <v>34.840495650000008</v>
      </c>
      <c r="Q82" s="120">
        <v>8.1736309900000013</v>
      </c>
      <c r="R82" s="120">
        <v>11.55101932</v>
      </c>
      <c r="S82" s="120">
        <v>2.4489638299999998</v>
      </c>
      <c r="T82" s="120">
        <v>5.6841043399999993</v>
      </c>
      <c r="U82" s="120"/>
      <c r="V82" s="120"/>
      <c r="W82" s="120"/>
    </row>
    <row r="83" spans="1:23" hidden="1" outlineLevel="1">
      <c r="A83" s="62">
        <v>42736</v>
      </c>
      <c r="B83" s="120">
        <v>2770.2594505699994</v>
      </c>
      <c r="C83" s="120">
        <v>786.40427380999984</v>
      </c>
      <c r="D83" s="120">
        <v>18.514385130000001</v>
      </c>
      <c r="E83" s="120">
        <v>891.55946099999994</v>
      </c>
      <c r="F83" s="120">
        <v>82.582336210000008</v>
      </c>
      <c r="G83" s="120">
        <v>17.261897499999996</v>
      </c>
      <c r="H83" s="120">
        <v>159.19439803</v>
      </c>
      <c r="I83" s="120">
        <v>382.09406694000006</v>
      </c>
      <c r="J83" s="120">
        <v>98.897050950000022</v>
      </c>
      <c r="K83" s="120">
        <v>4.6332910399999996</v>
      </c>
      <c r="L83" s="120">
        <v>89.35449066999999</v>
      </c>
      <c r="M83" s="176" t="s">
        <v>191</v>
      </c>
      <c r="N83" s="120">
        <v>58.970103679999994</v>
      </c>
      <c r="O83" s="120">
        <v>119.01511466000001</v>
      </c>
      <c r="P83" s="120">
        <v>29.972257610000003</v>
      </c>
      <c r="Q83" s="120">
        <v>8.3559276699999998</v>
      </c>
      <c r="R83" s="120">
        <v>16.157838430000002</v>
      </c>
      <c r="S83" s="120">
        <v>2.5434522700000004</v>
      </c>
      <c r="T83" s="120">
        <v>4.7491049700000003</v>
      </c>
      <c r="U83" s="120"/>
      <c r="V83" s="120"/>
      <c r="W83" s="120"/>
    </row>
    <row r="84" spans="1:23" hidden="1" outlineLevel="1">
      <c r="A84" s="62">
        <v>42767</v>
      </c>
      <c r="B84" s="120">
        <v>2973.7374102800004</v>
      </c>
      <c r="C84" s="120">
        <v>899.01798840999993</v>
      </c>
      <c r="D84" s="120">
        <v>12.034166029999998</v>
      </c>
      <c r="E84" s="120">
        <v>914.57222210999998</v>
      </c>
      <c r="F84" s="120">
        <v>133.78664037999999</v>
      </c>
      <c r="G84" s="120">
        <v>10.815822829999998</v>
      </c>
      <c r="H84" s="120">
        <v>127.18434564</v>
      </c>
      <c r="I84" s="120">
        <v>413.13951320000007</v>
      </c>
      <c r="J84" s="120">
        <v>87.233966920000015</v>
      </c>
      <c r="K84" s="120">
        <v>3.7239875099999997</v>
      </c>
      <c r="L84" s="120">
        <v>120.54917849</v>
      </c>
      <c r="M84" s="176" t="s">
        <v>191</v>
      </c>
      <c r="N84" s="120">
        <v>75.050721149999987</v>
      </c>
      <c r="O84" s="120">
        <v>119.24072442000001</v>
      </c>
      <c r="P84" s="120">
        <v>24.352709340000001</v>
      </c>
      <c r="Q84" s="120">
        <v>7.6303455299999996</v>
      </c>
      <c r="R84" s="120">
        <v>18.758795089999996</v>
      </c>
      <c r="S84" s="120">
        <v>1.9607123900000003</v>
      </c>
      <c r="T84" s="120">
        <v>4.6855708400000005</v>
      </c>
      <c r="U84" s="120"/>
      <c r="V84" s="120"/>
      <c r="W84" s="120"/>
    </row>
    <row r="85" spans="1:23" hidden="1" outlineLevel="1">
      <c r="A85" s="62">
        <v>42795</v>
      </c>
      <c r="B85" s="120">
        <v>3153.6105082199997</v>
      </c>
      <c r="C85" s="120">
        <v>1073.23342254</v>
      </c>
      <c r="D85" s="120">
        <v>7.5633343499999999</v>
      </c>
      <c r="E85" s="120">
        <v>855.34550370999978</v>
      </c>
      <c r="F85" s="120">
        <v>173.23085365</v>
      </c>
      <c r="G85" s="120">
        <v>14.507906499999997</v>
      </c>
      <c r="H85" s="120">
        <v>142.37727833000002</v>
      </c>
      <c r="I85" s="120">
        <v>436.48940716999999</v>
      </c>
      <c r="J85" s="120">
        <v>81.494521199999994</v>
      </c>
      <c r="K85" s="120">
        <v>5.3085111100000004</v>
      </c>
      <c r="L85" s="120">
        <v>77.066903080000003</v>
      </c>
      <c r="M85" s="176" t="s">
        <v>191</v>
      </c>
      <c r="N85" s="120">
        <v>84.651799979999979</v>
      </c>
      <c r="O85" s="120">
        <v>126.47894938000002</v>
      </c>
      <c r="P85" s="120">
        <v>41.241860390000006</v>
      </c>
      <c r="Q85" s="120">
        <v>9.5396942800000009</v>
      </c>
      <c r="R85" s="120">
        <v>18.011780780000002</v>
      </c>
      <c r="S85" s="120">
        <v>1.25025268</v>
      </c>
      <c r="T85" s="120">
        <v>5.8185290900000002</v>
      </c>
      <c r="U85" s="120"/>
      <c r="V85" s="120"/>
      <c r="W85" s="120"/>
    </row>
    <row r="86" spans="1:23" hidden="1" outlineLevel="1">
      <c r="A86" s="62">
        <v>42826</v>
      </c>
      <c r="B86" s="120">
        <v>3421.0581903000011</v>
      </c>
      <c r="C86" s="120">
        <v>1128.86125879</v>
      </c>
      <c r="D86" s="120">
        <v>10.721240140000001</v>
      </c>
      <c r="E86" s="120">
        <v>837.01620660000003</v>
      </c>
      <c r="F86" s="120">
        <v>273.33001084000006</v>
      </c>
      <c r="G86" s="120">
        <v>10.825535589999999</v>
      </c>
      <c r="H86" s="120">
        <v>208.62575115999999</v>
      </c>
      <c r="I86" s="120">
        <v>443.45976444999997</v>
      </c>
      <c r="J86" s="120">
        <v>62.209538799999997</v>
      </c>
      <c r="K86" s="120">
        <v>4.6169805200000003</v>
      </c>
      <c r="L86" s="120">
        <v>76.685851110000002</v>
      </c>
      <c r="M86" s="176" t="s">
        <v>191</v>
      </c>
      <c r="N86" s="120">
        <v>154.72792663999999</v>
      </c>
      <c r="O86" s="120">
        <v>120.17804923999999</v>
      </c>
      <c r="P86" s="120">
        <v>60.664824899999999</v>
      </c>
      <c r="Q86" s="120">
        <v>8.4052605399999987</v>
      </c>
      <c r="R86" s="120">
        <v>13.303707310000002</v>
      </c>
      <c r="S86" s="120">
        <v>1.2571803799999999</v>
      </c>
      <c r="T86" s="120">
        <v>6.1691032900000007</v>
      </c>
      <c r="U86" s="120"/>
      <c r="V86" s="120"/>
      <c r="W86" s="120"/>
    </row>
    <row r="87" spans="1:23" hidden="1" outlineLevel="1">
      <c r="A87" s="62">
        <v>42856</v>
      </c>
      <c r="B87" s="120">
        <v>3569.9094795499996</v>
      </c>
      <c r="C87" s="120">
        <v>1249.4373221300002</v>
      </c>
      <c r="D87" s="120">
        <v>8.1568285300000003</v>
      </c>
      <c r="E87" s="120">
        <v>937.41346176999969</v>
      </c>
      <c r="F87" s="120">
        <v>308.48074428999996</v>
      </c>
      <c r="G87" s="120">
        <v>20.435290330000001</v>
      </c>
      <c r="H87" s="120">
        <v>145.36817153000001</v>
      </c>
      <c r="I87" s="120">
        <v>418.20847772000002</v>
      </c>
      <c r="J87" s="120">
        <v>68.515159520000012</v>
      </c>
      <c r="K87" s="120">
        <v>4.8102089900000005</v>
      </c>
      <c r="L87" s="120">
        <v>117.29596591000001</v>
      </c>
      <c r="M87" s="176" t="s">
        <v>191</v>
      </c>
      <c r="N87" s="120">
        <v>90.415798050000006</v>
      </c>
      <c r="O87" s="120">
        <v>114.72656928999999</v>
      </c>
      <c r="P87" s="120">
        <v>53.929649959999999</v>
      </c>
      <c r="Q87" s="120">
        <v>9.1581507500000008</v>
      </c>
      <c r="R87" s="120">
        <v>15.502113749999999</v>
      </c>
      <c r="S87" s="120">
        <v>1.26642422</v>
      </c>
      <c r="T87" s="120">
        <v>6.7891428100000004</v>
      </c>
      <c r="U87" s="120"/>
      <c r="V87" s="120"/>
      <c r="W87" s="120"/>
    </row>
    <row r="88" spans="1:23" hidden="1" outlineLevel="1">
      <c r="A88" s="62">
        <v>42887</v>
      </c>
      <c r="B88" s="120">
        <v>3605.9997790500001</v>
      </c>
      <c r="C88" s="120">
        <v>1224.42940198</v>
      </c>
      <c r="D88" s="120">
        <v>15.56187257</v>
      </c>
      <c r="E88" s="120">
        <v>845.07941632999996</v>
      </c>
      <c r="F88" s="120">
        <v>254.49081065000001</v>
      </c>
      <c r="G88" s="120">
        <v>25.238029040000001</v>
      </c>
      <c r="H88" s="120">
        <v>167.29649483999998</v>
      </c>
      <c r="I88" s="120">
        <v>449.5911104700001</v>
      </c>
      <c r="J88" s="120">
        <v>75.272752710000006</v>
      </c>
      <c r="K88" s="120">
        <v>5.2046766599999996</v>
      </c>
      <c r="L88" s="120">
        <v>110.65010268999998</v>
      </c>
      <c r="M88" s="176" t="s">
        <v>191</v>
      </c>
      <c r="N88" s="120">
        <v>217.53668486999999</v>
      </c>
      <c r="O88" s="120">
        <v>106.65336308999998</v>
      </c>
      <c r="P88" s="120">
        <v>77.063693119999982</v>
      </c>
      <c r="Q88" s="120">
        <v>9.96074299</v>
      </c>
      <c r="R88" s="120">
        <v>14.800655909999998</v>
      </c>
      <c r="S88" s="120">
        <v>1.3196453399999999</v>
      </c>
      <c r="T88" s="120">
        <v>5.8503257900000003</v>
      </c>
      <c r="U88" s="120"/>
      <c r="V88" s="120"/>
      <c r="W88" s="120"/>
    </row>
    <row r="89" spans="1:23" hidden="1" outlineLevel="1">
      <c r="A89" s="62">
        <v>42917</v>
      </c>
      <c r="B89" s="120">
        <v>3707.6110812599991</v>
      </c>
      <c r="C89" s="120">
        <v>1214.1899227099998</v>
      </c>
      <c r="D89" s="120">
        <v>18.928770539999999</v>
      </c>
      <c r="E89" s="120">
        <v>913.91984000000002</v>
      </c>
      <c r="F89" s="120">
        <v>223.00313785999998</v>
      </c>
      <c r="G89" s="120">
        <v>25.373579200000002</v>
      </c>
      <c r="H89" s="120">
        <v>226.23740554999998</v>
      </c>
      <c r="I89" s="120">
        <v>440.76660891</v>
      </c>
      <c r="J89" s="120">
        <v>81.433331250000009</v>
      </c>
      <c r="K89" s="120">
        <v>4.3898222499999999</v>
      </c>
      <c r="L89" s="120">
        <v>123.00733751</v>
      </c>
      <c r="M89" s="176" t="s">
        <v>191</v>
      </c>
      <c r="N89" s="120">
        <v>188.17444670999998</v>
      </c>
      <c r="O89" s="120">
        <v>147.45887307000001</v>
      </c>
      <c r="P89" s="120">
        <v>63.427026299999994</v>
      </c>
      <c r="Q89" s="120">
        <v>9.77962357</v>
      </c>
      <c r="R89" s="120">
        <v>19.41946218</v>
      </c>
      <c r="S89" s="120">
        <v>1.11631108</v>
      </c>
      <c r="T89" s="120">
        <v>6.98558257</v>
      </c>
      <c r="U89" s="120"/>
      <c r="V89" s="120"/>
      <c r="W89" s="120"/>
    </row>
    <row r="90" spans="1:23" hidden="1" outlineLevel="1">
      <c r="A90" s="62">
        <v>42948</v>
      </c>
      <c r="B90" s="120">
        <v>3339.4855895199998</v>
      </c>
      <c r="C90" s="120">
        <v>1190.53661055</v>
      </c>
      <c r="D90" s="120">
        <v>21.052645230000003</v>
      </c>
      <c r="E90" s="120">
        <v>812.57787374999998</v>
      </c>
      <c r="F90" s="120">
        <v>170.94094231999998</v>
      </c>
      <c r="G90" s="120">
        <v>21.560128720000002</v>
      </c>
      <c r="H90" s="120">
        <v>176.22255557000003</v>
      </c>
      <c r="I90" s="120">
        <v>448.06168154999995</v>
      </c>
      <c r="J90" s="120">
        <v>71.015768160000007</v>
      </c>
      <c r="K90" s="120">
        <v>7.300934980000001</v>
      </c>
      <c r="L90" s="120">
        <v>142.45442398</v>
      </c>
      <c r="M90" s="176" t="s">
        <v>191</v>
      </c>
      <c r="N90" s="120">
        <v>53.289392819999996</v>
      </c>
      <c r="O90" s="120">
        <v>131.37045774000001</v>
      </c>
      <c r="P90" s="120">
        <v>59.327921949999997</v>
      </c>
      <c r="Q90" s="120">
        <v>9.5775652000000004</v>
      </c>
      <c r="R90" s="120">
        <v>16.979887190000003</v>
      </c>
      <c r="S90" s="120">
        <v>1.0251633899999999</v>
      </c>
      <c r="T90" s="120">
        <v>6.1916364199999991</v>
      </c>
      <c r="U90" s="120"/>
      <c r="V90" s="120"/>
      <c r="W90" s="120"/>
    </row>
    <row r="91" spans="1:23" hidden="1" outlineLevel="1">
      <c r="A91" s="62">
        <v>42979</v>
      </c>
      <c r="B91" s="120">
        <v>3604.4569514299997</v>
      </c>
      <c r="C91" s="120">
        <v>1062.18355367</v>
      </c>
      <c r="D91" s="120">
        <v>14.481482279999998</v>
      </c>
      <c r="E91" s="120">
        <v>1095.38148417</v>
      </c>
      <c r="F91" s="120">
        <v>104.79660872000001</v>
      </c>
      <c r="G91" s="120">
        <v>21.977951920000002</v>
      </c>
      <c r="H91" s="120">
        <v>373.97639536000003</v>
      </c>
      <c r="I91" s="120">
        <v>437.54784067999992</v>
      </c>
      <c r="J91" s="120">
        <v>68.749875450000005</v>
      </c>
      <c r="K91" s="120">
        <v>5.4401502499999994</v>
      </c>
      <c r="L91" s="120">
        <v>114.57587925999999</v>
      </c>
      <c r="M91" s="176" t="s">
        <v>191</v>
      </c>
      <c r="N91" s="120">
        <v>59.604139550000006</v>
      </c>
      <c r="O91" s="120">
        <v>145.55528257</v>
      </c>
      <c r="P91" s="120">
        <v>63.241575509999997</v>
      </c>
      <c r="Q91" s="120">
        <v>11.995233300000001</v>
      </c>
      <c r="R91" s="120">
        <v>17.418166150000001</v>
      </c>
      <c r="S91" s="120">
        <v>1.1277759699999998</v>
      </c>
      <c r="T91" s="120">
        <v>6.4035566199999998</v>
      </c>
      <c r="U91" s="120"/>
      <c r="V91" s="120"/>
      <c r="W91" s="120"/>
    </row>
    <row r="92" spans="1:23" hidden="1" outlineLevel="1">
      <c r="A92" s="62">
        <v>43009</v>
      </c>
      <c r="B92" s="120">
        <v>3599.6225353500004</v>
      </c>
      <c r="C92" s="120">
        <v>1074.6919861399999</v>
      </c>
      <c r="D92" s="120">
        <v>17.164633340000002</v>
      </c>
      <c r="E92" s="120">
        <v>1045.29619226</v>
      </c>
      <c r="F92" s="120">
        <v>152.85557309000001</v>
      </c>
      <c r="G92" s="120">
        <v>17.627414100000003</v>
      </c>
      <c r="H92" s="120">
        <v>312.56691530000001</v>
      </c>
      <c r="I92" s="120">
        <v>464.77471143000002</v>
      </c>
      <c r="J92" s="120">
        <v>77.54638439</v>
      </c>
      <c r="K92" s="120">
        <v>5.1370318999999993</v>
      </c>
      <c r="L92" s="120">
        <v>117.52021687999999</v>
      </c>
      <c r="M92" s="176" t="s">
        <v>191</v>
      </c>
      <c r="N92" s="120">
        <v>54.106501789999996</v>
      </c>
      <c r="O92" s="120">
        <v>170.56221199000001</v>
      </c>
      <c r="P92" s="120">
        <v>48.299505519999997</v>
      </c>
      <c r="Q92" s="120">
        <v>15.84582275</v>
      </c>
      <c r="R92" s="120">
        <v>17.855635620000001</v>
      </c>
      <c r="S92" s="120">
        <v>1.2256700300000001</v>
      </c>
      <c r="T92" s="120">
        <v>6.5461288200000007</v>
      </c>
      <c r="U92" s="120"/>
      <c r="V92" s="120"/>
      <c r="W92" s="120"/>
    </row>
    <row r="93" spans="1:23" hidden="1" outlineLevel="1">
      <c r="A93" s="62">
        <v>43040</v>
      </c>
      <c r="B93" s="120">
        <v>3384.3912675600004</v>
      </c>
      <c r="C93" s="120">
        <v>1085.3008193000001</v>
      </c>
      <c r="D93" s="120">
        <v>14.00183588</v>
      </c>
      <c r="E93" s="120">
        <v>863.22902882000005</v>
      </c>
      <c r="F93" s="120">
        <v>240.90162288000002</v>
      </c>
      <c r="G93" s="120">
        <v>19.063530589999999</v>
      </c>
      <c r="H93" s="120">
        <v>217.97763814999999</v>
      </c>
      <c r="I93" s="120">
        <v>415.78721402999997</v>
      </c>
      <c r="J93" s="120">
        <v>108.28910976</v>
      </c>
      <c r="K93" s="120">
        <v>5.1528378099999994</v>
      </c>
      <c r="L93" s="120">
        <v>122.48026246000001</v>
      </c>
      <c r="M93" s="176" t="s">
        <v>191</v>
      </c>
      <c r="N93" s="120">
        <v>50.173035710000001</v>
      </c>
      <c r="O93" s="120">
        <v>142.01009246000001</v>
      </c>
      <c r="P93" s="120">
        <v>58.120662010000004</v>
      </c>
      <c r="Q93" s="120">
        <v>14.6856197</v>
      </c>
      <c r="R93" s="120">
        <v>18.482662530000002</v>
      </c>
      <c r="S93" s="120">
        <v>1.6386919500000001</v>
      </c>
      <c r="T93" s="120">
        <v>7.0966035200000004</v>
      </c>
      <c r="U93" s="120"/>
      <c r="V93" s="120"/>
      <c r="W93" s="120"/>
    </row>
    <row r="94" spans="1:23" hidden="1" outlineLevel="1">
      <c r="A94" s="62">
        <v>43070</v>
      </c>
      <c r="B94" s="120">
        <v>3538.6744754600004</v>
      </c>
      <c r="C94" s="120">
        <v>1019.56075422</v>
      </c>
      <c r="D94" s="120">
        <v>23.945179750000001</v>
      </c>
      <c r="E94" s="120">
        <v>960.49105254000028</v>
      </c>
      <c r="F94" s="120">
        <v>200.04431740000001</v>
      </c>
      <c r="G94" s="120">
        <v>20.312108780000003</v>
      </c>
      <c r="H94" s="120">
        <v>253.36837318000002</v>
      </c>
      <c r="I94" s="120">
        <v>479.37922313999997</v>
      </c>
      <c r="J94" s="120">
        <v>108.81810802000003</v>
      </c>
      <c r="K94" s="120">
        <v>4.5640030400000002</v>
      </c>
      <c r="L94" s="120">
        <v>113.50081704999999</v>
      </c>
      <c r="M94" s="176" t="s">
        <v>191</v>
      </c>
      <c r="N94" s="120">
        <v>47.251963490000001</v>
      </c>
      <c r="O94" s="120">
        <v>141.55147460999999</v>
      </c>
      <c r="P94" s="120">
        <v>124.34524379000001</v>
      </c>
      <c r="Q94" s="120">
        <v>13.606388460000002</v>
      </c>
      <c r="R94" s="120">
        <v>13.105222919999999</v>
      </c>
      <c r="S94" s="120">
        <v>1.3584305699999999</v>
      </c>
      <c r="T94" s="120">
        <v>13.471814500000001</v>
      </c>
      <c r="U94" s="120"/>
      <c r="V94" s="120"/>
      <c r="W94" s="120"/>
    </row>
    <row r="95" spans="1:23" hidden="1" outlineLevel="1">
      <c r="A95" s="62">
        <v>43101</v>
      </c>
      <c r="B95" s="120">
        <v>3375.6331671199996</v>
      </c>
      <c r="C95" s="120">
        <v>1030.28170297</v>
      </c>
      <c r="D95" s="120">
        <v>15.603223880000002</v>
      </c>
      <c r="E95" s="120">
        <v>909.14728055</v>
      </c>
      <c r="F95" s="120">
        <v>281.64870128000001</v>
      </c>
      <c r="G95" s="120">
        <v>16.009268289999998</v>
      </c>
      <c r="H95" s="120">
        <v>184.84440951000002</v>
      </c>
      <c r="I95" s="120">
        <v>385.41187479999996</v>
      </c>
      <c r="J95" s="120">
        <v>103.72066716</v>
      </c>
      <c r="K95" s="120">
        <v>4.8908336000000006</v>
      </c>
      <c r="L95" s="120">
        <v>112.89761626000002</v>
      </c>
      <c r="M95" s="176" t="s">
        <v>191</v>
      </c>
      <c r="N95" s="120">
        <v>75.975019329999995</v>
      </c>
      <c r="O95" s="120">
        <v>170.93875738999998</v>
      </c>
      <c r="P95" s="120">
        <v>46.417075709999992</v>
      </c>
      <c r="Q95" s="120">
        <v>14.275261130000001</v>
      </c>
      <c r="R95" s="120">
        <v>15.93538796</v>
      </c>
      <c r="S95" s="120">
        <v>1.2645182200000002</v>
      </c>
      <c r="T95" s="120">
        <v>6.3715690800000004</v>
      </c>
      <c r="U95" s="120"/>
      <c r="V95" s="120"/>
      <c r="W95" s="120"/>
    </row>
    <row r="96" spans="1:23" hidden="1" outlineLevel="1">
      <c r="A96" s="62">
        <v>43132</v>
      </c>
      <c r="B96" s="120">
        <v>3087.6692711799997</v>
      </c>
      <c r="C96" s="120">
        <v>1103.40726481</v>
      </c>
      <c r="D96" s="120">
        <v>13.25505186</v>
      </c>
      <c r="E96" s="120">
        <v>660.34911616000011</v>
      </c>
      <c r="F96" s="120">
        <v>214.29261814</v>
      </c>
      <c r="G96" s="120">
        <v>14.224731060000002</v>
      </c>
      <c r="H96" s="120">
        <v>167.98889235999999</v>
      </c>
      <c r="I96" s="120">
        <v>376.63969428999997</v>
      </c>
      <c r="J96" s="120">
        <v>104.52798667000002</v>
      </c>
      <c r="K96" s="120">
        <v>6.4954271699999993</v>
      </c>
      <c r="L96" s="120">
        <v>142.62039761</v>
      </c>
      <c r="M96" s="176" t="s">
        <v>191</v>
      </c>
      <c r="N96" s="120">
        <v>39.376773569999997</v>
      </c>
      <c r="O96" s="120">
        <v>165.55836930999999</v>
      </c>
      <c r="P96" s="120">
        <v>40.727573700000001</v>
      </c>
      <c r="Q96" s="120">
        <v>13.80466361</v>
      </c>
      <c r="R96" s="120">
        <v>16.37897822</v>
      </c>
      <c r="S96" s="120">
        <v>1.5606683000000001</v>
      </c>
      <c r="T96" s="120">
        <v>6.4610643400000001</v>
      </c>
      <c r="U96" s="120"/>
      <c r="V96" s="120"/>
      <c r="W96" s="120"/>
    </row>
    <row r="97" spans="1:23" hidden="1" outlineLevel="1">
      <c r="A97" s="62">
        <v>43160</v>
      </c>
      <c r="B97" s="120">
        <v>3342.55347321</v>
      </c>
      <c r="C97" s="120">
        <v>1264.0886972700002</v>
      </c>
      <c r="D97" s="120">
        <v>9.6634511299999986</v>
      </c>
      <c r="E97" s="120">
        <v>626.15045286000009</v>
      </c>
      <c r="F97" s="120">
        <v>225.98109508000002</v>
      </c>
      <c r="G97" s="120">
        <v>15.688319120000003</v>
      </c>
      <c r="H97" s="120">
        <v>139.97841055000001</v>
      </c>
      <c r="I97" s="120">
        <v>399.62164631999997</v>
      </c>
      <c r="J97" s="120">
        <v>102.70605559000001</v>
      </c>
      <c r="K97" s="120">
        <v>6.43337643</v>
      </c>
      <c r="L97" s="120">
        <v>113.40841632</v>
      </c>
      <c r="M97" s="176" t="s">
        <v>191</v>
      </c>
      <c r="N97" s="120">
        <v>177.54881783000002</v>
      </c>
      <c r="O97" s="120">
        <v>175.80259265999999</v>
      </c>
      <c r="P97" s="120">
        <v>47.388051050000001</v>
      </c>
      <c r="Q97" s="120">
        <v>14.089265000000001</v>
      </c>
      <c r="R97" s="120">
        <v>15.672288010000001</v>
      </c>
      <c r="S97" s="120">
        <v>1.44922675</v>
      </c>
      <c r="T97" s="120">
        <v>6.8833112400000003</v>
      </c>
      <c r="U97" s="120"/>
      <c r="V97" s="120"/>
      <c r="W97" s="120"/>
    </row>
    <row r="98" spans="1:23" hidden="1" outlineLevel="1">
      <c r="A98" s="62">
        <v>43191</v>
      </c>
      <c r="B98" s="120">
        <v>3767.9965711899995</v>
      </c>
      <c r="C98" s="120">
        <v>1413.2819588</v>
      </c>
      <c r="D98" s="120">
        <v>15.72985808</v>
      </c>
      <c r="E98" s="120">
        <v>745.27932332</v>
      </c>
      <c r="F98" s="120">
        <v>293.06099233999998</v>
      </c>
      <c r="G98" s="120">
        <v>17.61067388</v>
      </c>
      <c r="H98" s="120">
        <v>316.21751144999996</v>
      </c>
      <c r="I98" s="120">
        <v>501.90966894000002</v>
      </c>
      <c r="J98" s="120">
        <v>95.593280550000017</v>
      </c>
      <c r="K98" s="120">
        <v>5.3895281200000005</v>
      </c>
      <c r="L98" s="120">
        <v>131.57604874</v>
      </c>
      <c r="M98" s="176" t="s">
        <v>191</v>
      </c>
      <c r="N98" s="120">
        <v>50.24982613000001</v>
      </c>
      <c r="O98" s="120">
        <v>93.592428619999993</v>
      </c>
      <c r="P98" s="120">
        <v>53.492154249999999</v>
      </c>
      <c r="Q98" s="120">
        <v>13.230348940000001</v>
      </c>
      <c r="R98" s="120">
        <v>13.28967636</v>
      </c>
      <c r="S98" s="120">
        <v>1.9828640999999998</v>
      </c>
      <c r="T98" s="120">
        <v>6.5104285700000002</v>
      </c>
      <c r="U98" s="120"/>
      <c r="V98" s="120"/>
      <c r="W98" s="120"/>
    </row>
    <row r="99" spans="1:23" hidden="1" outlineLevel="1">
      <c r="A99" s="62">
        <v>43221</v>
      </c>
      <c r="B99" s="120">
        <v>3764.9614185599999</v>
      </c>
      <c r="C99" s="120">
        <v>1531.7726802500001</v>
      </c>
      <c r="D99" s="120">
        <v>17.322731390000001</v>
      </c>
      <c r="E99" s="120">
        <v>683.37449285000002</v>
      </c>
      <c r="F99" s="120">
        <v>223.13914422999997</v>
      </c>
      <c r="G99" s="120">
        <v>17.49768452</v>
      </c>
      <c r="H99" s="120">
        <v>213.96775374999999</v>
      </c>
      <c r="I99" s="120">
        <v>596.48530241999993</v>
      </c>
      <c r="J99" s="120">
        <v>91.746665180000008</v>
      </c>
      <c r="K99" s="120">
        <v>6.7509375699999996</v>
      </c>
      <c r="L99" s="120">
        <v>130.20803317000002</v>
      </c>
      <c r="M99" s="176" t="s">
        <v>191</v>
      </c>
      <c r="N99" s="120">
        <v>44.615907869999994</v>
      </c>
      <c r="O99" s="120">
        <v>116.31113364000002</v>
      </c>
      <c r="P99" s="120">
        <v>51.407307939999988</v>
      </c>
      <c r="Q99" s="120">
        <v>14.582701880000002</v>
      </c>
      <c r="R99" s="120">
        <v>17.280333419999998</v>
      </c>
      <c r="S99" s="120">
        <v>1.65857291</v>
      </c>
      <c r="T99" s="120">
        <v>6.8400355699999995</v>
      </c>
      <c r="U99" s="120"/>
      <c r="V99" s="120"/>
      <c r="W99" s="120"/>
    </row>
    <row r="100" spans="1:23" hidden="1" outlineLevel="1">
      <c r="A100" s="62">
        <v>43252</v>
      </c>
      <c r="B100" s="120">
        <v>3762.0808677599998</v>
      </c>
      <c r="C100" s="120">
        <v>1290.5461521000002</v>
      </c>
      <c r="D100" s="120">
        <v>13.61824343</v>
      </c>
      <c r="E100" s="120">
        <v>722.03886625999996</v>
      </c>
      <c r="F100" s="120">
        <v>274.66213867000005</v>
      </c>
      <c r="G100" s="120">
        <v>19.961062210000005</v>
      </c>
      <c r="H100" s="120">
        <v>258.74398269</v>
      </c>
      <c r="I100" s="120">
        <v>695.52501353999992</v>
      </c>
      <c r="J100" s="120">
        <v>94.54827641</v>
      </c>
      <c r="K100" s="120">
        <v>8.066029480000001</v>
      </c>
      <c r="L100" s="120">
        <v>142.84213654999999</v>
      </c>
      <c r="M100" s="176" t="s">
        <v>191</v>
      </c>
      <c r="N100" s="120">
        <v>49.038179700000001</v>
      </c>
      <c r="O100" s="120">
        <v>100.18819793</v>
      </c>
      <c r="P100" s="120">
        <v>48.932587640000001</v>
      </c>
      <c r="Q100" s="120">
        <v>16.006319809999997</v>
      </c>
      <c r="R100" s="120">
        <v>18.591633159999997</v>
      </c>
      <c r="S100" s="120">
        <v>2.1744278799999996</v>
      </c>
      <c r="T100" s="120">
        <v>6.5976203000000009</v>
      </c>
      <c r="U100" s="120"/>
      <c r="V100" s="120"/>
      <c r="W100" s="120"/>
    </row>
    <row r="101" spans="1:23" hidden="1" outlineLevel="1">
      <c r="A101" s="62">
        <v>43282</v>
      </c>
      <c r="B101" s="120">
        <v>3860.7610055300006</v>
      </c>
      <c r="C101" s="120">
        <v>1480.8220208800001</v>
      </c>
      <c r="D101" s="120">
        <v>16.613714049999999</v>
      </c>
      <c r="E101" s="120">
        <v>840.95682308000005</v>
      </c>
      <c r="F101" s="120">
        <v>314.94534119000002</v>
      </c>
      <c r="G101" s="120">
        <v>18.987044370000003</v>
      </c>
      <c r="H101" s="120">
        <v>265.56244730000003</v>
      </c>
      <c r="I101" s="120">
        <v>391.81730899999997</v>
      </c>
      <c r="J101" s="120">
        <v>112.92244830000001</v>
      </c>
      <c r="K101" s="120">
        <v>6.67450309</v>
      </c>
      <c r="L101" s="120">
        <v>147.24183293999999</v>
      </c>
      <c r="M101" s="176" t="s">
        <v>191</v>
      </c>
      <c r="N101" s="120">
        <v>49.170988090000002</v>
      </c>
      <c r="O101" s="120">
        <v>116.30178209000002</v>
      </c>
      <c r="P101" s="120">
        <v>39.009604499999995</v>
      </c>
      <c r="Q101" s="120">
        <v>16.776414259999999</v>
      </c>
      <c r="R101" s="120">
        <v>33.610075450000011</v>
      </c>
      <c r="S101" s="120">
        <v>2.4916756199999996</v>
      </c>
      <c r="T101" s="120">
        <v>6.8569813200000009</v>
      </c>
      <c r="U101" s="120"/>
      <c r="V101" s="120"/>
      <c r="W101" s="120"/>
    </row>
    <row r="102" spans="1:23" hidden="1" outlineLevel="1">
      <c r="A102" s="62">
        <v>43313</v>
      </c>
      <c r="B102" s="120">
        <v>3432.2584350500001</v>
      </c>
      <c r="C102" s="120">
        <v>1270.0939812199999</v>
      </c>
      <c r="D102" s="120">
        <v>21.472501219999998</v>
      </c>
      <c r="E102" s="120">
        <v>762.1453113099999</v>
      </c>
      <c r="F102" s="120">
        <v>188.70763648000002</v>
      </c>
      <c r="G102" s="120">
        <v>22.801223189999998</v>
      </c>
      <c r="H102" s="120">
        <v>184.94288346999997</v>
      </c>
      <c r="I102" s="120">
        <v>439.26440511000004</v>
      </c>
      <c r="J102" s="120">
        <v>83.739341940000003</v>
      </c>
      <c r="K102" s="120">
        <v>11.580834299999999</v>
      </c>
      <c r="L102" s="120">
        <v>171.14337352999999</v>
      </c>
      <c r="M102" s="176" t="s">
        <v>191</v>
      </c>
      <c r="N102" s="120">
        <v>52.758471130000004</v>
      </c>
      <c r="O102" s="120">
        <v>114.99614052000001</v>
      </c>
      <c r="P102" s="120">
        <v>49.311401750000002</v>
      </c>
      <c r="Q102" s="120">
        <v>16.556648750000001</v>
      </c>
      <c r="R102" s="120">
        <v>33.648360459999999</v>
      </c>
      <c r="S102" s="120">
        <v>2.17834745</v>
      </c>
      <c r="T102" s="120">
        <v>6.9175732200000004</v>
      </c>
      <c r="U102" s="120"/>
      <c r="V102" s="120"/>
      <c r="W102" s="120"/>
    </row>
    <row r="103" spans="1:23" hidden="1" outlineLevel="1">
      <c r="A103" s="62">
        <v>43344</v>
      </c>
      <c r="B103" s="120">
        <v>3502.6752465300005</v>
      </c>
      <c r="C103" s="120">
        <v>1157.58598854</v>
      </c>
      <c r="D103" s="120">
        <v>21.773199999999999</v>
      </c>
      <c r="E103" s="120">
        <v>763.7216353199999</v>
      </c>
      <c r="F103" s="120">
        <v>189.87101480000001</v>
      </c>
      <c r="G103" s="120">
        <v>19.889509889999996</v>
      </c>
      <c r="H103" s="120">
        <v>222.01772786999999</v>
      </c>
      <c r="I103" s="120">
        <v>460.31789188999994</v>
      </c>
      <c r="J103" s="120">
        <v>109.45125160000001</v>
      </c>
      <c r="K103" s="120">
        <v>7.1027524799999995</v>
      </c>
      <c r="L103" s="120">
        <v>157.27847714000001</v>
      </c>
      <c r="M103" s="176" t="s">
        <v>191</v>
      </c>
      <c r="N103" s="120">
        <v>157.50199484999999</v>
      </c>
      <c r="O103" s="120">
        <v>109.27971474</v>
      </c>
      <c r="P103" s="120">
        <v>63.709530290000004</v>
      </c>
      <c r="Q103" s="120">
        <v>16.89200546</v>
      </c>
      <c r="R103" s="120">
        <v>36.850058709999999</v>
      </c>
      <c r="S103" s="120">
        <v>2.3449067599999998</v>
      </c>
      <c r="T103" s="120">
        <v>7.0875861899999997</v>
      </c>
      <c r="U103" s="120"/>
      <c r="V103" s="120"/>
      <c r="W103" s="120"/>
    </row>
    <row r="104" spans="1:23" hidden="1" outlineLevel="1">
      <c r="A104" s="62">
        <v>43374</v>
      </c>
      <c r="B104" s="120">
        <v>3806.8998681199996</v>
      </c>
      <c r="C104" s="120">
        <v>1182.1721565900002</v>
      </c>
      <c r="D104" s="120">
        <v>25.101157030000003</v>
      </c>
      <c r="E104" s="120">
        <v>780.61246518000007</v>
      </c>
      <c r="F104" s="120">
        <v>353.41567402000004</v>
      </c>
      <c r="G104" s="120">
        <v>23.203316060000002</v>
      </c>
      <c r="H104" s="120">
        <v>270.22553483999991</v>
      </c>
      <c r="I104" s="120">
        <v>519.68727263000005</v>
      </c>
      <c r="J104" s="120">
        <v>106.23281818000001</v>
      </c>
      <c r="K104" s="120">
        <v>7.6196193599999997</v>
      </c>
      <c r="L104" s="120">
        <v>179.30090779</v>
      </c>
      <c r="M104" s="176" t="s">
        <v>191</v>
      </c>
      <c r="N104" s="120">
        <v>76.443083849999994</v>
      </c>
      <c r="O104" s="120">
        <v>116.60000610999998</v>
      </c>
      <c r="P104" s="120">
        <v>78.318859389999986</v>
      </c>
      <c r="Q104" s="120">
        <v>18.201215319999999</v>
      </c>
      <c r="R104" s="120">
        <v>60.621313530000002</v>
      </c>
      <c r="S104" s="120">
        <v>1.8200449100000002</v>
      </c>
      <c r="T104" s="120">
        <v>7.3244233300000001</v>
      </c>
      <c r="U104" s="120"/>
      <c r="V104" s="120"/>
      <c r="W104" s="120"/>
    </row>
    <row r="105" spans="1:23" hidden="1" outlineLevel="1">
      <c r="A105" s="62">
        <v>43405</v>
      </c>
      <c r="B105" s="120">
        <v>3458.1796368000005</v>
      </c>
      <c r="C105" s="120">
        <v>1068.61049267</v>
      </c>
      <c r="D105" s="120">
        <v>25.312520290000002</v>
      </c>
      <c r="E105" s="120">
        <v>815.74782060000007</v>
      </c>
      <c r="F105" s="120">
        <v>194.86110926999999</v>
      </c>
      <c r="G105" s="120">
        <v>20.465071669999997</v>
      </c>
      <c r="H105" s="120">
        <v>286.92312704000005</v>
      </c>
      <c r="I105" s="120">
        <v>438.13291908000002</v>
      </c>
      <c r="J105" s="120">
        <v>99.151633500000003</v>
      </c>
      <c r="K105" s="120">
        <v>6.6512848499999997</v>
      </c>
      <c r="L105" s="120">
        <v>165.85426039999999</v>
      </c>
      <c r="M105" s="176" t="s">
        <v>191</v>
      </c>
      <c r="N105" s="120">
        <v>63.862272740000009</v>
      </c>
      <c r="O105" s="120">
        <v>118.66536541000001</v>
      </c>
      <c r="P105" s="120">
        <v>63.071481019999993</v>
      </c>
      <c r="Q105" s="120">
        <v>17.16561398</v>
      </c>
      <c r="R105" s="120">
        <v>63.109629730000002</v>
      </c>
      <c r="S105" s="120">
        <v>2.8236983099999997</v>
      </c>
      <c r="T105" s="120">
        <v>7.7713362400000001</v>
      </c>
      <c r="U105" s="120"/>
      <c r="V105" s="120"/>
      <c r="W105" s="120"/>
    </row>
    <row r="106" spans="1:23" hidden="1" outlineLevel="1">
      <c r="A106" s="62">
        <v>43435</v>
      </c>
      <c r="B106" s="120">
        <v>3817.6332745599998</v>
      </c>
      <c r="C106" s="120">
        <v>987.51665404999994</v>
      </c>
      <c r="D106" s="120">
        <v>10.890839379999999</v>
      </c>
      <c r="E106" s="120">
        <v>902.28259232999994</v>
      </c>
      <c r="F106" s="120">
        <v>227.78572775999999</v>
      </c>
      <c r="G106" s="120">
        <v>22.397598600000002</v>
      </c>
      <c r="H106" s="120">
        <v>440.13885090000002</v>
      </c>
      <c r="I106" s="120">
        <v>443.38632153000003</v>
      </c>
      <c r="J106" s="120">
        <v>194.23765627</v>
      </c>
      <c r="K106" s="120">
        <v>7.7840363999999997</v>
      </c>
      <c r="L106" s="120">
        <v>139.49234344999999</v>
      </c>
      <c r="M106" s="176" t="s">
        <v>191</v>
      </c>
      <c r="N106" s="120">
        <v>99.789768339999995</v>
      </c>
      <c r="O106" s="120">
        <v>149.16819634000001</v>
      </c>
      <c r="P106" s="120">
        <v>102.82112254999998</v>
      </c>
      <c r="Q106" s="120">
        <v>18.388122930000002</v>
      </c>
      <c r="R106" s="120">
        <v>60.282133189999996</v>
      </c>
      <c r="S106" s="120">
        <v>2.17758523</v>
      </c>
      <c r="T106" s="120">
        <v>9.09372531</v>
      </c>
      <c r="U106" s="120"/>
      <c r="V106" s="120"/>
      <c r="W106" s="120"/>
    </row>
    <row r="107" spans="1:23" hidden="1" outlineLevel="1">
      <c r="A107" s="62">
        <v>43466</v>
      </c>
      <c r="B107" s="120">
        <v>3915.5151134099997</v>
      </c>
      <c r="C107" s="120">
        <v>951.61990741</v>
      </c>
      <c r="D107" s="120">
        <v>14.463172030000001</v>
      </c>
      <c r="E107" s="120">
        <v>952.39158663000012</v>
      </c>
      <c r="F107" s="120">
        <v>191.45606787</v>
      </c>
      <c r="G107" s="120">
        <v>21.957209240000001</v>
      </c>
      <c r="H107" s="120">
        <v>308.70645244000002</v>
      </c>
      <c r="I107" s="120">
        <v>447.04137751999997</v>
      </c>
      <c r="J107" s="120">
        <v>180.84561674999998</v>
      </c>
      <c r="K107" s="120">
        <v>8.3506716699999988</v>
      </c>
      <c r="L107" s="120">
        <v>172.25828276000001</v>
      </c>
      <c r="M107" s="176" t="s">
        <v>191</v>
      </c>
      <c r="N107" s="120">
        <v>362.89204172999996</v>
      </c>
      <c r="O107" s="120">
        <v>130.34663553000001</v>
      </c>
      <c r="P107" s="120">
        <v>63.778404420000008</v>
      </c>
      <c r="Q107" s="120">
        <v>20.013929999999998</v>
      </c>
      <c r="R107" s="120">
        <v>78.575689269999998</v>
      </c>
      <c r="S107" s="120">
        <v>2.2392053499999998</v>
      </c>
      <c r="T107" s="120">
        <v>8.5788627900000005</v>
      </c>
      <c r="U107" s="120"/>
      <c r="V107" s="120"/>
      <c r="W107" s="120"/>
    </row>
    <row r="108" spans="1:23" hidden="1" outlineLevel="1">
      <c r="A108" s="62">
        <v>43497</v>
      </c>
      <c r="B108" s="120">
        <v>3829.7960200799998</v>
      </c>
      <c r="C108" s="120">
        <v>1083.9196282400001</v>
      </c>
      <c r="D108" s="120">
        <v>12.095236100000001</v>
      </c>
      <c r="E108" s="120">
        <v>876.96829108999998</v>
      </c>
      <c r="F108" s="120">
        <v>201.62182317000003</v>
      </c>
      <c r="G108" s="120">
        <v>21.401230129999995</v>
      </c>
      <c r="H108" s="120">
        <v>355.78303848999997</v>
      </c>
      <c r="I108" s="120">
        <v>408.89238895</v>
      </c>
      <c r="J108" s="120">
        <v>194.97032081000003</v>
      </c>
      <c r="K108" s="120">
        <v>6.5953932399999999</v>
      </c>
      <c r="L108" s="120">
        <v>157.81987013999998</v>
      </c>
      <c r="M108" s="176" t="s">
        <v>191</v>
      </c>
      <c r="N108" s="120">
        <v>177.93519045000002</v>
      </c>
      <c r="O108" s="120">
        <v>123.50930403</v>
      </c>
      <c r="P108" s="120">
        <v>82.111097459999996</v>
      </c>
      <c r="Q108" s="120">
        <v>21.612817700000001</v>
      </c>
      <c r="R108" s="120">
        <v>90.120639060000002</v>
      </c>
      <c r="S108" s="120">
        <v>2.6911604699999998</v>
      </c>
      <c r="T108" s="120">
        <v>11.748590549999999</v>
      </c>
      <c r="U108" s="120"/>
      <c r="V108" s="120"/>
      <c r="W108" s="120"/>
    </row>
    <row r="109" spans="1:23" hidden="1" outlineLevel="1">
      <c r="A109" s="62">
        <v>43525</v>
      </c>
      <c r="B109" s="120">
        <v>3773.6583614999995</v>
      </c>
      <c r="C109" s="120">
        <v>1051.8960584700001</v>
      </c>
      <c r="D109" s="120">
        <v>11.178304240000001</v>
      </c>
      <c r="E109" s="120">
        <v>729.49747667999986</v>
      </c>
      <c r="F109" s="120">
        <v>218.48119930999999</v>
      </c>
      <c r="G109" s="120">
        <v>20.70349671</v>
      </c>
      <c r="H109" s="120">
        <v>439.34683103000003</v>
      </c>
      <c r="I109" s="120">
        <v>500.13551483999998</v>
      </c>
      <c r="J109" s="120">
        <v>164.28620523000001</v>
      </c>
      <c r="K109" s="120">
        <v>6.1906482299999999</v>
      </c>
      <c r="L109" s="120">
        <v>151.60425583</v>
      </c>
      <c r="M109" s="176" t="s">
        <v>191</v>
      </c>
      <c r="N109" s="120">
        <v>177.96272901</v>
      </c>
      <c r="O109" s="120">
        <v>112.56995364000001</v>
      </c>
      <c r="P109" s="120">
        <v>63.405513130000003</v>
      </c>
      <c r="Q109" s="120">
        <v>21.473290850000001</v>
      </c>
      <c r="R109" s="120">
        <v>93.29733718</v>
      </c>
      <c r="S109" s="120">
        <v>1.7778502699999998</v>
      </c>
      <c r="T109" s="120">
        <v>9.8516968499999997</v>
      </c>
      <c r="U109" s="120"/>
      <c r="V109" s="120"/>
      <c r="W109" s="120"/>
    </row>
    <row r="110" spans="1:23" hidden="1" outlineLevel="1">
      <c r="A110" s="62">
        <v>43556</v>
      </c>
      <c r="B110" s="120">
        <v>3841.4515180799999</v>
      </c>
      <c r="C110" s="120">
        <v>1198.7151602399999</v>
      </c>
      <c r="D110" s="120">
        <v>8.0822263400000001</v>
      </c>
      <c r="E110" s="120">
        <v>750.55871230000002</v>
      </c>
      <c r="F110" s="120">
        <v>257.52266112000001</v>
      </c>
      <c r="G110" s="120">
        <v>21.959185790000003</v>
      </c>
      <c r="H110" s="120">
        <v>234.32585951999999</v>
      </c>
      <c r="I110" s="120">
        <v>629.10703694000006</v>
      </c>
      <c r="J110" s="120">
        <v>217.98485239999999</v>
      </c>
      <c r="K110" s="120">
        <v>5.2840233899999998</v>
      </c>
      <c r="L110" s="120">
        <v>184.87629571000002</v>
      </c>
      <c r="M110" s="176" t="s">
        <v>191</v>
      </c>
      <c r="N110" s="120">
        <v>56.810801640000001</v>
      </c>
      <c r="O110" s="120">
        <v>115.22718684</v>
      </c>
      <c r="P110" s="120">
        <v>37.392168980000001</v>
      </c>
      <c r="Q110" s="120">
        <v>20.045509440000004</v>
      </c>
      <c r="R110" s="120">
        <v>91.316157269999991</v>
      </c>
      <c r="S110" s="120">
        <v>2.2150858599999999</v>
      </c>
      <c r="T110" s="120">
        <v>10.0285943</v>
      </c>
      <c r="U110" s="120"/>
      <c r="V110" s="120"/>
      <c r="W110" s="120"/>
    </row>
    <row r="111" spans="1:23" hidden="1" outlineLevel="1">
      <c r="A111" s="62">
        <v>43586</v>
      </c>
      <c r="B111" s="120">
        <v>4089.4560223100002</v>
      </c>
      <c r="C111" s="120">
        <v>1373.4803588099999</v>
      </c>
      <c r="D111" s="120">
        <v>9.5299383999999989</v>
      </c>
      <c r="E111" s="120">
        <v>900.00013610000019</v>
      </c>
      <c r="F111" s="120">
        <v>276.24921425999997</v>
      </c>
      <c r="G111" s="120">
        <v>20.945000930000003</v>
      </c>
      <c r="H111" s="120">
        <v>248.05351142999999</v>
      </c>
      <c r="I111" s="120">
        <v>508.94927852999996</v>
      </c>
      <c r="J111" s="120">
        <v>189.10340086000002</v>
      </c>
      <c r="K111" s="120">
        <v>6.4745671899999993</v>
      </c>
      <c r="L111" s="120">
        <v>213.81639989999999</v>
      </c>
      <c r="M111" s="176" t="s">
        <v>191</v>
      </c>
      <c r="N111" s="120">
        <v>59.811246880000006</v>
      </c>
      <c r="O111" s="120">
        <v>112.97481486000001</v>
      </c>
      <c r="P111" s="120">
        <v>40.573052909999994</v>
      </c>
      <c r="Q111" s="120">
        <v>21.201407740000001</v>
      </c>
      <c r="R111" s="120">
        <v>97.449755419999988</v>
      </c>
      <c r="S111" s="120">
        <v>1.8046982000000003</v>
      </c>
      <c r="T111" s="120">
        <v>9.0392398900000011</v>
      </c>
      <c r="U111" s="120"/>
      <c r="V111" s="120"/>
      <c r="W111" s="120"/>
    </row>
    <row r="112" spans="1:23" hidden="1" outlineLevel="1">
      <c r="A112" s="62">
        <v>43617</v>
      </c>
      <c r="B112" s="120">
        <v>4304.5500821499991</v>
      </c>
      <c r="C112" s="120">
        <v>1323.5119868699999</v>
      </c>
      <c r="D112" s="120">
        <v>7.4638819400000003</v>
      </c>
      <c r="E112" s="120">
        <v>862.69224901000007</v>
      </c>
      <c r="F112" s="120">
        <v>309.54275724000001</v>
      </c>
      <c r="G112" s="120">
        <v>20.387437420000001</v>
      </c>
      <c r="H112" s="120">
        <v>335.01847291999997</v>
      </c>
      <c r="I112" s="120">
        <v>423.04784791999998</v>
      </c>
      <c r="J112" s="120">
        <v>175.49210993999998</v>
      </c>
      <c r="K112" s="120">
        <v>7.0159859500000001</v>
      </c>
      <c r="L112" s="120">
        <v>179.32944999</v>
      </c>
      <c r="M112" s="176" t="s">
        <v>191</v>
      </c>
      <c r="N112" s="120">
        <v>366.30369464</v>
      </c>
      <c r="O112" s="120">
        <v>120.41548635999999</v>
      </c>
      <c r="P112" s="120">
        <v>47.378787920000001</v>
      </c>
      <c r="Q112" s="120">
        <v>21.779600990000002</v>
      </c>
      <c r="R112" s="120">
        <v>93.639474749999991</v>
      </c>
      <c r="S112" s="120">
        <v>3.0083733100000001</v>
      </c>
      <c r="T112" s="120">
        <v>8.5224849799999998</v>
      </c>
      <c r="U112" s="120"/>
      <c r="V112" s="120"/>
      <c r="W112" s="120"/>
    </row>
    <row r="113" spans="1:23" hidden="1" outlineLevel="1">
      <c r="A113" s="62">
        <v>43647</v>
      </c>
      <c r="B113" s="120">
        <v>4297.44623254</v>
      </c>
      <c r="C113" s="120">
        <v>1394.7611664200001</v>
      </c>
      <c r="D113" s="120">
        <v>10.66348822</v>
      </c>
      <c r="E113" s="120">
        <v>918.66580954999984</v>
      </c>
      <c r="F113" s="120">
        <v>277.29727249000001</v>
      </c>
      <c r="G113" s="120">
        <v>15.50322349</v>
      </c>
      <c r="H113" s="120">
        <v>487.43874477999998</v>
      </c>
      <c r="I113" s="120">
        <v>478.84319793999998</v>
      </c>
      <c r="J113" s="120">
        <v>116.01081838999998</v>
      </c>
      <c r="K113" s="120">
        <v>6.3024007800000001</v>
      </c>
      <c r="L113" s="120">
        <v>189.04019777000002</v>
      </c>
      <c r="M113" s="176" t="s">
        <v>191</v>
      </c>
      <c r="N113" s="120">
        <v>92.930912239999998</v>
      </c>
      <c r="O113" s="120">
        <v>135.80556763999999</v>
      </c>
      <c r="P113" s="120">
        <v>42.379598480000006</v>
      </c>
      <c r="Q113" s="120">
        <v>20.646360940000001</v>
      </c>
      <c r="R113" s="120">
        <v>99.823326420000001</v>
      </c>
      <c r="S113" s="120">
        <v>3.0504330099999994</v>
      </c>
      <c r="T113" s="120">
        <v>8.2837139799999999</v>
      </c>
      <c r="U113" s="120"/>
      <c r="V113" s="120"/>
      <c r="W113" s="120"/>
    </row>
    <row r="114" spans="1:23" hidden="1" outlineLevel="1">
      <c r="A114" s="62">
        <v>43678</v>
      </c>
      <c r="B114" s="120">
        <v>4156.7130782900003</v>
      </c>
      <c r="C114" s="120">
        <v>1326.84979875</v>
      </c>
      <c r="D114" s="120">
        <v>8.3273886699999995</v>
      </c>
      <c r="E114" s="120">
        <v>929.20655776000012</v>
      </c>
      <c r="F114" s="120">
        <v>264.29189104</v>
      </c>
      <c r="G114" s="120">
        <v>17.888477439999999</v>
      </c>
      <c r="H114" s="120">
        <v>377.43735055000008</v>
      </c>
      <c r="I114" s="120">
        <v>497.50863382000006</v>
      </c>
      <c r="J114" s="120">
        <v>128.43302636000001</v>
      </c>
      <c r="K114" s="120">
        <v>6.4962704599999999</v>
      </c>
      <c r="L114" s="120">
        <v>192.07839680999999</v>
      </c>
      <c r="M114" s="176" t="s">
        <v>191</v>
      </c>
      <c r="N114" s="120">
        <v>88.80526119999999</v>
      </c>
      <c r="O114" s="120">
        <v>141.39427388999999</v>
      </c>
      <c r="P114" s="120">
        <v>42.964319889999999</v>
      </c>
      <c r="Q114" s="120">
        <v>21.054563089999998</v>
      </c>
      <c r="R114" s="120">
        <v>102.89700755000001</v>
      </c>
      <c r="S114" s="120">
        <v>1.84196235</v>
      </c>
      <c r="T114" s="120">
        <v>9.2378986600000008</v>
      </c>
      <c r="U114" s="120"/>
      <c r="V114" s="120"/>
      <c r="W114" s="120"/>
    </row>
    <row r="115" spans="1:23" hidden="1" outlineLevel="1">
      <c r="A115" s="62">
        <v>43709</v>
      </c>
      <c r="B115" s="120">
        <v>4618.2149814000004</v>
      </c>
      <c r="C115" s="120">
        <v>1381.15853717</v>
      </c>
      <c r="D115" s="120">
        <v>11.056050410000001</v>
      </c>
      <c r="E115" s="120">
        <v>956.49248272999989</v>
      </c>
      <c r="F115" s="120">
        <v>291.89427826000002</v>
      </c>
      <c r="G115" s="120">
        <v>19.53330712</v>
      </c>
      <c r="H115" s="120">
        <v>536.93159871000012</v>
      </c>
      <c r="I115" s="120">
        <v>537.28963041999998</v>
      </c>
      <c r="J115" s="120">
        <v>160.20298600000001</v>
      </c>
      <c r="K115" s="120">
        <v>7.2844321599999997</v>
      </c>
      <c r="L115" s="120">
        <v>191.02985461999998</v>
      </c>
      <c r="M115" s="176" t="s">
        <v>191</v>
      </c>
      <c r="N115" s="120">
        <v>173.74240519999995</v>
      </c>
      <c r="O115" s="120">
        <v>133.98758493</v>
      </c>
      <c r="P115" s="120">
        <v>69.91196217000001</v>
      </c>
      <c r="Q115" s="120">
        <v>24.12851186</v>
      </c>
      <c r="R115" s="120">
        <v>107.53749510999999</v>
      </c>
      <c r="S115" s="120">
        <v>2.6244868100000001</v>
      </c>
      <c r="T115" s="120">
        <v>13.409377719999998</v>
      </c>
      <c r="U115" s="120"/>
      <c r="V115" s="120"/>
      <c r="W115" s="120"/>
    </row>
    <row r="116" spans="1:23" hidden="1" outlineLevel="1">
      <c r="A116" s="62">
        <v>43739</v>
      </c>
      <c r="B116" s="120">
        <v>4422.8573619199997</v>
      </c>
      <c r="C116" s="120">
        <v>1280.88890917</v>
      </c>
      <c r="D116" s="120">
        <v>11.99356306</v>
      </c>
      <c r="E116" s="120">
        <v>948.45508884999992</v>
      </c>
      <c r="F116" s="120">
        <v>322.38917077000002</v>
      </c>
      <c r="G116" s="120">
        <v>18.682042989999999</v>
      </c>
      <c r="H116" s="120">
        <v>457.2784188199999</v>
      </c>
      <c r="I116" s="120">
        <v>586.00540948000003</v>
      </c>
      <c r="J116" s="120">
        <v>155.03999576000001</v>
      </c>
      <c r="K116" s="120">
        <v>6.9955044300000004</v>
      </c>
      <c r="L116" s="120">
        <v>192.79619362</v>
      </c>
      <c r="M116" s="176" t="s">
        <v>191</v>
      </c>
      <c r="N116" s="120">
        <v>82.144762459999995</v>
      </c>
      <c r="O116" s="120">
        <v>133.50220215000002</v>
      </c>
      <c r="P116" s="120">
        <v>59.296207929999994</v>
      </c>
      <c r="Q116" s="120">
        <v>25.766020960000002</v>
      </c>
      <c r="R116" s="120">
        <v>131.34668277000003</v>
      </c>
      <c r="S116" s="120">
        <v>2.3220783300000005</v>
      </c>
      <c r="T116" s="120">
        <v>7.9551103699999999</v>
      </c>
      <c r="U116" s="120"/>
      <c r="V116" s="120"/>
      <c r="W116" s="120"/>
    </row>
    <row r="117" spans="1:23" hidden="1" outlineLevel="1">
      <c r="A117" s="62">
        <v>43770</v>
      </c>
      <c r="B117" s="120">
        <v>4425.1916252800002</v>
      </c>
      <c r="C117" s="120">
        <v>1195.1670163700001</v>
      </c>
      <c r="D117" s="120">
        <v>17.4087596</v>
      </c>
      <c r="E117" s="120">
        <v>940.64363352999999</v>
      </c>
      <c r="F117" s="120">
        <v>337.42097440999999</v>
      </c>
      <c r="G117" s="120">
        <v>16.558249180000001</v>
      </c>
      <c r="H117" s="120">
        <v>514.43943802000001</v>
      </c>
      <c r="I117" s="120">
        <v>540.40066960000001</v>
      </c>
      <c r="J117" s="120">
        <v>180.95443642999999</v>
      </c>
      <c r="K117" s="120">
        <v>6.7500088099999997</v>
      </c>
      <c r="L117" s="120">
        <v>169.31139149999998</v>
      </c>
      <c r="M117" s="176" t="s">
        <v>191</v>
      </c>
      <c r="N117" s="120">
        <v>104.67977062</v>
      </c>
      <c r="O117" s="120">
        <v>168.75177454999999</v>
      </c>
      <c r="P117" s="120">
        <v>66.499652420000004</v>
      </c>
      <c r="Q117" s="120">
        <v>24.368336059999997</v>
      </c>
      <c r="R117" s="120">
        <v>130.24915823000001</v>
      </c>
      <c r="S117" s="120">
        <v>3.2938420100000001</v>
      </c>
      <c r="T117" s="120">
        <v>8.2945139399999999</v>
      </c>
      <c r="U117" s="120"/>
      <c r="V117" s="120"/>
      <c r="W117" s="120"/>
    </row>
    <row r="118" spans="1:23" hidden="1" outlineLevel="1">
      <c r="A118" s="62">
        <v>43800</v>
      </c>
      <c r="B118" s="120">
        <v>4999.331401630001</v>
      </c>
      <c r="C118" s="120">
        <v>1208.8895415300001</v>
      </c>
      <c r="D118" s="120">
        <v>14.488784920000001</v>
      </c>
      <c r="E118" s="120">
        <v>979.96197639000002</v>
      </c>
      <c r="F118" s="120">
        <v>257.36633135</v>
      </c>
      <c r="G118" s="120">
        <v>24.822807040000001</v>
      </c>
      <c r="H118" s="120">
        <v>585.97911834000001</v>
      </c>
      <c r="I118" s="120">
        <v>626.20307071000002</v>
      </c>
      <c r="J118" s="120">
        <v>306.94331972000003</v>
      </c>
      <c r="K118" s="120">
        <v>6.8591086400000005</v>
      </c>
      <c r="L118" s="120">
        <v>123.90136962</v>
      </c>
      <c r="M118" s="176" t="s">
        <v>191</v>
      </c>
      <c r="N118" s="120">
        <v>355.90209803000005</v>
      </c>
      <c r="O118" s="120">
        <v>166.00757055</v>
      </c>
      <c r="P118" s="120">
        <v>194.77091820999999</v>
      </c>
      <c r="Q118" s="120">
        <v>23.389922170000002</v>
      </c>
      <c r="R118" s="120">
        <v>113.05665400000001</v>
      </c>
      <c r="S118" s="120">
        <v>2.54917792</v>
      </c>
      <c r="T118" s="120">
        <v>8.23963249</v>
      </c>
      <c r="U118" s="120"/>
      <c r="V118" s="120"/>
      <c r="W118" s="120"/>
    </row>
    <row r="119" spans="1:23" hidden="1" outlineLevel="1">
      <c r="A119" s="62">
        <v>43831</v>
      </c>
      <c r="B119" s="120">
        <v>5287.7161508700001</v>
      </c>
      <c r="C119" s="120">
        <v>1280.2061080399999</v>
      </c>
      <c r="D119" s="120">
        <v>7.5183468399999995</v>
      </c>
      <c r="E119" s="120">
        <v>1604.8301593199999</v>
      </c>
      <c r="F119" s="120">
        <v>249.43940168</v>
      </c>
      <c r="G119" s="120">
        <v>20.026344819999998</v>
      </c>
      <c r="H119" s="120">
        <v>446.41579480999997</v>
      </c>
      <c r="I119" s="120">
        <v>514.85683769000002</v>
      </c>
      <c r="J119" s="120">
        <v>250.54313667999998</v>
      </c>
      <c r="K119" s="120">
        <v>6.7148722099999985</v>
      </c>
      <c r="L119" s="120">
        <v>206.10704731999999</v>
      </c>
      <c r="M119" s="120">
        <v>0.46036497999999998</v>
      </c>
      <c r="N119" s="120">
        <v>207.09568059</v>
      </c>
      <c r="O119" s="120">
        <v>145.68939359999996</v>
      </c>
      <c r="P119" s="120">
        <v>173.90430855</v>
      </c>
      <c r="Q119" s="120">
        <v>25.113951270000001</v>
      </c>
      <c r="R119" s="120">
        <v>132.84680677000003</v>
      </c>
      <c r="S119" s="120">
        <v>3.6187347999999999</v>
      </c>
      <c r="T119" s="120">
        <v>12.328860899999999</v>
      </c>
      <c r="U119" s="120"/>
      <c r="V119" s="120"/>
      <c r="W119" s="120"/>
    </row>
    <row r="120" spans="1:23" hidden="1" outlineLevel="1">
      <c r="A120" s="62">
        <v>43862</v>
      </c>
      <c r="B120" s="120">
        <v>5301.1347470700002</v>
      </c>
      <c r="C120" s="120">
        <v>1472.7491595299998</v>
      </c>
      <c r="D120" s="120">
        <v>6.5605546199999996</v>
      </c>
      <c r="E120" s="120">
        <v>1492.96688627</v>
      </c>
      <c r="F120" s="120">
        <v>325.69903005999998</v>
      </c>
      <c r="G120" s="120">
        <v>18.941392409999999</v>
      </c>
      <c r="H120" s="120">
        <v>415.42842171000001</v>
      </c>
      <c r="I120" s="120">
        <v>486.86700350000007</v>
      </c>
      <c r="J120" s="120">
        <v>176.771807</v>
      </c>
      <c r="K120" s="120">
        <v>6.2454652800000003</v>
      </c>
      <c r="L120" s="120">
        <v>262.30818505000002</v>
      </c>
      <c r="M120" s="120">
        <v>0.20970807</v>
      </c>
      <c r="N120" s="120">
        <v>109.90472023</v>
      </c>
      <c r="O120" s="120">
        <v>141.52669993999999</v>
      </c>
      <c r="P120" s="120">
        <v>162.92770592000002</v>
      </c>
      <c r="Q120" s="120">
        <v>24.71644513</v>
      </c>
      <c r="R120" s="120">
        <v>180.45691299000001</v>
      </c>
      <c r="S120" s="120">
        <v>4.4347493399999998</v>
      </c>
      <c r="T120" s="120">
        <v>12.419900020000002</v>
      </c>
      <c r="U120" s="120"/>
      <c r="V120" s="120"/>
      <c r="W120" s="120"/>
    </row>
    <row r="121" spans="1:23" hidden="1" outlineLevel="1">
      <c r="A121" s="62">
        <v>43891</v>
      </c>
      <c r="B121" s="120">
        <v>5833.0785178799997</v>
      </c>
      <c r="C121" s="120">
        <v>1740.9135568900001</v>
      </c>
      <c r="D121" s="120">
        <v>6.0853098400000007</v>
      </c>
      <c r="E121" s="120">
        <v>1690.66310591</v>
      </c>
      <c r="F121" s="120">
        <v>276.92105119000001</v>
      </c>
      <c r="G121" s="120">
        <v>16.94396914</v>
      </c>
      <c r="H121" s="120">
        <v>415.80534001999996</v>
      </c>
      <c r="I121" s="120">
        <v>503.28360671000007</v>
      </c>
      <c r="J121" s="120">
        <v>194.30930458</v>
      </c>
      <c r="K121" s="120">
        <v>5.66305674</v>
      </c>
      <c r="L121" s="120">
        <v>266.00803997999998</v>
      </c>
      <c r="M121" s="120">
        <v>0.24883117999999999</v>
      </c>
      <c r="N121" s="120">
        <v>214.08304259000002</v>
      </c>
      <c r="O121" s="120">
        <v>144.72765397000001</v>
      </c>
      <c r="P121" s="120">
        <v>153.56553930000001</v>
      </c>
      <c r="Q121" s="120">
        <v>24.55091908</v>
      </c>
      <c r="R121" s="120">
        <v>163.99564989000001</v>
      </c>
      <c r="S121" s="120">
        <v>2.9093766900000002</v>
      </c>
      <c r="T121" s="120">
        <v>12.40116418</v>
      </c>
      <c r="U121" s="120"/>
      <c r="V121" s="120"/>
      <c r="W121" s="120"/>
    </row>
    <row r="122" spans="1:23" hidden="1" outlineLevel="1">
      <c r="A122" s="62">
        <v>43922</v>
      </c>
      <c r="B122" s="120">
        <v>6053.3841578699994</v>
      </c>
      <c r="C122" s="120">
        <v>2083.7050201800002</v>
      </c>
      <c r="D122" s="120">
        <v>8.8206432499999998</v>
      </c>
      <c r="E122" s="120">
        <v>1579.5591290599998</v>
      </c>
      <c r="F122" s="120">
        <v>242.5420359</v>
      </c>
      <c r="G122" s="120">
        <v>16.883226560000001</v>
      </c>
      <c r="H122" s="120">
        <v>404.33269665</v>
      </c>
      <c r="I122" s="120">
        <v>528.72722136000004</v>
      </c>
      <c r="J122" s="120">
        <v>254.12657489</v>
      </c>
      <c r="K122" s="120">
        <v>5.0716675799999997</v>
      </c>
      <c r="L122" s="120">
        <v>156.15632862000001</v>
      </c>
      <c r="M122" s="120">
        <v>0.71231513000000002</v>
      </c>
      <c r="N122" s="120">
        <v>268.56023365999999</v>
      </c>
      <c r="O122" s="120">
        <v>150.35994015</v>
      </c>
      <c r="P122" s="120">
        <v>136.22883888000001</v>
      </c>
      <c r="Q122" s="120">
        <v>22.856298969999997</v>
      </c>
      <c r="R122" s="120">
        <v>178.78598797999999</v>
      </c>
      <c r="S122" s="120">
        <v>2.3587704500000002</v>
      </c>
      <c r="T122" s="120">
        <v>13.597228600000001</v>
      </c>
      <c r="U122" s="120"/>
      <c r="V122" s="120"/>
      <c r="W122" s="120"/>
    </row>
    <row r="123" spans="1:23" hidden="1" outlineLevel="1">
      <c r="A123" s="62">
        <v>43952</v>
      </c>
      <c r="B123" s="120">
        <v>6145.7257447200009</v>
      </c>
      <c r="C123" s="120">
        <v>2160.7884426700002</v>
      </c>
      <c r="D123" s="120">
        <v>14.642581510000001</v>
      </c>
      <c r="E123" s="120">
        <v>1577.6729153400001</v>
      </c>
      <c r="F123" s="120">
        <v>245.26886347999999</v>
      </c>
      <c r="G123" s="120">
        <v>17.353738380000003</v>
      </c>
      <c r="H123" s="120">
        <v>455.22703121999996</v>
      </c>
      <c r="I123" s="120">
        <v>486.83800565999996</v>
      </c>
      <c r="J123" s="120">
        <v>156.68002320999997</v>
      </c>
      <c r="K123" s="120">
        <v>5.1637515699999996</v>
      </c>
      <c r="L123" s="120">
        <v>204.76528165000002</v>
      </c>
      <c r="M123" s="120">
        <v>0.70223762999999995</v>
      </c>
      <c r="N123" s="120">
        <v>266.43356974</v>
      </c>
      <c r="O123" s="120">
        <v>147.27061306000002</v>
      </c>
      <c r="P123" s="120">
        <v>132.59106095999999</v>
      </c>
      <c r="Q123" s="120">
        <v>22.577824249999999</v>
      </c>
      <c r="R123" s="120">
        <v>234.42027357999999</v>
      </c>
      <c r="S123" s="120">
        <v>2.5480425900000001</v>
      </c>
      <c r="T123" s="120">
        <v>14.78148822</v>
      </c>
      <c r="U123" s="120"/>
      <c r="V123" s="120"/>
      <c r="W123" s="120"/>
    </row>
    <row r="124" spans="1:23" hidden="1" outlineLevel="1">
      <c r="A124" s="62">
        <v>43983</v>
      </c>
      <c r="B124" s="120">
        <v>6045.1498911600011</v>
      </c>
      <c r="C124" s="120">
        <v>1959.7616305999998</v>
      </c>
      <c r="D124" s="120">
        <v>13.150603459999999</v>
      </c>
      <c r="E124" s="120">
        <v>1629.9596322500001</v>
      </c>
      <c r="F124" s="120">
        <v>196.38246075000001</v>
      </c>
      <c r="G124" s="120">
        <v>17.367897489999997</v>
      </c>
      <c r="H124" s="120">
        <v>416.93491687</v>
      </c>
      <c r="I124" s="120">
        <v>545.25188116999993</v>
      </c>
      <c r="J124" s="120">
        <v>152.96978801999995</v>
      </c>
      <c r="K124" s="120">
        <v>5.9780676400000008</v>
      </c>
      <c r="L124" s="120">
        <v>260.15378393000003</v>
      </c>
      <c r="M124" s="120">
        <v>0.70675533000000001</v>
      </c>
      <c r="N124" s="120">
        <v>288.01506247999998</v>
      </c>
      <c r="O124" s="120">
        <v>163.38439491000003</v>
      </c>
      <c r="P124" s="120">
        <v>139.01434945</v>
      </c>
      <c r="Q124" s="120">
        <v>24.548220820000001</v>
      </c>
      <c r="R124" s="120">
        <v>214.17932664999995</v>
      </c>
      <c r="S124" s="120">
        <v>2.5458984200000008</v>
      </c>
      <c r="T124" s="120">
        <v>14.845220920000001</v>
      </c>
      <c r="U124" s="120"/>
      <c r="V124" s="120"/>
      <c r="W124" s="120"/>
    </row>
    <row r="125" spans="1:23" hidden="1" outlineLevel="1">
      <c r="A125" s="62">
        <v>44013</v>
      </c>
      <c r="B125" s="120">
        <v>6161.05377434</v>
      </c>
      <c r="C125" s="120">
        <v>1987.3916875899999</v>
      </c>
      <c r="D125" s="120">
        <v>16.484496679999999</v>
      </c>
      <c r="E125" s="120">
        <v>1707.10353394</v>
      </c>
      <c r="F125" s="120">
        <v>235.06170686000002</v>
      </c>
      <c r="G125" s="120">
        <v>15.334214709999999</v>
      </c>
      <c r="H125" s="120">
        <v>378.93379037</v>
      </c>
      <c r="I125" s="120">
        <v>589.96399945999997</v>
      </c>
      <c r="J125" s="120">
        <v>154.36730502</v>
      </c>
      <c r="K125" s="120">
        <v>6.7525582500000008</v>
      </c>
      <c r="L125" s="120">
        <v>329.59430357000008</v>
      </c>
      <c r="M125" s="120">
        <v>0.25054449000000001</v>
      </c>
      <c r="N125" s="120">
        <v>182.36871325000001</v>
      </c>
      <c r="O125" s="120">
        <v>152.82676397999998</v>
      </c>
      <c r="P125" s="120">
        <v>138.89935367000001</v>
      </c>
      <c r="Q125" s="120">
        <v>19.94783013</v>
      </c>
      <c r="R125" s="120">
        <v>227.83705343</v>
      </c>
      <c r="S125" s="120">
        <v>3.6658311100000001</v>
      </c>
      <c r="T125" s="120">
        <v>14.270087830000001</v>
      </c>
      <c r="U125" s="120"/>
      <c r="V125" s="120"/>
      <c r="W125" s="120"/>
    </row>
    <row r="126" spans="1:23" hidden="1" outlineLevel="1">
      <c r="A126" s="62">
        <v>44044</v>
      </c>
      <c r="B126" s="120">
        <v>6338.7536568899986</v>
      </c>
      <c r="C126" s="120">
        <v>1806.8510494299999</v>
      </c>
      <c r="D126" s="120">
        <v>15.725514940000002</v>
      </c>
      <c r="E126" s="120">
        <v>1684.8273609600001</v>
      </c>
      <c r="F126" s="120">
        <v>257.36251202</v>
      </c>
      <c r="G126" s="120">
        <v>15.969017699999998</v>
      </c>
      <c r="H126" s="120">
        <v>812.0212177599999</v>
      </c>
      <c r="I126" s="120">
        <v>588.67807323</v>
      </c>
      <c r="J126" s="120">
        <v>165.42692381999998</v>
      </c>
      <c r="K126" s="120">
        <v>6.9077902299999998</v>
      </c>
      <c r="L126" s="120">
        <v>245.26958492</v>
      </c>
      <c r="M126" s="120">
        <v>0.99946376000000003</v>
      </c>
      <c r="N126" s="120">
        <v>125.11167513999999</v>
      </c>
      <c r="O126" s="120">
        <v>153.87983867</v>
      </c>
      <c r="P126" s="120">
        <v>156.19811493000003</v>
      </c>
      <c r="Q126" s="120">
        <v>21.037441059999999</v>
      </c>
      <c r="R126" s="120">
        <v>265.93021571999998</v>
      </c>
      <c r="S126" s="120">
        <v>2.8960752199999997</v>
      </c>
      <c r="T126" s="120">
        <v>13.66178738</v>
      </c>
      <c r="U126" s="120"/>
      <c r="V126" s="120"/>
      <c r="W126" s="120"/>
    </row>
    <row r="127" spans="1:23" hidden="1" outlineLevel="1">
      <c r="A127" s="62">
        <v>44075</v>
      </c>
      <c r="B127" s="120">
        <v>6477.7905743499987</v>
      </c>
      <c r="C127" s="120">
        <v>2017.4103805199998</v>
      </c>
      <c r="D127" s="120">
        <v>18.481749430000001</v>
      </c>
      <c r="E127" s="120">
        <v>1798.7696317599998</v>
      </c>
      <c r="F127" s="120">
        <v>307.10474944999999</v>
      </c>
      <c r="G127" s="120">
        <v>18.321289350000001</v>
      </c>
      <c r="H127" s="120">
        <v>480.95680597</v>
      </c>
      <c r="I127" s="120">
        <v>662.38295917999994</v>
      </c>
      <c r="J127" s="120">
        <v>191.35804216000002</v>
      </c>
      <c r="K127" s="120">
        <v>6.2534914699999984</v>
      </c>
      <c r="L127" s="120">
        <v>187.91095354999999</v>
      </c>
      <c r="M127" s="120">
        <v>4.0232646999999995</v>
      </c>
      <c r="N127" s="120">
        <v>146.67329858000002</v>
      </c>
      <c r="O127" s="120">
        <v>161.40297794</v>
      </c>
      <c r="P127" s="120">
        <v>142.65210702000002</v>
      </c>
      <c r="Q127" s="120">
        <v>24.371859830000002</v>
      </c>
      <c r="R127" s="120">
        <v>292.65725907000001</v>
      </c>
      <c r="S127" s="120">
        <v>2.3292257899999997</v>
      </c>
      <c r="T127" s="120">
        <v>14.73052858</v>
      </c>
      <c r="U127" s="120"/>
      <c r="V127" s="120"/>
      <c r="W127" s="120"/>
    </row>
    <row r="128" spans="1:23" hidden="1" outlineLevel="1">
      <c r="A128" s="62">
        <v>44105</v>
      </c>
      <c r="B128" s="120">
        <v>6582.4474231599997</v>
      </c>
      <c r="C128" s="120">
        <v>1886.2562243900002</v>
      </c>
      <c r="D128" s="120">
        <v>24.404350960000002</v>
      </c>
      <c r="E128" s="120">
        <v>1788.0935750000001</v>
      </c>
      <c r="F128" s="120">
        <v>339.81335405999999</v>
      </c>
      <c r="G128" s="120">
        <v>19.265646320000002</v>
      </c>
      <c r="H128" s="120">
        <v>520.24278670000012</v>
      </c>
      <c r="I128" s="120">
        <v>687.67125194999994</v>
      </c>
      <c r="J128" s="120">
        <v>219.39182556</v>
      </c>
      <c r="K128" s="120">
        <v>5.912484169999999</v>
      </c>
      <c r="L128" s="120">
        <v>237.95714687</v>
      </c>
      <c r="M128" s="120">
        <v>3.45740384</v>
      </c>
      <c r="N128" s="120">
        <v>163.33736159000003</v>
      </c>
      <c r="O128" s="120">
        <v>161.54125752000002</v>
      </c>
      <c r="P128" s="120">
        <v>160.11095444</v>
      </c>
      <c r="Q128" s="120">
        <v>23.258367670000002</v>
      </c>
      <c r="R128" s="120">
        <v>324.61844129000002</v>
      </c>
      <c r="S128" s="120">
        <v>2.8345031999999994</v>
      </c>
      <c r="T128" s="120">
        <v>14.28048763</v>
      </c>
      <c r="U128" s="120"/>
      <c r="V128" s="120"/>
      <c r="W128" s="120"/>
    </row>
    <row r="129" spans="1:23" hidden="1" outlineLevel="1">
      <c r="A129" s="62">
        <v>44136</v>
      </c>
      <c r="B129" s="120">
        <v>6329.4825255800006</v>
      </c>
      <c r="C129" s="120">
        <v>1762.61100175</v>
      </c>
      <c r="D129" s="120">
        <v>19.177079930000001</v>
      </c>
      <c r="E129" s="120">
        <v>1857.12634054</v>
      </c>
      <c r="F129" s="120">
        <v>308.78492065</v>
      </c>
      <c r="G129" s="120">
        <v>21.269253040000002</v>
      </c>
      <c r="H129" s="120">
        <v>497.68730394000005</v>
      </c>
      <c r="I129" s="120">
        <v>700.65552016000004</v>
      </c>
      <c r="J129" s="120">
        <v>201.10797080000003</v>
      </c>
      <c r="K129" s="120">
        <v>5.46926851</v>
      </c>
      <c r="L129" s="120">
        <v>186.00199099000002</v>
      </c>
      <c r="M129" s="120">
        <v>18.888219249999999</v>
      </c>
      <c r="N129" s="120">
        <v>98.774115589999994</v>
      </c>
      <c r="O129" s="120">
        <v>162.0761684</v>
      </c>
      <c r="P129" s="120">
        <v>115.35711967000002</v>
      </c>
      <c r="Q129" s="120">
        <v>24.104567539999998</v>
      </c>
      <c r="R129" s="120">
        <v>333.81797165000006</v>
      </c>
      <c r="S129" s="120">
        <v>2.3299350399999996</v>
      </c>
      <c r="T129" s="120">
        <v>14.243778130000001</v>
      </c>
      <c r="U129" s="120"/>
      <c r="V129" s="120"/>
      <c r="W129" s="120"/>
    </row>
    <row r="130" spans="1:23" hidden="1" outlineLevel="1">
      <c r="A130" s="62">
        <v>44166</v>
      </c>
      <c r="B130" s="120">
        <v>6589.4846208599993</v>
      </c>
      <c r="C130" s="120">
        <v>1610.6183683300001</v>
      </c>
      <c r="D130" s="120">
        <v>19.419314329999999</v>
      </c>
      <c r="E130" s="120">
        <v>1719.86940357</v>
      </c>
      <c r="F130" s="120">
        <v>217.64929887</v>
      </c>
      <c r="G130" s="120">
        <v>19.239912670000002</v>
      </c>
      <c r="H130" s="120">
        <v>734.92229635000001</v>
      </c>
      <c r="I130" s="120">
        <v>800.31765457000006</v>
      </c>
      <c r="J130" s="120">
        <v>335.25670114000008</v>
      </c>
      <c r="K130" s="120">
        <v>6.3520257999999989</v>
      </c>
      <c r="L130" s="120">
        <v>199.89504098</v>
      </c>
      <c r="M130" s="120">
        <v>19.561495700000002</v>
      </c>
      <c r="N130" s="120">
        <v>135.39652401999999</v>
      </c>
      <c r="O130" s="120">
        <v>153.00565041999999</v>
      </c>
      <c r="P130" s="120">
        <v>96.003823570000009</v>
      </c>
      <c r="Q130" s="120">
        <v>24.580699260000003</v>
      </c>
      <c r="R130" s="120">
        <v>481.28248743999995</v>
      </c>
      <c r="S130" s="120">
        <v>2.1966476500000001</v>
      </c>
      <c r="T130" s="120">
        <v>13.917276190000001</v>
      </c>
      <c r="U130" s="120"/>
      <c r="V130" s="120"/>
      <c r="W130" s="120"/>
    </row>
    <row r="131" spans="1:23" hidden="1" outlineLevel="1">
      <c r="A131" s="62">
        <v>44197</v>
      </c>
      <c r="B131" s="120">
        <v>5979.877810590001</v>
      </c>
      <c r="C131" s="120">
        <v>1790.3828344799999</v>
      </c>
      <c r="D131" s="120">
        <v>8.2967868799999991</v>
      </c>
      <c r="E131" s="120">
        <v>1536.0267617999998</v>
      </c>
      <c r="F131" s="120">
        <v>272.22915352999996</v>
      </c>
      <c r="G131" s="120">
        <v>21.178264739999999</v>
      </c>
      <c r="H131" s="120">
        <v>398.85191085999998</v>
      </c>
      <c r="I131" s="120">
        <v>641.81092486</v>
      </c>
      <c r="J131" s="120">
        <v>171.93803782999998</v>
      </c>
      <c r="K131" s="120">
        <v>5.3292850999999999</v>
      </c>
      <c r="L131" s="120">
        <v>226.76355545999996</v>
      </c>
      <c r="M131" s="120">
        <v>19.4278625</v>
      </c>
      <c r="N131" s="120">
        <v>127.76297095</v>
      </c>
      <c r="O131" s="120">
        <v>131.51436065000001</v>
      </c>
      <c r="P131" s="120">
        <v>110.35723973999998</v>
      </c>
      <c r="Q131" s="120">
        <v>25.484844959999997</v>
      </c>
      <c r="R131" s="120">
        <v>477.07356059000006</v>
      </c>
      <c r="S131" s="120">
        <v>2.8663657399999996</v>
      </c>
      <c r="T131" s="120">
        <v>12.583089920000001</v>
      </c>
      <c r="U131" s="120"/>
      <c r="V131" s="120"/>
      <c r="W131" s="120"/>
    </row>
    <row r="132" spans="1:23" hidden="1" outlineLevel="1">
      <c r="A132" s="62">
        <v>44228</v>
      </c>
      <c r="B132" s="120">
        <v>6490.7842542199996</v>
      </c>
      <c r="C132" s="120">
        <v>2032.47381963</v>
      </c>
      <c r="D132" s="120">
        <v>8.3221902400000012</v>
      </c>
      <c r="E132" s="120">
        <v>1466.25518633</v>
      </c>
      <c r="F132" s="120">
        <v>354.54716724999997</v>
      </c>
      <c r="G132" s="120">
        <v>19.652368389999999</v>
      </c>
      <c r="H132" s="120">
        <v>371.90745320000002</v>
      </c>
      <c r="I132" s="120">
        <v>684.80943230999992</v>
      </c>
      <c r="J132" s="120">
        <v>186.88056308</v>
      </c>
      <c r="K132" s="120">
        <v>5.4176521999999991</v>
      </c>
      <c r="L132" s="120">
        <v>272.29788891999999</v>
      </c>
      <c r="M132" s="120">
        <v>21.009570490000002</v>
      </c>
      <c r="N132" s="120">
        <v>231.78953779</v>
      </c>
      <c r="O132" s="120">
        <v>132.34290765</v>
      </c>
      <c r="P132" s="120">
        <v>98.497710260000005</v>
      </c>
      <c r="Q132" s="120">
        <v>27.875079619999998</v>
      </c>
      <c r="R132" s="120">
        <v>561.83675771000003</v>
      </c>
      <c r="S132" s="120">
        <v>2.48668383</v>
      </c>
      <c r="T132" s="120">
        <v>12.382285319999999</v>
      </c>
      <c r="U132" s="120"/>
      <c r="V132" s="120"/>
      <c r="W132" s="120"/>
    </row>
    <row r="133" spans="1:23" hidden="1" outlineLevel="1">
      <c r="A133" s="62">
        <v>44256</v>
      </c>
      <c r="B133" s="120">
        <v>6953.8972045199998</v>
      </c>
      <c r="C133" s="120">
        <v>2488.9635739700002</v>
      </c>
      <c r="D133" s="120">
        <v>12.94726416</v>
      </c>
      <c r="E133" s="120">
        <v>1389.1526502700001</v>
      </c>
      <c r="F133" s="120">
        <v>445.50923484000003</v>
      </c>
      <c r="G133" s="120">
        <v>15.61039298</v>
      </c>
      <c r="H133" s="120">
        <v>350.30064720999997</v>
      </c>
      <c r="I133" s="120">
        <v>735.34910846000002</v>
      </c>
      <c r="J133" s="120">
        <v>217.47864767999999</v>
      </c>
      <c r="K133" s="120">
        <v>9.8880314699999978</v>
      </c>
      <c r="L133" s="120">
        <v>262.07544575999998</v>
      </c>
      <c r="M133" s="120">
        <v>25.018017090000001</v>
      </c>
      <c r="N133" s="120">
        <v>201.63191956</v>
      </c>
      <c r="O133" s="120">
        <v>131.32110234999999</v>
      </c>
      <c r="P133" s="120">
        <v>97.887502570000009</v>
      </c>
      <c r="Q133" s="120">
        <v>29.295490360000002</v>
      </c>
      <c r="R133" s="120">
        <v>527.96996171000001</v>
      </c>
      <c r="S133" s="120">
        <v>2.6045545499999996</v>
      </c>
      <c r="T133" s="120">
        <v>10.893659530000001</v>
      </c>
      <c r="U133" s="120"/>
      <c r="V133" s="120"/>
      <c r="W133" s="120"/>
    </row>
    <row r="134" spans="1:23" hidden="1" outlineLevel="1">
      <c r="A134" s="62">
        <v>44287</v>
      </c>
      <c r="B134" s="120">
        <v>7299.4330097499987</v>
      </c>
      <c r="C134" s="120">
        <v>3210.40634206</v>
      </c>
      <c r="D134" s="120">
        <v>11.65580924</v>
      </c>
      <c r="E134" s="120">
        <v>1387.8679764699998</v>
      </c>
      <c r="F134" s="120">
        <v>383.50012541000001</v>
      </c>
      <c r="G134" s="120">
        <v>15.78405674</v>
      </c>
      <c r="H134" s="120">
        <v>371.67514501999995</v>
      </c>
      <c r="I134" s="120">
        <v>677.92044539000005</v>
      </c>
      <c r="J134" s="120">
        <v>250.75075272000001</v>
      </c>
      <c r="K134" s="120">
        <v>4.9697057899999999</v>
      </c>
      <c r="L134" s="120">
        <v>157.10542258000004</v>
      </c>
      <c r="M134" s="120">
        <v>27.204908180000004</v>
      </c>
      <c r="N134" s="120">
        <v>100.96674752</v>
      </c>
      <c r="O134" s="120">
        <v>121.76518132999999</v>
      </c>
      <c r="P134" s="120">
        <v>110.15585987</v>
      </c>
      <c r="Q134" s="120">
        <v>27.258514599999998</v>
      </c>
      <c r="R134" s="120">
        <v>427.22401711000003</v>
      </c>
      <c r="S134" s="120">
        <v>2.9644977199999998</v>
      </c>
      <c r="T134" s="120">
        <v>10.257501999999999</v>
      </c>
      <c r="U134" s="120"/>
      <c r="V134" s="120"/>
      <c r="W134" s="120"/>
    </row>
    <row r="135" spans="1:23" hidden="1" outlineLevel="1">
      <c r="A135" s="62">
        <v>44317</v>
      </c>
      <c r="B135" s="120">
        <v>7776.0638216400002</v>
      </c>
      <c r="C135" s="120">
        <v>3216.2938558799997</v>
      </c>
      <c r="D135" s="120">
        <v>10.74222438</v>
      </c>
      <c r="E135" s="120">
        <v>1587.60476999</v>
      </c>
      <c r="F135" s="120">
        <v>422.40087877000002</v>
      </c>
      <c r="G135" s="120">
        <v>14.989022200000001</v>
      </c>
      <c r="H135" s="120">
        <v>326.75995101999996</v>
      </c>
      <c r="I135" s="120">
        <v>758.17019212999992</v>
      </c>
      <c r="J135" s="120">
        <v>279.84084505999999</v>
      </c>
      <c r="K135" s="120">
        <v>5.7134789300000008</v>
      </c>
      <c r="L135" s="120">
        <v>233.29633827000001</v>
      </c>
      <c r="M135" s="120">
        <v>41.891191019999994</v>
      </c>
      <c r="N135" s="120">
        <v>105.20867506000002</v>
      </c>
      <c r="O135" s="120">
        <v>132.49824161000001</v>
      </c>
      <c r="P135" s="120">
        <v>106.89017810999999</v>
      </c>
      <c r="Q135" s="120">
        <v>25.324819229999999</v>
      </c>
      <c r="R135" s="120">
        <v>496.91473544000007</v>
      </c>
      <c r="S135" s="120">
        <v>2.4790043500000003</v>
      </c>
      <c r="T135" s="120">
        <v>9.0454201899999997</v>
      </c>
      <c r="U135" s="120"/>
      <c r="V135" s="120"/>
      <c r="W135" s="120"/>
    </row>
    <row r="136" spans="1:23" hidden="1" outlineLevel="1">
      <c r="A136" s="62">
        <v>44348</v>
      </c>
      <c r="B136" s="120">
        <v>7640.5940480999998</v>
      </c>
      <c r="C136" s="120">
        <v>2890.4132736500001</v>
      </c>
      <c r="D136" s="120">
        <v>14.49003532</v>
      </c>
      <c r="E136" s="120">
        <v>1582.8166592499997</v>
      </c>
      <c r="F136" s="120">
        <v>453.95716808999998</v>
      </c>
      <c r="G136" s="120">
        <v>15.336872800000002</v>
      </c>
      <c r="H136" s="120">
        <v>676.87424867000004</v>
      </c>
      <c r="I136" s="120">
        <v>667.12720929000011</v>
      </c>
      <c r="J136" s="120">
        <v>233.73106230999997</v>
      </c>
      <c r="K136" s="120">
        <v>6.9259269199999993</v>
      </c>
      <c r="L136" s="120">
        <v>211.60248057000001</v>
      </c>
      <c r="M136" s="120">
        <v>29.344599810000005</v>
      </c>
      <c r="N136" s="120">
        <v>104.46027561999999</v>
      </c>
      <c r="O136" s="120">
        <v>135.04608485</v>
      </c>
      <c r="P136" s="120">
        <v>119.38262581000001</v>
      </c>
      <c r="Q136" s="120">
        <v>24.075257630000003</v>
      </c>
      <c r="R136" s="120">
        <v>465.15433509000002</v>
      </c>
      <c r="S136" s="120">
        <v>2.0907541599999999</v>
      </c>
      <c r="T136" s="120">
        <v>7.7651782599999999</v>
      </c>
      <c r="U136" s="120"/>
      <c r="V136" s="120"/>
      <c r="W136" s="120"/>
    </row>
    <row r="137" spans="1:23" hidden="1" outlineLevel="1">
      <c r="A137" s="62">
        <v>44378</v>
      </c>
      <c r="B137" s="120">
        <v>7282.3405839899997</v>
      </c>
      <c r="C137" s="120">
        <v>2719.96066178</v>
      </c>
      <c r="D137" s="120">
        <v>16.40385916</v>
      </c>
      <c r="E137" s="120">
        <v>1378.1222356399999</v>
      </c>
      <c r="F137" s="120">
        <v>437.05287231</v>
      </c>
      <c r="G137" s="120">
        <v>16.057689269999997</v>
      </c>
      <c r="H137" s="120">
        <v>683.94040701999995</v>
      </c>
      <c r="I137" s="120">
        <v>693.23106686000006</v>
      </c>
      <c r="J137" s="120">
        <v>199.16029541999998</v>
      </c>
      <c r="K137" s="120">
        <v>13.1707535</v>
      </c>
      <c r="L137" s="120">
        <v>240.53803432000001</v>
      </c>
      <c r="M137" s="120">
        <v>35.583642949999998</v>
      </c>
      <c r="N137" s="120">
        <v>87.614661749999996</v>
      </c>
      <c r="O137" s="120">
        <v>129.11441400000001</v>
      </c>
      <c r="P137" s="120">
        <v>136.82679602999997</v>
      </c>
      <c r="Q137" s="120">
        <v>22.503916579999999</v>
      </c>
      <c r="R137" s="120">
        <v>462.15803258</v>
      </c>
      <c r="S137" s="120">
        <v>2.2035562799999999</v>
      </c>
      <c r="T137" s="120">
        <v>8.6976885399999979</v>
      </c>
      <c r="U137" s="120"/>
      <c r="V137" s="120"/>
      <c r="W137" s="120"/>
    </row>
    <row r="138" spans="1:23" hidden="1" outlineLevel="1">
      <c r="A138" s="62">
        <v>44409</v>
      </c>
      <c r="B138" s="120">
        <v>7149.7393338200009</v>
      </c>
      <c r="C138" s="120">
        <v>2784.7990505800003</v>
      </c>
      <c r="D138" s="120">
        <v>20.348913230000001</v>
      </c>
      <c r="E138" s="120">
        <v>1484.0792991600001</v>
      </c>
      <c r="F138" s="120">
        <v>336.82667216999999</v>
      </c>
      <c r="G138" s="120">
        <v>15.813509379999999</v>
      </c>
      <c r="H138" s="120">
        <v>368.14001821000005</v>
      </c>
      <c r="I138" s="120">
        <v>696.58013281000001</v>
      </c>
      <c r="J138" s="120">
        <v>227.49532954</v>
      </c>
      <c r="K138" s="120">
        <v>6.4873454600000011</v>
      </c>
      <c r="L138" s="120">
        <v>246.19509591999997</v>
      </c>
      <c r="M138" s="120">
        <v>43.188491790000008</v>
      </c>
      <c r="N138" s="120">
        <v>99.735027340000002</v>
      </c>
      <c r="O138" s="120">
        <v>125.47251313000001</v>
      </c>
      <c r="P138" s="120">
        <v>211.92776247</v>
      </c>
      <c r="Q138" s="120">
        <v>22.372504079999999</v>
      </c>
      <c r="R138" s="120">
        <v>440.56230249999993</v>
      </c>
      <c r="S138" s="120">
        <v>5.5395098100000002</v>
      </c>
      <c r="T138" s="120">
        <v>14.175856239999998</v>
      </c>
      <c r="U138" s="120"/>
      <c r="V138" s="120"/>
      <c r="W138" s="120"/>
    </row>
    <row r="139" spans="1:23" hidden="1" outlineLevel="1">
      <c r="A139" s="62">
        <v>44440</v>
      </c>
      <c r="B139" s="120">
        <v>7102.6893117900008</v>
      </c>
      <c r="C139" s="120">
        <v>2680.5298510499997</v>
      </c>
      <c r="D139" s="120">
        <v>14.95566262</v>
      </c>
      <c r="E139" s="120">
        <v>1499.35687117</v>
      </c>
      <c r="F139" s="120">
        <v>313.40795765999997</v>
      </c>
      <c r="G139" s="120">
        <v>16.345036159999999</v>
      </c>
      <c r="H139" s="120">
        <v>421.90812714000003</v>
      </c>
      <c r="I139" s="120">
        <v>754.81269925000004</v>
      </c>
      <c r="J139" s="120">
        <v>196.07950123999998</v>
      </c>
      <c r="K139" s="120">
        <v>8.8988430899999997</v>
      </c>
      <c r="L139" s="120">
        <v>250.43170186</v>
      </c>
      <c r="M139" s="120">
        <v>37.499876489999998</v>
      </c>
      <c r="N139" s="120">
        <v>100.87206514</v>
      </c>
      <c r="O139" s="120">
        <v>119.70521331999998</v>
      </c>
      <c r="P139" s="120">
        <v>209.86082346999999</v>
      </c>
      <c r="Q139" s="120">
        <v>23.495850799999999</v>
      </c>
      <c r="R139" s="120">
        <v>431.31351808000005</v>
      </c>
      <c r="S139" s="120">
        <v>5.3843423899999996</v>
      </c>
      <c r="T139" s="120">
        <v>17.831370860000003</v>
      </c>
      <c r="U139" s="120"/>
      <c r="V139" s="120"/>
      <c r="W139" s="120"/>
    </row>
    <row r="140" spans="1:23">
      <c r="A140" s="62">
        <v>44470</v>
      </c>
      <c r="B140" s="120">
        <v>7311.3299300599992</v>
      </c>
      <c r="C140" s="120">
        <v>2789.63148288</v>
      </c>
      <c r="D140" s="120">
        <v>8.8397892099999993</v>
      </c>
      <c r="E140" s="120">
        <v>1440.33376426</v>
      </c>
      <c r="F140" s="120">
        <v>452.58135319000007</v>
      </c>
      <c r="G140" s="120">
        <v>17.40973383</v>
      </c>
      <c r="H140" s="120">
        <v>369.72760140000003</v>
      </c>
      <c r="I140" s="120">
        <v>786.36312326000018</v>
      </c>
      <c r="J140" s="120">
        <v>219.87048988999999</v>
      </c>
      <c r="K140" s="120">
        <v>7.2529162499999993</v>
      </c>
      <c r="L140" s="120">
        <v>223.44136742000001</v>
      </c>
      <c r="M140" s="120">
        <v>30.923182950000001</v>
      </c>
      <c r="N140" s="120">
        <v>100.25758076000001</v>
      </c>
      <c r="O140" s="120">
        <v>129.24126994000002</v>
      </c>
      <c r="P140" s="120">
        <v>218.73202914000001</v>
      </c>
      <c r="Q140" s="120">
        <v>23.691994559999998</v>
      </c>
      <c r="R140" s="120">
        <v>456.99590174000008</v>
      </c>
      <c r="S140" s="120">
        <v>2.7584689900000003</v>
      </c>
      <c r="T140" s="120">
        <v>33.27788039</v>
      </c>
      <c r="U140" s="120"/>
      <c r="V140" s="120"/>
      <c r="W140" s="120"/>
    </row>
    <row r="141" spans="1:23">
      <c r="A141" s="62">
        <v>44501</v>
      </c>
      <c r="B141" s="120">
        <v>7318.5220398500005</v>
      </c>
      <c r="C141" s="120">
        <v>2435.3921823199998</v>
      </c>
      <c r="D141" s="120">
        <v>10.58733992</v>
      </c>
      <c r="E141" s="120">
        <v>1408.1405199599999</v>
      </c>
      <c r="F141" s="120">
        <v>632.68757002000007</v>
      </c>
      <c r="G141" s="120">
        <v>14.67076067</v>
      </c>
      <c r="H141" s="120">
        <v>371.24817871000005</v>
      </c>
      <c r="I141" s="120">
        <v>856.96431300000006</v>
      </c>
      <c r="J141" s="120">
        <v>274.07727833000001</v>
      </c>
      <c r="K141" s="120">
        <v>6.2042613099999988</v>
      </c>
      <c r="L141" s="120">
        <v>262.59647412000004</v>
      </c>
      <c r="M141" s="120">
        <v>43.525477420000001</v>
      </c>
      <c r="N141" s="120">
        <v>111.5532382</v>
      </c>
      <c r="O141" s="120">
        <v>134.22256844999998</v>
      </c>
      <c r="P141" s="120">
        <v>219.82624555000001</v>
      </c>
      <c r="Q141" s="120">
        <v>26.298884699999995</v>
      </c>
      <c r="R141" s="120">
        <v>472.46260170000005</v>
      </c>
      <c r="S141" s="120">
        <v>3.9847730299999999</v>
      </c>
      <c r="T141" s="120">
        <v>34.079372440000007</v>
      </c>
      <c r="U141" s="120"/>
      <c r="V141" s="120"/>
      <c r="W141" s="120"/>
    </row>
    <row r="142" spans="1:23">
      <c r="A142" s="62">
        <v>44531</v>
      </c>
      <c r="B142" s="120">
        <v>8263.5789811099985</v>
      </c>
      <c r="C142" s="120">
        <v>2148.1974196000001</v>
      </c>
      <c r="D142" s="120">
        <v>13.430033269999999</v>
      </c>
      <c r="E142" s="120">
        <v>1364.01686924</v>
      </c>
      <c r="F142" s="120">
        <v>351.82494521000001</v>
      </c>
      <c r="G142" s="120">
        <v>18.998400849999996</v>
      </c>
      <c r="H142" s="120">
        <v>1416.63225405</v>
      </c>
      <c r="I142" s="120">
        <v>1125.4308199899999</v>
      </c>
      <c r="J142" s="120">
        <v>417.41139618999995</v>
      </c>
      <c r="K142" s="120">
        <v>7.2859604400000002</v>
      </c>
      <c r="L142" s="120">
        <v>269.88510315000002</v>
      </c>
      <c r="M142" s="120">
        <v>46.137571559999998</v>
      </c>
      <c r="N142" s="120">
        <v>186.95294604000003</v>
      </c>
      <c r="O142" s="120">
        <v>155.20157620999998</v>
      </c>
      <c r="P142" s="120">
        <v>244.23237929999999</v>
      </c>
      <c r="Q142" s="120">
        <v>27.326454950000002</v>
      </c>
      <c r="R142" s="120">
        <v>422.98758735999996</v>
      </c>
      <c r="S142" s="120">
        <v>3.5416416500000008</v>
      </c>
      <c r="T142" s="120">
        <v>44.085622049999998</v>
      </c>
      <c r="U142" s="120"/>
      <c r="V142" s="120"/>
      <c r="W142" s="120"/>
    </row>
    <row r="143" spans="1:23">
      <c r="A143" s="62">
        <v>44562</v>
      </c>
      <c r="B143" s="120">
        <v>7134.5186995099984</v>
      </c>
      <c r="C143" s="120">
        <v>2356.7262486199998</v>
      </c>
      <c r="D143" s="120">
        <v>6.5824346700000005</v>
      </c>
      <c r="E143" s="120">
        <v>1420.5479436400001</v>
      </c>
      <c r="F143" s="120">
        <v>423.41377685999998</v>
      </c>
      <c r="G143" s="120">
        <v>16.338441330000002</v>
      </c>
      <c r="H143" s="120">
        <v>569.97390542000005</v>
      </c>
      <c r="I143" s="120">
        <v>860.05717639</v>
      </c>
      <c r="J143" s="120">
        <v>213.37046723</v>
      </c>
      <c r="K143" s="120">
        <v>5.22972752</v>
      </c>
      <c r="L143" s="120">
        <v>299.76575549999995</v>
      </c>
      <c r="M143" s="120">
        <v>47.761072589999998</v>
      </c>
      <c r="N143" s="120">
        <v>153.11171322000001</v>
      </c>
      <c r="O143" s="120">
        <v>167.6482287</v>
      </c>
      <c r="P143" s="120">
        <v>229.48887175999994</v>
      </c>
      <c r="Q143" s="120">
        <v>23.604779409999999</v>
      </c>
      <c r="R143" s="120">
        <v>300.87151933000001</v>
      </c>
      <c r="S143" s="120">
        <v>2.3625343200000004</v>
      </c>
      <c r="T143" s="120">
        <v>37.664102999999997</v>
      </c>
      <c r="U143" s="120"/>
      <c r="V143" s="120"/>
      <c r="W143" s="120"/>
    </row>
    <row r="144" spans="1:23">
      <c r="A144" s="62">
        <v>44593</v>
      </c>
      <c r="B144" s="120">
        <v>7976.2795953599998</v>
      </c>
      <c r="C144" s="120">
        <v>2851.2547225999997</v>
      </c>
      <c r="D144" s="120">
        <v>5.1934098800000008</v>
      </c>
      <c r="E144" s="120">
        <v>1420.8539804</v>
      </c>
      <c r="F144" s="120">
        <v>569.92108595999991</v>
      </c>
      <c r="G144" s="120">
        <v>14.34749965</v>
      </c>
      <c r="H144" s="120">
        <v>484.82243718000001</v>
      </c>
      <c r="I144" s="120">
        <v>935.90369263000014</v>
      </c>
      <c r="J144" s="120">
        <v>227.12968339000003</v>
      </c>
      <c r="K144" s="120">
        <v>6.4779592199999998</v>
      </c>
      <c r="L144" s="120">
        <v>357.39743673000004</v>
      </c>
      <c r="M144" s="120">
        <v>49.711998579999999</v>
      </c>
      <c r="N144" s="120">
        <v>203.52407763000002</v>
      </c>
      <c r="O144" s="120">
        <v>134.67563494000001</v>
      </c>
      <c r="P144" s="120">
        <v>226.28059001999998</v>
      </c>
      <c r="Q144" s="120">
        <v>17.459123510000001</v>
      </c>
      <c r="R144" s="120">
        <v>439.23933306000004</v>
      </c>
      <c r="S144" s="120">
        <v>5.1381997399999992</v>
      </c>
      <c r="T144" s="120">
        <v>26.94873024</v>
      </c>
      <c r="U144" s="120"/>
      <c r="V144" s="120"/>
      <c r="W144" s="120"/>
    </row>
    <row r="145" spans="1:23">
      <c r="A145" s="62">
        <v>44621</v>
      </c>
      <c r="B145" s="120">
        <v>7671.8168171500001</v>
      </c>
      <c r="C145" s="120">
        <v>2557.1178791800003</v>
      </c>
      <c r="D145" s="120">
        <v>5.47651983</v>
      </c>
      <c r="E145" s="120">
        <v>1438.1605401800002</v>
      </c>
      <c r="F145" s="120">
        <v>655.37726142999998</v>
      </c>
      <c r="G145" s="120">
        <v>18.1835868</v>
      </c>
      <c r="H145" s="120">
        <v>401.31320022999995</v>
      </c>
      <c r="I145" s="120">
        <v>1039.0367476399999</v>
      </c>
      <c r="J145" s="120">
        <v>244.27463193</v>
      </c>
      <c r="K145" s="120">
        <v>6.21448819</v>
      </c>
      <c r="L145" s="120">
        <v>207.99153938000001</v>
      </c>
      <c r="M145" s="120">
        <v>48.450114360000001</v>
      </c>
      <c r="N145" s="120">
        <v>154.46520372000001</v>
      </c>
      <c r="O145" s="120">
        <v>128.89675707000001</v>
      </c>
      <c r="P145" s="120">
        <v>228.98520153999996</v>
      </c>
      <c r="Q145" s="120">
        <v>16.426591800000001</v>
      </c>
      <c r="R145" s="120">
        <v>495.98014000000006</v>
      </c>
      <c r="S145" s="120">
        <v>3.6802613100000006</v>
      </c>
      <c r="T145" s="120">
        <v>21.786152560000005</v>
      </c>
      <c r="U145" s="120"/>
      <c r="V145" s="120"/>
      <c r="W145" s="120"/>
    </row>
    <row r="146" spans="1:23">
      <c r="A146" s="62">
        <v>44652</v>
      </c>
      <c r="B146" s="120">
        <v>8046.0901388700004</v>
      </c>
      <c r="C146" s="120">
        <v>2897.9819871999998</v>
      </c>
      <c r="D146" s="120">
        <v>2.40981428</v>
      </c>
      <c r="E146" s="120">
        <v>1453.99774075</v>
      </c>
      <c r="F146" s="120">
        <v>574.55948718000002</v>
      </c>
      <c r="G146" s="120">
        <v>16.821481559999999</v>
      </c>
      <c r="H146" s="120">
        <v>359.78872665999995</v>
      </c>
      <c r="I146" s="120">
        <v>1130.2771872199999</v>
      </c>
      <c r="J146" s="120">
        <v>200.7256026</v>
      </c>
      <c r="K146" s="120">
        <v>6.1215877699999997</v>
      </c>
      <c r="L146" s="120">
        <v>291.33761550999998</v>
      </c>
      <c r="M146" s="120">
        <v>47.790774120000002</v>
      </c>
      <c r="N146" s="120">
        <v>122.98358071</v>
      </c>
      <c r="O146" s="120">
        <v>131.87159502</v>
      </c>
      <c r="P146" s="120">
        <v>229.29524954999999</v>
      </c>
      <c r="Q146" s="120">
        <v>16.326181049999999</v>
      </c>
      <c r="R146" s="120">
        <v>533.41045285000007</v>
      </c>
      <c r="S146" s="120">
        <v>3.7107183200000007</v>
      </c>
      <c r="T146" s="120">
        <v>26.680356520000004</v>
      </c>
      <c r="U146" s="120"/>
      <c r="V146" s="120"/>
      <c r="W146" s="120"/>
    </row>
    <row r="147" spans="1:23">
      <c r="A147" s="62">
        <v>44682</v>
      </c>
      <c r="B147" s="120">
        <v>8322.6569627999997</v>
      </c>
      <c r="C147" s="120">
        <v>3061.6969332400004</v>
      </c>
      <c r="D147" s="120">
        <v>3.0842721900000001</v>
      </c>
      <c r="E147" s="120">
        <v>1597.1193172899998</v>
      </c>
      <c r="F147" s="120">
        <v>539.91128251999999</v>
      </c>
      <c r="G147" s="120">
        <v>23.99648475</v>
      </c>
      <c r="H147" s="120">
        <v>322.00851133000003</v>
      </c>
      <c r="I147" s="120">
        <v>1146.8470135</v>
      </c>
      <c r="J147" s="120">
        <v>203.08882353999999</v>
      </c>
      <c r="K147" s="120">
        <v>5.4554448000000004</v>
      </c>
      <c r="L147" s="120">
        <v>288.25777903000005</v>
      </c>
      <c r="M147" s="120">
        <v>48.648269390000003</v>
      </c>
      <c r="N147" s="120">
        <v>131.01178917999999</v>
      </c>
      <c r="O147" s="120">
        <v>120.42910726999999</v>
      </c>
      <c r="P147" s="120">
        <v>230.35092202000001</v>
      </c>
      <c r="Q147" s="120">
        <v>19.322069559999999</v>
      </c>
      <c r="R147" s="120">
        <v>550.62755996999999</v>
      </c>
      <c r="S147" s="120">
        <v>3.7962052000000002</v>
      </c>
      <c r="T147" s="120">
        <v>27.005178020000002</v>
      </c>
      <c r="U147" s="120"/>
      <c r="V147" s="120"/>
      <c r="W147" s="120"/>
    </row>
    <row r="148" spans="1:23">
      <c r="A148" s="62">
        <v>44713</v>
      </c>
      <c r="B148" s="120">
        <v>7957.0123739400005</v>
      </c>
      <c r="C148" s="120">
        <v>2742.0429869999998</v>
      </c>
      <c r="D148" s="120">
        <v>3.5009935099999998</v>
      </c>
      <c r="E148" s="120">
        <v>1674.0409233099999</v>
      </c>
      <c r="F148" s="120">
        <v>484.57170360999999</v>
      </c>
      <c r="G148" s="120">
        <v>20.278075959999999</v>
      </c>
      <c r="H148" s="120">
        <v>271.71342453</v>
      </c>
      <c r="I148" s="120">
        <v>1032.92016031</v>
      </c>
      <c r="J148" s="120">
        <v>279.23915492000003</v>
      </c>
      <c r="K148" s="120">
        <v>10.499490110000002</v>
      </c>
      <c r="L148" s="120">
        <v>287.10486030999999</v>
      </c>
      <c r="M148" s="120">
        <v>50.772082009999998</v>
      </c>
      <c r="N148" s="120">
        <v>134.50103675</v>
      </c>
      <c r="O148" s="120">
        <v>147.27817010999999</v>
      </c>
      <c r="P148" s="120">
        <v>233.29036180999998</v>
      </c>
      <c r="Q148" s="120">
        <v>21.219536329999997</v>
      </c>
      <c r="R148" s="120">
        <v>534.75371777999999</v>
      </c>
      <c r="S148" s="120">
        <v>5.1787476099999994</v>
      </c>
      <c r="T148" s="120">
        <v>24.106947970000004</v>
      </c>
      <c r="U148" s="120"/>
      <c r="V148" s="120"/>
      <c r="W148" s="120"/>
    </row>
    <row r="149" spans="1:23">
      <c r="A149" s="62">
        <v>44743</v>
      </c>
      <c r="B149" s="120">
        <v>7960.3178383900004</v>
      </c>
      <c r="C149" s="120">
        <v>3148.46605159</v>
      </c>
      <c r="D149" s="120">
        <v>3.4912113699999998</v>
      </c>
      <c r="E149" s="120">
        <v>1433.50390526</v>
      </c>
      <c r="F149" s="120">
        <v>483.56411097</v>
      </c>
      <c r="G149" s="120">
        <v>21.944702290000002</v>
      </c>
      <c r="H149" s="120">
        <v>234.34100570999999</v>
      </c>
      <c r="I149" s="120">
        <v>944.28393973000016</v>
      </c>
      <c r="J149" s="120">
        <v>266.96387202000005</v>
      </c>
      <c r="K149" s="120">
        <v>9.1685953999999992</v>
      </c>
      <c r="L149" s="120">
        <v>345.19499010999999</v>
      </c>
      <c r="M149" s="120">
        <v>50.595160369999995</v>
      </c>
      <c r="N149" s="120">
        <v>112.59303048</v>
      </c>
      <c r="O149" s="120">
        <v>157.58182414999999</v>
      </c>
      <c r="P149" s="120">
        <v>231.60256844999998</v>
      </c>
      <c r="Q149" s="120">
        <v>22.237607059999998</v>
      </c>
      <c r="R149" s="120">
        <v>469.70707372999999</v>
      </c>
      <c r="S149" s="120">
        <v>3.6896676100000003</v>
      </c>
      <c r="T149" s="120">
        <v>21.388522089999999</v>
      </c>
      <c r="U149" s="120"/>
      <c r="V149" s="120"/>
      <c r="W149" s="120"/>
    </row>
    <row r="150" spans="1:23">
      <c r="A150" s="62">
        <v>44774</v>
      </c>
      <c r="B150" s="120">
        <v>8383.69103731</v>
      </c>
      <c r="C150" s="120">
        <v>3166.9170996499997</v>
      </c>
      <c r="D150" s="120">
        <v>4.5945462499999996</v>
      </c>
      <c r="E150" s="120">
        <v>1722.4577151599999</v>
      </c>
      <c r="F150" s="120">
        <v>473.48186399000002</v>
      </c>
      <c r="G150" s="120">
        <v>20.297998</v>
      </c>
      <c r="H150" s="120">
        <v>254.82028769999999</v>
      </c>
      <c r="I150" s="120">
        <v>1031.5801311700002</v>
      </c>
      <c r="J150" s="120">
        <v>288.86239817000001</v>
      </c>
      <c r="K150" s="120">
        <v>8.2775599299999989</v>
      </c>
      <c r="L150" s="120">
        <v>339.21873665999999</v>
      </c>
      <c r="M150" s="120">
        <v>51.260368339999999</v>
      </c>
      <c r="N150" s="120">
        <v>134.08658308</v>
      </c>
      <c r="O150" s="120">
        <v>136.31520137999999</v>
      </c>
      <c r="P150" s="120">
        <v>235.34542107000001</v>
      </c>
      <c r="Q150" s="120">
        <v>25.584229179999998</v>
      </c>
      <c r="R150" s="120">
        <v>470.32163188999999</v>
      </c>
      <c r="S150" s="120">
        <v>2.4810328999999998</v>
      </c>
      <c r="T150" s="120">
        <v>17.788232790000002</v>
      </c>
      <c r="U150" s="120"/>
      <c r="V150" s="120"/>
      <c r="W150" s="120"/>
    </row>
    <row r="151" spans="1:23">
      <c r="A151" s="62">
        <v>44805</v>
      </c>
      <c r="B151" s="120">
        <v>9093.6503718499989</v>
      </c>
      <c r="C151" s="120">
        <v>3600.3890513900001</v>
      </c>
      <c r="D151" s="120">
        <v>3.2591887399999999</v>
      </c>
      <c r="E151" s="120">
        <v>1693.4235494299999</v>
      </c>
      <c r="F151" s="120">
        <v>491.63252354000002</v>
      </c>
      <c r="G151" s="120">
        <v>22.062245820000001</v>
      </c>
      <c r="H151" s="120">
        <v>267.5575106</v>
      </c>
      <c r="I151" s="120">
        <v>1227.0731283899997</v>
      </c>
      <c r="J151" s="120">
        <v>323.98352853</v>
      </c>
      <c r="K151" s="120">
        <v>7.8014845499999987</v>
      </c>
      <c r="L151" s="120">
        <v>379.31738710999997</v>
      </c>
      <c r="M151" s="120">
        <v>50.238920810000003</v>
      </c>
      <c r="N151" s="120">
        <v>141.01208929000001</v>
      </c>
      <c r="O151" s="120">
        <v>147.36642179999996</v>
      </c>
      <c r="P151" s="120">
        <v>174.56954565000001</v>
      </c>
      <c r="Q151" s="120">
        <v>29.735554560000001</v>
      </c>
      <c r="R151" s="120">
        <v>506.72805640999997</v>
      </c>
      <c r="S151" s="120">
        <v>2.2805620900000005</v>
      </c>
      <c r="T151" s="120">
        <v>25.219623139999999</v>
      </c>
      <c r="U151" s="120"/>
      <c r="V151" s="120"/>
      <c r="W151" s="120"/>
    </row>
    <row r="152" spans="1:23">
      <c r="A152" s="62">
        <v>44835</v>
      </c>
      <c r="B152" s="120">
        <v>9330.0575033000023</v>
      </c>
      <c r="C152" s="120">
        <v>3725.4470145000005</v>
      </c>
      <c r="D152" s="120">
        <v>3.7449065400000001</v>
      </c>
      <c r="E152" s="120">
        <v>1597.9166319599999</v>
      </c>
      <c r="F152" s="120">
        <v>506.51777153</v>
      </c>
      <c r="G152" s="120">
        <v>24.953702910000001</v>
      </c>
      <c r="H152" s="120">
        <v>269.26315467000006</v>
      </c>
      <c r="I152" s="120">
        <v>1432.3545928899998</v>
      </c>
      <c r="J152" s="120">
        <v>321.92280239999997</v>
      </c>
      <c r="K152" s="120">
        <v>8.4701961600000004</v>
      </c>
      <c r="L152" s="120">
        <v>345.63093629000002</v>
      </c>
      <c r="M152" s="120">
        <v>56.600957470000004</v>
      </c>
      <c r="N152" s="120">
        <v>145.07691556</v>
      </c>
      <c r="O152" s="120">
        <v>159.49060863999998</v>
      </c>
      <c r="P152" s="120">
        <v>190.06102842999999</v>
      </c>
      <c r="Q152" s="120">
        <v>30.10043284</v>
      </c>
      <c r="R152" s="120">
        <v>490.26543556000001</v>
      </c>
      <c r="S152" s="120">
        <v>2.2177473600000006</v>
      </c>
      <c r="T152" s="120">
        <v>20.022667590000001</v>
      </c>
      <c r="U152" s="120"/>
      <c r="V152" s="120"/>
      <c r="W152" s="120"/>
    </row>
  </sheetData>
  <mergeCells count="22">
    <mergeCell ref="T7:T9"/>
    <mergeCell ref="O7:O9"/>
    <mergeCell ref="A4:B4"/>
    <mergeCell ref="A6:A9"/>
    <mergeCell ref="B6:B9"/>
    <mergeCell ref="C6:T6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A3:L3"/>
    <mergeCell ref="P7:P9"/>
    <mergeCell ref="Q7:Q9"/>
    <mergeCell ref="R7:R9"/>
    <mergeCell ref="S7:S9"/>
    <mergeCell ref="N7:N9"/>
  </mergeCells>
  <hyperlinks>
    <hyperlink ref="A3" location="'зміст'!A1" display="'зміст'!A1"/>
    <hyperlink ref="A1" location="Зміст!A1" display="Зміст"/>
    <hyperlink ref="A3:L3" location="'на звітну дату'!A1" display="'на звітну дату'!A1"/>
  </hyperlinks>
  <pageMargins left="0.39370078740157483" right="0.19685039370078741" top="0.39370078740157483" bottom="0.39370078740157483" header="0.19685039370078741" footer="0.19685039370078741"/>
  <pageSetup paperSize="9" scale="63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AE152"/>
  <sheetViews>
    <sheetView showGridLines="0" zoomScaleNormal="100" zoomScaleSheetLayoutView="98" workbookViewId="0">
      <selection activeCell="A2" sqref="A2"/>
    </sheetView>
  </sheetViews>
  <sheetFormatPr defaultColWidth="9.109375" defaultRowHeight="14.4" outlineLevelRow="1"/>
  <cols>
    <col min="1" max="1" width="8" style="70" customWidth="1"/>
    <col min="2" max="2" width="9.109375" style="66"/>
    <col min="3" max="3" width="6.44140625" style="66" customWidth="1"/>
    <col min="4" max="4" width="7.109375" style="66" customWidth="1"/>
    <col min="5" max="9" width="6.44140625" style="66" customWidth="1"/>
    <col min="10" max="10" width="7.109375" style="66" customWidth="1"/>
    <col min="11" max="15" width="6.44140625" style="66" customWidth="1"/>
    <col min="16" max="16" width="7.109375" style="66" customWidth="1"/>
    <col min="17" max="19" width="6.44140625" style="66" customWidth="1"/>
    <col min="20" max="31" width="6.5546875" style="66" customWidth="1"/>
    <col min="32" max="16384" width="9.109375" style="66"/>
  </cols>
  <sheetData>
    <row r="1" spans="1:31">
      <c r="A1" s="108" t="s">
        <v>173</v>
      </c>
    </row>
    <row r="2" spans="1:31" ht="5.25" customHeight="1"/>
    <row r="3" spans="1:31" ht="27.75" customHeight="1">
      <c r="A3" s="225" t="s">
        <v>107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1:31" ht="12.75" customHeight="1">
      <c r="A4" s="67" t="s">
        <v>62</v>
      </c>
    </row>
    <row r="5" spans="1:31" ht="12.75" customHeight="1">
      <c r="A5" s="57" t="s">
        <v>52</v>
      </c>
    </row>
    <row r="6" spans="1:31" s="68" customFormat="1" ht="12.75" customHeight="1">
      <c r="A6" s="202" t="s">
        <v>0</v>
      </c>
      <c r="B6" s="191" t="s">
        <v>15</v>
      </c>
      <c r="C6" s="205" t="s">
        <v>2</v>
      </c>
      <c r="D6" s="205"/>
      <c r="E6" s="205"/>
      <c r="F6" s="205"/>
      <c r="G6" s="205"/>
      <c r="H6" s="207" t="s">
        <v>3</v>
      </c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9"/>
    </row>
    <row r="7" spans="1:31" s="68" customFormat="1" ht="12.75" customHeight="1">
      <c r="A7" s="203"/>
      <c r="B7" s="191"/>
      <c r="C7" s="253" t="s">
        <v>69</v>
      </c>
      <c r="D7" s="253" t="s">
        <v>6</v>
      </c>
      <c r="E7" s="205" t="s">
        <v>7</v>
      </c>
      <c r="F7" s="252"/>
      <c r="G7" s="252"/>
      <c r="H7" s="205" t="s">
        <v>8</v>
      </c>
      <c r="I7" s="205"/>
      <c r="J7" s="205"/>
      <c r="K7" s="252"/>
      <c r="L7" s="252"/>
      <c r="M7" s="252"/>
      <c r="N7" s="205" t="s">
        <v>9</v>
      </c>
      <c r="O7" s="205"/>
      <c r="P7" s="205"/>
      <c r="Q7" s="252"/>
      <c r="R7" s="252"/>
      <c r="S7" s="252"/>
      <c r="T7" s="205" t="s">
        <v>198</v>
      </c>
      <c r="U7" s="205"/>
      <c r="V7" s="205"/>
      <c r="W7" s="252"/>
      <c r="X7" s="252"/>
      <c r="Y7" s="252"/>
      <c r="Z7" s="205" t="s">
        <v>199</v>
      </c>
      <c r="AA7" s="205"/>
      <c r="AB7" s="205"/>
      <c r="AC7" s="252"/>
      <c r="AD7" s="252"/>
      <c r="AE7" s="252"/>
    </row>
    <row r="8" spans="1:31" s="68" customFormat="1" ht="96.6">
      <c r="A8" s="204"/>
      <c r="B8" s="191"/>
      <c r="C8" s="253"/>
      <c r="D8" s="253"/>
      <c r="E8" s="79" t="s">
        <v>10</v>
      </c>
      <c r="F8" s="79" t="s">
        <v>11</v>
      </c>
      <c r="G8" s="79" t="s">
        <v>12</v>
      </c>
      <c r="H8" s="79" t="s">
        <v>13</v>
      </c>
      <c r="I8" s="79" t="s">
        <v>69</v>
      </c>
      <c r="J8" s="79" t="s">
        <v>6</v>
      </c>
      <c r="K8" s="79" t="s">
        <v>10</v>
      </c>
      <c r="L8" s="79" t="s">
        <v>11</v>
      </c>
      <c r="M8" s="79" t="s">
        <v>12</v>
      </c>
      <c r="N8" s="79" t="s">
        <v>13</v>
      </c>
      <c r="O8" s="79" t="s">
        <v>69</v>
      </c>
      <c r="P8" s="79" t="s">
        <v>6</v>
      </c>
      <c r="Q8" s="79" t="s">
        <v>10</v>
      </c>
      <c r="R8" s="79" t="s">
        <v>11</v>
      </c>
      <c r="S8" s="79" t="s">
        <v>12</v>
      </c>
      <c r="T8" s="161" t="s">
        <v>13</v>
      </c>
      <c r="U8" s="161" t="s">
        <v>69</v>
      </c>
      <c r="V8" s="161" t="s">
        <v>6</v>
      </c>
      <c r="W8" s="161" t="s">
        <v>10</v>
      </c>
      <c r="X8" s="161" t="s">
        <v>11</v>
      </c>
      <c r="Y8" s="161" t="s">
        <v>12</v>
      </c>
      <c r="Z8" s="161" t="s">
        <v>13</v>
      </c>
      <c r="AA8" s="161" t="s">
        <v>69</v>
      </c>
      <c r="AB8" s="161" t="s">
        <v>6</v>
      </c>
      <c r="AC8" s="161" t="s">
        <v>10</v>
      </c>
      <c r="AD8" s="161" t="s">
        <v>11</v>
      </c>
      <c r="AE8" s="161" t="s">
        <v>12</v>
      </c>
    </row>
    <row r="9" spans="1:31" s="68" customFormat="1" hidden="1">
      <c r="A9" s="133"/>
      <c r="B9" s="132"/>
      <c r="C9" s="140"/>
      <c r="D9" s="140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31" s="68" customFormat="1">
      <c r="A10" s="69">
        <v>1</v>
      </c>
      <c r="B10" s="60">
        <v>2</v>
      </c>
      <c r="C10" s="69">
        <v>3</v>
      </c>
      <c r="D10" s="60">
        <v>4</v>
      </c>
      <c r="E10" s="69">
        <v>5</v>
      </c>
      <c r="F10" s="60">
        <v>6</v>
      </c>
      <c r="G10" s="69">
        <v>7</v>
      </c>
      <c r="H10" s="60">
        <v>8</v>
      </c>
      <c r="I10" s="69">
        <v>9</v>
      </c>
      <c r="J10" s="60">
        <v>10</v>
      </c>
      <c r="K10" s="69">
        <v>11</v>
      </c>
      <c r="L10" s="60">
        <v>12</v>
      </c>
      <c r="M10" s="69">
        <v>13</v>
      </c>
      <c r="N10" s="60">
        <v>14</v>
      </c>
      <c r="O10" s="69">
        <v>15</v>
      </c>
      <c r="P10" s="60">
        <v>16</v>
      </c>
      <c r="Q10" s="69">
        <v>17</v>
      </c>
      <c r="R10" s="60">
        <v>18</v>
      </c>
      <c r="S10" s="69">
        <v>19</v>
      </c>
      <c r="T10" s="160">
        <v>20</v>
      </c>
      <c r="U10" s="162">
        <v>21</v>
      </c>
      <c r="V10" s="160">
        <v>22</v>
      </c>
      <c r="W10" s="162">
        <v>23</v>
      </c>
      <c r="X10" s="160">
        <v>24</v>
      </c>
      <c r="Y10" s="162">
        <v>25</v>
      </c>
      <c r="Z10" s="160">
        <v>20</v>
      </c>
      <c r="AA10" s="162">
        <v>21</v>
      </c>
      <c r="AB10" s="160">
        <v>22</v>
      </c>
      <c r="AC10" s="162">
        <v>23</v>
      </c>
      <c r="AD10" s="160">
        <v>24</v>
      </c>
      <c r="AE10" s="162">
        <v>25</v>
      </c>
    </row>
    <row r="11" spans="1:31" ht="15" hidden="1" customHeight="1" outlineLevel="1">
      <c r="A11" s="62">
        <v>40544</v>
      </c>
      <c r="B11" s="74">
        <v>18.723700000000001</v>
      </c>
      <c r="C11" s="74">
        <v>18.008400000000002</v>
      </c>
      <c r="D11" s="74">
        <v>18.956499999999998</v>
      </c>
      <c r="E11" s="74">
        <v>19.0337</v>
      </c>
      <c r="F11" s="74">
        <v>18.883099999999999</v>
      </c>
      <c r="G11" s="74">
        <v>12</v>
      </c>
      <c r="H11" s="74">
        <v>19.0166</v>
      </c>
      <c r="I11" s="74">
        <v>18.008400000000002</v>
      </c>
      <c r="J11" s="74">
        <v>19.3627</v>
      </c>
      <c r="K11" s="74">
        <v>19.0701</v>
      </c>
      <c r="L11" s="74">
        <v>19.6706</v>
      </c>
      <c r="M11" s="74">
        <v>0</v>
      </c>
      <c r="N11" s="74">
        <v>11.567</v>
      </c>
      <c r="O11" s="74">
        <v>0</v>
      </c>
      <c r="P11" s="74">
        <v>11.567</v>
      </c>
      <c r="Q11" s="74">
        <v>7.81</v>
      </c>
      <c r="R11" s="74">
        <v>11.6839</v>
      </c>
      <c r="S11" s="74">
        <v>12</v>
      </c>
      <c r="T11" s="159" t="s">
        <v>191</v>
      </c>
      <c r="U11" s="159" t="s">
        <v>191</v>
      </c>
      <c r="V11" s="159" t="s">
        <v>191</v>
      </c>
      <c r="W11" s="159" t="s">
        <v>191</v>
      </c>
      <c r="X11" s="159" t="s">
        <v>191</v>
      </c>
      <c r="Y11" s="159" t="s">
        <v>191</v>
      </c>
      <c r="Z11" s="159" t="s">
        <v>191</v>
      </c>
      <c r="AA11" s="159" t="s">
        <v>191</v>
      </c>
      <c r="AB11" s="159" t="s">
        <v>191</v>
      </c>
      <c r="AC11" s="159" t="s">
        <v>191</v>
      </c>
      <c r="AD11" s="159" t="s">
        <v>191</v>
      </c>
      <c r="AE11" s="159" t="s">
        <v>191</v>
      </c>
    </row>
    <row r="12" spans="1:31" hidden="1" outlineLevel="1">
      <c r="A12" s="62">
        <v>40575</v>
      </c>
      <c r="B12" s="74">
        <v>19.384899999999998</v>
      </c>
      <c r="C12" s="74">
        <v>18.004799999999999</v>
      </c>
      <c r="D12" s="74">
        <v>19.7651</v>
      </c>
      <c r="E12" s="74">
        <v>19.773900000000001</v>
      </c>
      <c r="F12" s="74">
        <v>19.747599999999998</v>
      </c>
      <c r="G12" s="74">
        <v>15</v>
      </c>
      <c r="H12" s="74">
        <v>19.839400000000001</v>
      </c>
      <c r="I12" s="74">
        <v>18.004799999999999</v>
      </c>
      <c r="J12" s="74">
        <v>20.381799999999998</v>
      </c>
      <c r="K12" s="74">
        <v>19.7879</v>
      </c>
      <c r="L12" s="74">
        <v>21.861999999999998</v>
      </c>
      <c r="M12" s="74">
        <v>15</v>
      </c>
      <c r="N12" s="74">
        <v>11.325200000000001</v>
      </c>
      <c r="O12" s="74">
        <v>0</v>
      </c>
      <c r="P12" s="74">
        <v>11.325200000000001</v>
      </c>
      <c r="Q12" s="74">
        <v>11.3003</v>
      </c>
      <c r="R12" s="74">
        <v>11.325699999999999</v>
      </c>
      <c r="S12" s="74">
        <v>0</v>
      </c>
      <c r="T12" s="159" t="s">
        <v>191</v>
      </c>
      <c r="U12" s="159" t="s">
        <v>191</v>
      </c>
      <c r="V12" s="159" t="s">
        <v>191</v>
      </c>
      <c r="W12" s="159" t="s">
        <v>191</v>
      </c>
      <c r="X12" s="159" t="s">
        <v>191</v>
      </c>
      <c r="Y12" s="159" t="s">
        <v>191</v>
      </c>
      <c r="Z12" s="159" t="s">
        <v>191</v>
      </c>
      <c r="AA12" s="159" t="s">
        <v>191</v>
      </c>
      <c r="AB12" s="159" t="s">
        <v>191</v>
      </c>
      <c r="AC12" s="159" t="s">
        <v>191</v>
      </c>
      <c r="AD12" s="159" t="s">
        <v>191</v>
      </c>
      <c r="AE12" s="159" t="s">
        <v>191</v>
      </c>
    </row>
    <row r="13" spans="1:31" hidden="1" outlineLevel="1">
      <c r="A13" s="62">
        <v>40603</v>
      </c>
      <c r="B13" s="74">
        <v>17.763999999999999</v>
      </c>
      <c r="C13" s="74">
        <v>18.810600000000001</v>
      </c>
      <c r="D13" s="74">
        <v>17.424399999999999</v>
      </c>
      <c r="E13" s="74">
        <v>17.904299999999999</v>
      </c>
      <c r="F13" s="74">
        <v>16.8186</v>
      </c>
      <c r="G13" s="74">
        <v>0</v>
      </c>
      <c r="H13" s="74">
        <v>18.496099999999998</v>
      </c>
      <c r="I13" s="74">
        <v>18.810600000000001</v>
      </c>
      <c r="J13" s="74">
        <v>18.3797</v>
      </c>
      <c r="K13" s="74">
        <v>17.912099999999999</v>
      </c>
      <c r="L13" s="74">
        <v>19.195399999999999</v>
      </c>
      <c r="M13" s="74">
        <v>0</v>
      </c>
      <c r="N13" s="74">
        <v>10.608599999999999</v>
      </c>
      <c r="O13" s="74">
        <v>0</v>
      </c>
      <c r="P13" s="74">
        <v>10.608599999999999</v>
      </c>
      <c r="Q13" s="74">
        <v>7.81</v>
      </c>
      <c r="R13" s="74">
        <v>10.618499999999999</v>
      </c>
      <c r="S13" s="74">
        <v>0</v>
      </c>
      <c r="T13" s="159" t="s">
        <v>191</v>
      </c>
      <c r="U13" s="159" t="s">
        <v>191</v>
      </c>
      <c r="V13" s="159" t="s">
        <v>191</v>
      </c>
      <c r="W13" s="159" t="s">
        <v>191</v>
      </c>
      <c r="X13" s="159" t="s">
        <v>191</v>
      </c>
      <c r="Y13" s="159" t="s">
        <v>191</v>
      </c>
      <c r="Z13" s="159" t="s">
        <v>191</v>
      </c>
      <c r="AA13" s="159" t="s">
        <v>191</v>
      </c>
      <c r="AB13" s="159" t="s">
        <v>191</v>
      </c>
      <c r="AC13" s="159" t="s">
        <v>191</v>
      </c>
      <c r="AD13" s="159" t="s">
        <v>191</v>
      </c>
      <c r="AE13" s="159" t="s">
        <v>191</v>
      </c>
    </row>
    <row r="14" spans="1:31" hidden="1" outlineLevel="1">
      <c r="A14" s="62">
        <v>40634</v>
      </c>
      <c r="B14" s="74">
        <v>18.697800000000001</v>
      </c>
      <c r="C14" s="74">
        <v>19.047799999999999</v>
      </c>
      <c r="D14" s="74">
        <v>18.584599999999998</v>
      </c>
      <c r="E14" s="74">
        <v>18.571100000000001</v>
      </c>
      <c r="F14" s="74">
        <v>19.218499999999999</v>
      </c>
      <c r="G14" s="74">
        <v>12.263999999999999</v>
      </c>
      <c r="H14" s="74">
        <v>19.308</v>
      </c>
      <c r="I14" s="74">
        <v>19.047799999999999</v>
      </c>
      <c r="J14" s="74">
        <v>19.4038</v>
      </c>
      <c r="K14" s="74">
        <v>18.701000000000001</v>
      </c>
      <c r="L14" s="74">
        <v>20.084299999999999</v>
      </c>
      <c r="M14" s="74">
        <v>0</v>
      </c>
      <c r="N14" s="74">
        <v>12.597099999999999</v>
      </c>
      <c r="O14" s="74">
        <v>0</v>
      </c>
      <c r="P14" s="74">
        <v>12.597099999999999</v>
      </c>
      <c r="Q14" s="74">
        <v>10.0585</v>
      </c>
      <c r="R14" s="74">
        <v>13.124700000000001</v>
      </c>
      <c r="S14" s="74">
        <v>12.263999999999999</v>
      </c>
      <c r="T14" s="159" t="s">
        <v>191</v>
      </c>
      <c r="U14" s="159" t="s">
        <v>191</v>
      </c>
      <c r="V14" s="159" t="s">
        <v>191</v>
      </c>
      <c r="W14" s="159" t="s">
        <v>191</v>
      </c>
      <c r="X14" s="159" t="s">
        <v>191</v>
      </c>
      <c r="Y14" s="159" t="s">
        <v>191</v>
      </c>
      <c r="Z14" s="159" t="s">
        <v>191</v>
      </c>
      <c r="AA14" s="159" t="s">
        <v>191</v>
      </c>
      <c r="AB14" s="159" t="s">
        <v>191</v>
      </c>
      <c r="AC14" s="159" t="s">
        <v>191</v>
      </c>
      <c r="AD14" s="159" t="s">
        <v>191</v>
      </c>
      <c r="AE14" s="159" t="s">
        <v>191</v>
      </c>
    </row>
    <row r="15" spans="1:31" hidden="1" outlineLevel="1">
      <c r="A15" s="62">
        <v>40664</v>
      </c>
      <c r="B15" s="74">
        <v>16.366599999999998</v>
      </c>
      <c r="C15" s="74">
        <v>18.3202</v>
      </c>
      <c r="D15" s="74">
        <v>15.9519</v>
      </c>
      <c r="E15" s="74">
        <v>17.813199999999998</v>
      </c>
      <c r="F15" s="74">
        <v>14.736000000000001</v>
      </c>
      <c r="G15" s="74">
        <v>0</v>
      </c>
      <c r="H15" s="74">
        <v>16.699100000000001</v>
      </c>
      <c r="I15" s="74">
        <v>18.3202</v>
      </c>
      <c r="J15" s="74">
        <v>16.320399999999999</v>
      </c>
      <c r="K15" s="74">
        <v>18.631</v>
      </c>
      <c r="L15" s="74">
        <v>14.8332</v>
      </c>
      <c r="M15" s="74">
        <v>0</v>
      </c>
      <c r="N15" s="74">
        <v>12.285600000000001</v>
      </c>
      <c r="O15" s="74">
        <v>0</v>
      </c>
      <c r="P15" s="74">
        <v>12.285600000000001</v>
      </c>
      <c r="Q15" s="74">
        <v>10.411300000000001</v>
      </c>
      <c r="R15" s="74">
        <v>13.7021</v>
      </c>
      <c r="S15" s="74">
        <v>0</v>
      </c>
      <c r="T15" s="159" t="s">
        <v>191</v>
      </c>
      <c r="U15" s="159" t="s">
        <v>191</v>
      </c>
      <c r="V15" s="159" t="s">
        <v>191</v>
      </c>
      <c r="W15" s="159" t="s">
        <v>191</v>
      </c>
      <c r="X15" s="159" t="s">
        <v>191</v>
      </c>
      <c r="Y15" s="159" t="s">
        <v>191</v>
      </c>
      <c r="Z15" s="159" t="s">
        <v>191</v>
      </c>
      <c r="AA15" s="159" t="s">
        <v>191</v>
      </c>
      <c r="AB15" s="159" t="s">
        <v>191</v>
      </c>
      <c r="AC15" s="159" t="s">
        <v>191</v>
      </c>
      <c r="AD15" s="159" t="s">
        <v>191</v>
      </c>
      <c r="AE15" s="159" t="s">
        <v>191</v>
      </c>
    </row>
    <row r="16" spans="1:31" hidden="1" outlineLevel="1">
      <c r="A16" s="62">
        <v>40695</v>
      </c>
      <c r="B16" s="74">
        <v>17.840900000000001</v>
      </c>
      <c r="C16" s="74">
        <v>19.389299999999999</v>
      </c>
      <c r="D16" s="74">
        <v>17.313800000000001</v>
      </c>
      <c r="E16" s="74">
        <v>17.278199999999998</v>
      </c>
      <c r="F16" s="74">
        <v>17.360800000000001</v>
      </c>
      <c r="G16" s="74">
        <v>0</v>
      </c>
      <c r="H16" s="74">
        <v>18.377800000000001</v>
      </c>
      <c r="I16" s="74">
        <v>19.389299999999999</v>
      </c>
      <c r="J16" s="74">
        <v>18.000499999999999</v>
      </c>
      <c r="K16" s="74">
        <v>17.665800000000001</v>
      </c>
      <c r="L16" s="74">
        <v>18.497900000000001</v>
      </c>
      <c r="M16" s="74">
        <v>0</v>
      </c>
      <c r="N16" s="74">
        <v>10.1509</v>
      </c>
      <c r="O16" s="74">
        <v>0</v>
      </c>
      <c r="P16" s="74">
        <v>10.1509</v>
      </c>
      <c r="Q16" s="74">
        <v>7.9634</v>
      </c>
      <c r="R16" s="74">
        <v>10.9175</v>
      </c>
      <c r="S16" s="74">
        <v>0</v>
      </c>
      <c r="T16" s="159" t="s">
        <v>191</v>
      </c>
      <c r="U16" s="159" t="s">
        <v>191</v>
      </c>
      <c r="V16" s="159" t="s">
        <v>191</v>
      </c>
      <c r="W16" s="159" t="s">
        <v>191</v>
      </c>
      <c r="X16" s="159" t="s">
        <v>191</v>
      </c>
      <c r="Y16" s="159" t="s">
        <v>191</v>
      </c>
      <c r="Z16" s="159" t="s">
        <v>191</v>
      </c>
      <c r="AA16" s="159" t="s">
        <v>191</v>
      </c>
      <c r="AB16" s="159" t="s">
        <v>191</v>
      </c>
      <c r="AC16" s="159" t="s">
        <v>191</v>
      </c>
      <c r="AD16" s="159" t="s">
        <v>191</v>
      </c>
      <c r="AE16" s="159" t="s">
        <v>191</v>
      </c>
    </row>
    <row r="17" spans="1:31" hidden="1" outlineLevel="1">
      <c r="A17" s="62">
        <v>40725</v>
      </c>
      <c r="B17" s="74">
        <v>16.2666</v>
      </c>
      <c r="C17" s="74">
        <v>17.507300000000001</v>
      </c>
      <c r="D17" s="74">
        <v>15.930099999999999</v>
      </c>
      <c r="E17" s="74">
        <v>16.854800000000001</v>
      </c>
      <c r="F17" s="74">
        <v>15.383800000000001</v>
      </c>
      <c r="G17" s="74">
        <v>0</v>
      </c>
      <c r="H17" s="74">
        <v>16.652999999999999</v>
      </c>
      <c r="I17" s="74">
        <v>17.507300000000001</v>
      </c>
      <c r="J17" s="74">
        <v>16.4053</v>
      </c>
      <c r="K17" s="74">
        <v>16.889900000000001</v>
      </c>
      <c r="L17" s="74">
        <v>16.090299999999999</v>
      </c>
      <c r="M17" s="74">
        <v>0</v>
      </c>
      <c r="N17" s="74">
        <v>8.9822000000000006</v>
      </c>
      <c r="O17" s="74">
        <v>0</v>
      </c>
      <c r="P17" s="74">
        <v>8.9822000000000006</v>
      </c>
      <c r="Q17" s="74">
        <v>11.7963</v>
      </c>
      <c r="R17" s="74">
        <v>8.8650000000000002</v>
      </c>
      <c r="S17" s="74">
        <v>0</v>
      </c>
      <c r="T17" s="159" t="s">
        <v>191</v>
      </c>
      <c r="U17" s="159" t="s">
        <v>191</v>
      </c>
      <c r="V17" s="159" t="s">
        <v>191</v>
      </c>
      <c r="W17" s="159" t="s">
        <v>191</v>
      </c>
      <c r="X17" s="159" t="s">
        <v>191</v>
      </c>
      <c r="Y17" s="159" t="s">
        <v>191</v>
      </c>
      <c r="Z17" s="159" t="s">
        <v>191</v>
      </c>
      <c r="AA17" s="159" t="s">
        <v>191</v>
      </c>
      <c r="AB17" s="159" t="s">
        <v>191</v>
      </c>
      <c r="AC17" s="159" t="s">
        <v>191</v>
      </c>
      <c r="AD17" s="159" t="s">
        <v>191</v>
      </c>
      <c r="AE17" s="159" t="s">
        <v>191</v>
      </c>
    </row>
    <row r="18" spans="1:31" hidden="1" outlineLevel="1">
      <c r="A18" s="62">
        <v>40756</v>
      </c>
      <c r="B18" s="74">
        <v>16.773599999999998</v>
      </c>
      <c r="C18" s="74">
        <v>17.2806</v>
      </c>
      <c r="D18" s="74">
        <v>16.5777</v>
      </c>
      <c r="E18" s="74">
        <v>16.9376</v>
      </c>
      <c r="F18" s="74">
        <v>16.249600000000001</v>
      </c>
      <c r="G18" s="74">
        <v>18</v>
      </c>
      <c r="H18" s="74">
        <v>17.771599999999999</v>
      </c>
      <c r="I18" s="74">
        <v>17.2806</v>
      </c>
      <c r="J18" s="74">
        <v>17.994700000000002</v>
      </c>
      <c r="K18" s="74">
        <v>17.217400000000001</v>
      </c>
      <c r="L18" s="74">
        <v>18.916799999999999</v>
      </c>
      <c r="M18" s="74">
        <v>18</v>
      </c>
      <c r="N18" s="74">
        <v>8.5311000000000003</v>
      </c>
      <c r="O18" s="74">
        <v>0</v>
      </c>
      <c r="P18" s="74">
        <v>8.5311000000000003</v>
      </c>
      <c r="Q18" s="74">
        <v>8.1241000000000003</v>
      </c>
      <c r="R18" s="74">
        <v>8.5752000000000006</v>
      </c>
      <c r="S18" s="74">
        <v>0</v>
      </c>
      <c r="T18" s="159" t="s">
        <v>191</v>
      </c>
      <c r="U18" s="159" t="s">
        <v>191</v>
      </c>
      <c r="V18" s="159" t="s">
        <v>191</v>
      </c>
      <c r="W18" s="159" t="s">
        <v>191</v>
      </c>
      <c r="X18" s="159" t="s">
        <v>191</v>
      </c>
      <c r="Y18" s="159" t="s">
        <v>191</v>
      </c>
      <c r="Z18" s="159" t="s">
        <v>191</v>
      </c>
      <c r="AA18" s="159" t="s">
        <v>191</v>
      </c>
      <c r="AB18" s="159" t="s">
        <v>191</v>
      </c>
      <c r="AC18" s="159" t="s">
        <v>191</v>
      </c>
      <c r="AD18" s="159" t="s">
        <v>191</v>
      </c>
      <c r="AE18" s="159" t="s">
        <v>191</v>
      </c>
    </row>
    <row r="19" spans="1:31" hidden="1" outlineLevel="1">
      <c r="A19" s="62">
        <v>40787</v>
      </c>
      <c r="B19" s="74">
        <v>16.311699999999998</v>
      </c>
      <c r="C19" s="74">
        <v>17.191500000000001</v>
      </c>
      <c r="D19" s="74">
        <v>15.981999999999999</v>
      </c>
      <c r="E19" s="74">
        <v>15.533099999999999</v>
      </c>
      <c r="F19" s="74">
        <v>16.5441</v>
      </c>
      <c r="G19" s="74">
        <v>0</v>
      </c>
      <c r="H19" s="74">
        <v>17.1358</v>
      </c>
      <c r="I19" s="74">
        <v>17.191500000000001</v>
      </c>
      <c r="J19" s="74">
        <v>17.1111</v>
      </c>
      <c r="K19" s="74">
        <v>17.137</v>
      </c>
      <c r="L19" s="74">
        <v>17.083500000000001</v>
      </c>
      <c r="M19" s="74">
        <v>0</v>
      </c>
      <c r="N19" s="74">
        <v>9.6730999999999998</v>
      </c>
      <c r="O19" s="74">
        <v>0</v>
      </c>
      <c r="P19" s="74">
        <v>9.6730999999999998</v>
      </c>
      <c r="Q19" s="74">
        <v>9.5809999999999995</v>
      </c>
      <c r="R19" s="74">
        <v>9.9946999999999999</v>
      </c>
      <c r="S19" s="74">
        <v>0</v>
      </c>
      <c r="T19" s="159" t="s">
        <v>191</v>
      </c>
      <c r="U19" s="159" t="s">
        <v>191</v>
      </c>
      <c r="V19" s="159" t="s">
        <v>191</v>
      </c>
      <c r="W19" s="159" t="s">
        <v>191</v>
      </c>
      <c r="X19" s="159" t="s">
        <v>191</v>
      </c>
      <c r="Y19" s="159" t="s">
        <v>191</v>
      </c>
      <c r="Z19" s="159" t="s">
        <v>191</v>
      </c>
      <c r="AA19" s="159" t="s">
        <v>191</v>
      </c>
      <c r="AB19" s="159" t="s">
        <v>191</v>
      </c>
      <c r="AC19" s="159" t="s">
        <v>191</v>
      </c>
      <c r="AD19" s="159" t="s">
        <v>191</v>
      </c>
      <c r="AE19" s="159" t="s">
        <v>191</v>
      </c>
    </row>
    <row r="20" spans="1:31" hidden="1" outlineLevel="1">
      <c r="A20" s="62">
        <v>40817</v>
      </c>
      <c r="B20" s="74">
        <v>16.8691</v>
      </c>
      <c r="C20" s="74">
        <v>17.193000000000001</v>
      </c>
      <c r="D20" s="74">
        <v>16.702400000000001</v>
      </c>
      <c r="E20" s="74">
        <v>17.530899999999999</v>
      </c>
      <c r="F20" s="74">
        <v>15.935</v>
      </c>
      <c r="G20" s="74">
        <v>16.399999999999999</v>
      </c>
      <c r="H20" s="74">
        <v>17.2165</v>
      </c>
      <c r="I20" s="74">
        <v>17.193000000000001</v>
      </c>
      <c r="J20" s="74">
        <v>17.229500000000002</v>
      </c>
      <c r="K20" s="74">
        <v>18.687100000000001</v>
      </c>
      <c r="L20" s="74">
        <v>16.026800000000001</v>
      </c>
      <c r="M20" s="74">
        <v>16.399999999999999</v>
      </c>
      <c r="N20" s="74">
        <v>9.0458999999999996</v>
      </c>
      <c r="O20" s="74">
        <v>0</v>
      </c>
      <c r="P20" s="74">
        <v>9.0458999999999996</v>
      </c>
      <c r="Q20" s="74">
        <v>8.8161000000000005</v>
      </c>
      <c r="R20" s="74">
        <v>10.548400000000001</v>
      </c>
      <c r="S20" s="74">
        <v>0</v>
      </c>
      <c r="T20" s="159" t="s">
        <v>191</v>
      </c>
      <c r="U20" s="159" t="s">
        <v>191</v>
      </c>
      <c r="V20" s="159" t="s">
        <v>191</v>
      </c>
      <c r="W20" s="159" t="s">
        <v>191</v>
      </c>
      <c r="X20" s="159" t="s">
        <v>191</v>
      </c>
      <c r="Y20" s="159" t="s">
        <v>191</v>
      </c>
      <c r="Z20" s="159" t="s">
        <v>191</v>
      </c>
      <c r="AA20" s="159" t="s">
        <v>191</v>
      </c>
      <c r="AB20" s="159" t="s">
        <v>191</v>
      </c>
      <c r="AC20" s="159" t="s">
        <v>191</v>
      </c>
      <c r="AD20" s="159" t="s">
        <v>191</v>
      </c>
      <c r="AE20" s="159" t="s">
        <v>191</v>
      </c>
    </row>
    <row r="21" spans="1:31" hidden="1" outlineLevel="1">
      <c r="A21" s="62">
        <v>40848</v>
      </c>
      <c r="B21" s="74">
        <v>18.295400000000001</v>
      </c>
      <c r="C21" s="74">
        <v>17.7624</v>
      </c>
      <c r="D21" s="74">
        <v>18.6967</v>
      </c>
      <c r="E21" s="74">
        <v>18.899000000000001</v>
      </c>
      <c r="F21" s="74">
        <v>18.081</v>
      </c>
      <c r="G21" s="74">
        <v>0</v>
      </c>
      <c r="H21" s="74">
        <v>18.6877</v>
      </c>
      <c r="I21" s="74">
        <v>17.7624</v>
      </c>
      <c r="J21" s="74">
        <v>19.452400000000001</v>
      </c>
      <c r="K21" s="74">
        <v>19.646699999999999</v>
      </c>
      <c r="L21" s="74">
        <v>18.8477</v>
      </c>
      <c r="M21" s="74">
        <v>0</v>
      </c>
      <c r="N21" s="74">
        <v>10.9384</v>
      </c>
      <c r="O21" s="74">
        <v>0</v>
      </c>
      <c r="P21" s="74">
        <v>10.9384</v>
      </c>
      <c r="Q21" s="74">
        <v>10.7287</v>
      </c>
      <c r="R21" s="74">
        <v>11.4544</v>
      </c>
      <c r="S21" s="74">
        <v>0</v>
      </c>
      <c r="T21" s="159" t="s">
        <v>191</v>
      </c>
      <c r="U21" s="159" t="s">
        <v>191</v>
      </c>
      <c r="V21" s="159" t="s">
        <v>191</v>
      </c>
      <c r="W21" s="159" t="s">
        <v>191</v>
      </c>
      <c r="X21" s="159" t="s">
        <v>191</v>
      </c>
      <c r="Y21" s="159" t="s">
        <v>191</v>
      </c>
      <c r="Z21" s="159" t="s">
        <v>191</v>
      </c>
      <c r="AA21" s="159" t="s">
        <v>191</v>
      </c>
      <c r="AB21" s="159" t="s">
        <v>191</v>
      </c>
      <c r="AC21" s="159" t="s">
        <v>191</v>
      </c>
      <c r="AD21" s="159" t="s">
        <v>191</v>
      </c>
      <c r="AE21" s="159" t="s">
        <v>191</v>
      </c>
    </row>
    <row r="22" spans="1:31" hidden="1" outlineLevel="1">
      <c r="A22" s="62">
        <v>40878</v>
      </c>
      <c r="B22" s="74">
        <v>19.278500000000001</v>
      </c>
      <c r="C22" s="74">
        <v>18.683800000000002</v>
      </c>
      <c r="D22" s="74">
        <v>19.4451</v>
      </c>
      <c r="E22" s="74">
        <v>19.241299999999999</v>
      </c>
      <c r="F22" s="74">
        <v>20.200199999999999</v>
      </c>
      <c r="G22" s="74">
        <v>14</v>
      </c>
      <c r="H22" s="74">
        <v>19.854800000000001</v>
      </c>
      <c r="I22" s="74">
        <v>18.683800000000002</v>
      </c>
      <c r="J22" s="74">
        <v>20.209499999999998</v>
      </c>
      <c r="K22" s="74">
        <v>20.706299999999999</v>
      </c>
      <c r="L22" s="74">
        <v>20.337700000000002</v>
      </c>
      <c r="M22" s="74">
        <v>14</v>
      </c>
      <c r="N22" s="74">
        <v>10.0633</v>
      </c>
      <c r="O22" s="74">
        <v>0</v>
      </c>
      <c r="P22" s="74">
        <v>10.0633</v>
      </c>
      <c r="Q22" s="74">
        <v>9.8801000000000005</v>
      </c>
      <c r="R22" s="74">
        <v>11.7775</v>
      </c>
      <c r="S22" s="74">
        <v>0</v>
      </c>
      <c r="T22" s="159" t="s">
        <v>191</v>
      </c>
      <c r="U22" s="159" t="s">
        <v>191</v>
      </c>
      <c r="V22" s="159" t="s">
        <v>191</v>
      </c>
      <c r="W22" s="159" t="s">
        <v>191</v>
      </c>
      <c r="X22" s="159" t="s">
        <v>191</v>
      </c>
      <c r="Y22" s="159" t="s">
        <v>191</v>
      </c>
      <c r="Z22" s="159" t="s">
        <v>191</v>
      </c>
      <c r="AA22" s="159" t="s">
        <v>191</v>
      </c>
      <c r="AB22" s="159" t="s">
        <v>191</v>
      </c>
      <c r="AC22" s="159" t="s">
        <v>191</v>
      </c>
      <c r="AD22" s="159" t="s">
        <v>191</v>
      </c>
      <c r="AE22" s="159" t="s">
        <v>191</v>
      </c>
    </row>
    <row r="23" spans="1:31" hidden="1" outlineLevel="1">
      <c r="A23" s="62">
        <v>40909</v>
      </c>
      <c r="B23" s="74">
        <v>19.6065</v>
      </c>
      <c r="C23" s="74">
        <v>19.4176</v>
      </c>
      <c r="D23" s="74">
        <v>19.706399999999999</v>
      </c>
      <c r="E23" s="74">
        <v>19.788499999999999</v>
      </c>
      <c r="F23" s="74">
        <v>19.368099999999998</v>
      </c>
      <c r="G23" s="74">
        <v>0</v>
      </c>
      <c r="H23" s="74">
        <v>19.9177</v>
      </c>
      <c r="I23" s="74">
        <v>19.4176</v>
      </c>
      <c r="J23" s="74">
        <v>20.198799999999999</v>
      </c>
      <c r="K23" s="74">
        <v>20.069800000000001</v>
      </c>
      <c r="L23" s="74">
        <v>20.798200000000001</v>
      </c>
      <c r="M23" s="74">
        <v>0</v>
      </c>
      <c r="N23" s="74">
        <v>11.882400000000001</v>
      </c>
      <c r="O23" s="74">
        <v>0</v>
      </c>
      <c r="P23" s="74">
        <v>11.882400000000001</v>
      </c>
      <c r="Q23" s="74">
        <v>12.6219</v>
      </c>
      <c r="R23" s="74">
        <v>11.1027</v>
      </c>
      <c r="S23" s="74">
        <v>0</v>
      </c>
      <c r="T23" s="159" t="s">
        <v>191</v>
      </c>
      <c r="U23" s="159" t="s">
        <v>191</v>
      </c>
      <c r="V23" s="159" t="s">
        <v>191</v>
      </c>
      <c r="W23" s="159" t="s">
        <v>191</v>
      </c>
      <c r="X23" s="159" t="s">
        <v>191</v>
      </c>
      <c r="Y23" s="159" t="s">
        <v>191</v>
      </c>
      <c r="Z23" s="159" t="s">
        <v>191</v>
      </c>
      <c r="AA23" s="159" t="s">
        <v>191</v>
      </c>
      <c r="AB23" s="159" t="s">
        <v>191</v>
      </c>
      <c r="AC23" s="159" t="s">
        <v>191</v>
      </c>
      <c r="AD23" s="159" t="s">
        <v>191</v>
      </c>
      <c r="AE23" s="159" t="s">
        <v>191</v>
      </c>
    </row>
    <row r="24" spans="1:31" hidden="1" outlineLevel="1">
      <c r="A24" s="62">
        <v>40940</v>
      </c>
      <c r="B24" s="74">
        <v>19.4572</v>
      </c>
      <c r="C24" s="74">
        <v>20.061299999999999</v>
      </c>
      <c r="D24" s="74">
        <v>19.2944</v>
      </c>
      <c r="E24" s="74">
        <v>18.8903</v>
      </c>
      <c r="F24" s="74">
        <v>19.6877</v>
      </c>
      <c r="G24" s="74">
        <v>0</v>
      </c>
      <c r="H24" s="74">
        <v>20.203600000000002</v>
      </c>
      <c r="I24" s="74">
        <v>20.061299999999999</v>
      </c>
      <c r="J24" s="74">
        <v>20.2469</v>
      </c>
      <c r="K24" s="74">
        <v>20.811800000000002</v>
      </c>
      <c r="L24" s="74">
        <v>19.811299999999999</v>
      </c>
      <c r="M24" s="74">
        <v>0</v>
      </c>
      <c r="N24" s="74">
        <v>11.9305</v>
      </c>
      <c r="O24" s="74">
        <v>0</v>
      </c>
      <c r="P24" s="74">
        <v>11.9305</v>
      </c>
      <c r="Q24" s="74">
        <v>12.012700000000001</v>
      </c>
      <c r="R24" s="74">
        <v>10.6342</v>
      </c>
      <c r="S24" s="74">
        <v>0</v>
      </c>
      <c r="T24" s="159" t="s">
        <v>191</v>
      </c>
      <c r="U24" s="159" t="s">
        <v>191</v>
      </c>
      <c r="V24" s="159" t="s">
        <v>191</v>
      </c>
      <c r="W24" s="159" t="s">
        <v>191</v>
      </c>
      <c r="X24" s="159" t="s">
        <v>191</v>
      </c>
      <c r="Y24" s="159" t="s">
        <v>191</v>
      </c>
      <c r="Z24" s="159" t="s">
        <v>191</v>
      </c>
      <c r="AA24" s="159" t="s">
        <v>191</v>
      </c>
      <c r="AB24" s="159" t="s">
        <v>191</v>
      </c>
      <c r="AC24" s="159" t="s">
        <v>191</v>
      </c>
      <c r="AD24" s="159" t="s">
        <v>191</v>
      </c>
      <c r="AE24" s="159" t="s">
        <v>191</v>
      </c>
    </row>
    <row r="25" spans="1:31" hidden="1" outlineLevel="1">
      <c r="A25" s="62">
        <v>40969</v>
      </c>
      <c r="B25" s="74">
        <v>20.349900000000002</v>
      </c>
      <c r="C25" s="74">
        <v>20.398800000000001</v>
      </c>
      <c r="D25" s="74">
        <v>20.334099999999999</v>
      </c>
      <c r="E25" s="74">
        <v>20.552900000000001</v>
      </c>
      <c r="F25" s="74">
        <v>20.889299999999999</v>
      </c>
      <c r="G25" s="74">
        <v>17.055700000000002</v>
      </c>
      <c r="H25" s="74">
        <v>20.884399999999999</v>
      </c>
      <c r="I25" s="74">
        <v>20.398800000000001</v>
      </c>
      <c r="J25" s="74">
        <v>21.057099999999998</v>
      </c>
      <c r="K25" s="74">
        <v>21.131799999999998</v>
      </c>
      <c r="L25" s="74">
        <v>21.019500000000001</v>
      </c>
      <c r="M25" s="74">
        <v>20.263999999999999</v>
      </c>
      <c r="N25" s="74">
        <v>13.454700000000001</v>
      </c>
      <c r="O25" s="74">
        <v>0</v>
      </c>
      <c r="P25" s="74">
        <v>13.454700000000001</v>
      </c>
      <c r="Q25" s="74">
        <v>11.829599999999999</v>
      </c>
      <c r="R25" s="74">
        <v>10.9878</v>
      </c>
      <c r="S25" s="74">
        <v>14.763999999999999</v>
      </c>
      <c r="T25" s="159" t="s">
        <v>191</v>
      </c>
      <c r="U25" s="159" t="s">
        <v>191</v>
      </c>
      <c r="V25" s="159" t="s">
        <v>191</v>
      </c>
      <c r="W25" s="159" t="s">
        <v>191</v>
      </c>
      <c r="X25" s="159" t="s">
        <v>191</v>
      </c>
      <c r="Y25" s="159" t="s">
        <v>191</v>
      </c>
      <c r="Z25" s="159" t="s">
        <v>191</v>
      </c>
      <c r="AA25" s="159" t="s">
        <v>191</v>
      </c>
      <c r="AB25" s="159" t="s">
        <v>191</v>
      </c>
      <c r="AC25" s="159" t="s">
        <v>191</v>
      </c>
      <c r="AD25" s="159" t="s">
        <v>191</v>
      </c>
      <c r="AE25" s="159" t="s">
        <v>191</v>
      </c>
    </row>
    <row r="26" spans="1:31" hidden="1" outlineLevel="1">
      <c r="A26" s="62">
        <v>41000</v>
      </c>
      <c r="B26" s="74">
        <v>19.465900000000001</v>
      </c>
      <c r="C26" s="74">
        <v>20.386900000000001</v>
      </c>
      <c r="D26" s="74">
        <v>19.252300000000002</v>
      </c>
      <c r="E26" s="74">
        <v>18.970800000000001</v>
      </c>
      <c r="F26" s="74">
        <v>20.3507</v>
      </c>
      <c r="G26" s="74">
        <v>16.203099999999999</v>
      </c>
      <c r="H26" s="74">
        <v>19.8735</v>
      </c>
      <c r="I26" s="74">
        <v>20.386900000000001</v>
      </c>
      <c r="J26" s="74">
        <v>19.7456</v>
      </c>
      <c r="K26" s="74">
        <v>19.444700000000001</v>
      </c>
      <c r="L26" s="74">
        <v>20.403099999999998</v>
      </c>
      <c r="M26" s="74">
        <v>18.263999999999999</v>
      </c>
      <c r="N26" s="74">
        <v>12.632300000000001</v>
      </c>
      <c r="O26" s="74">
        <v>0</v>
      </c>
      <c r="P26" s="74">
        <v>12.632300000000001</v>
      </c>
      <c r="Q26" s="74">
        <v>10.3912</v>
      </c>
      <c r="R26" s="74">
        <v>10.8964</v>
      </c>
      <c r="S26" s="74">
        <v>14.763999999999999</v>
      </c>
      <c r="T26" s="159" t="s">
        <v>191</v>
      </c>
      <c r="U26" s="159" t="s">
        <v>191</v>
      </c>
      <c r="V26" s="159" t="s">
        <v>191</v>
      </c>
      <c r="W26" s="159" t="s">
        <v>191</v>
      </c>
      <c r="X26" s="159" t="s">
        <v>191</v>
      </c>
      <c r="Y26" s="159" t="s">
        <v>191</v>
      </c>
      <c r="Z26" s="159" t="s">
        <v>191</v>
      </c>
      <c r="AA26" s="159" t="s">
        <v>191</v>
      </c>
      <c r="AB26" s="159" t="s">
        <v>191</v>
      </c>
      <c r="AC26" s="159" t="s">
        <v>191</v>
      </c>
      <c r="AD26" s="159" t="s">
        <v>191</v>
      </c>
      <c r="AE26" s="159" t="s">
        <v>191</v>
      </c>
    </row>
    <row r="27" spans="1:31" hidden="1" outlineLevel="1">
      <c r="A27" s="62">
        <v>41030</v>
      </c>
      <c r="B27" s="74">
        <v>19.8779</v>
      </c>
      <c r="C27" s="74">
        <v>20.986000000000001</v>
      </c>
      <c r="D27" s="74">
        <v>19.569299999999998</v>
      </c>
      <c r="E27" s="74">
        <v>19.705200000000001</v>
      </c>
      <c r="F27" s="74">
        <v>19.3612</v>
      </c>
      <c r="G27" s="74">
        <v>21.970800000000001</v>
      </c>
      <c r="H27" s="74">
        <v>20.275099999999998</v>
      </c>
      <c r="I27" s="74">
        <v>20.986000000000001</v>
      </c>
      <c r="J27" s="74">
        <v>20.066400000000002</v>
      </c>
      <c r="K27" s="74">
        <v>20.7013</v>
      </c>
      <c r="L27" s="74">
        <v>19.559699999999999</v>
      </c>
      <c r="M27" s="74">
        <v>21.970800000000001</v>
      </c>
      <c r="N27" s="74">
        <v>10.3445</v>
      </c>
      <c r="O27" s="74">
        <v>0</v>
      </c>
      <c r="P27" s="74">
        <v>10.3445</v>
      </c>
      <c r="Q27" s="74">
        <v>10.122400000000001</v>
      </c>
      <c r="R27" s="74">
        <v>10.982799999999999</v>
      </c>
      <c r="S27" s="74">
        <v>0</v>
      </c>
      <c r="T27" s="159" t="s">
        <v>191</v>
      </c>
      <c r="U27" s="159" t="s">
        <v>191</v>
      </c>
      <c r="V27" s="159" t="s">
        <v>191</v>
      </c>
      <c r="W27" s="159" t="s">
        <v>191</v>
      </c>
      <c r="X27" s="159" t="s">
        <v>191</v>
      </c>
      <c r="Y27" s="159" t="s">
        <v>191</v>
      </c>
      <c r="Z27" s="159" t="s">
        <v>191</v>
      </c>
      <c r="AA27" s="159" t="s">
        <v>191</v>
      </c>
      <c r="AB27" s="159" t="s">
        <v>191</v>
      </c>
      <c r="AC27" s="159" t="s">
        <v>191</v>
      </c>
      <c r="AD27" s="159" t="s">
        <v>191</v>
      </c>
      <c r="AE27" s="159" t="s">
        <v>191</v>
      </c>
    </row>
    <row r="28" spans="1:31" hidden="1" outlineLevel="1">
      <c r="A28" s="62">
        <v>41061</v>
      </c>
      <c r="B28" s="74">
        <v>20.252400000000002</v>
      </c>
      <c r="C28" s="74">
        <v>21.0581</v>
      </c>
      <c r="D28" s="74">
        <v>20.063199999999998</v>
      </c>
      <c r="E28" s="74">
        <v>20.859400000000001</v>
      </c>
      <c r="F28" s="74">
        <v>19.700500000000002</v>
      </c>
      <c r="G28" s="74">
        <v>18.360800000000001</v>
      </c>
      <c r="H28" s="74">
        <v>20.505199999999999</v>
      </c>
      <c r="I28" s="74">
        <v>21.0581</v>
      </c>
      <c r="J28" s="74">
        <v>20.371600000000001</v>
      </c>
      <c r="K28" s="74">
        <v>21.793900000000001</v>
      </c>
      <c r="L28" s="74">
        <v>19.763400000000001</v>
      </c>
      <c r="M28" s="74">
        <v>18.360800000000001</v>
      </c>
      <c r="N28" s="74">
        <v>9.4014000000000006</v>
      </c>
      <c r="O28" s="74">
        <v>0</v>
      </c>
      <c r="P28" s="74">
        <v>9.4014000000000006</v>
      </c>
      <c r="Q28" s="74">
        <v>9.0322999999999993</v>
      </c>
      <c r="R28" s="74">
        <v>11.1234</v>
      </c>
      <c r="S28" s="74">
        <v>0</v>
      </c>
      <c r="T28" s="159" t="s">
        <v>191</v>
      </c>
      <c r="U28" s="159" t="s">
        <v>191</v>
      </c>
      <c r="V28" s="159" t="s">
        <v>191</v>
      </c>
      <c r="W28" s="159" t="s">
        <v>191</v>
      </c>
      <c r="X28" s="159" t="s">
        <v>191</v>
      </c>
      <c r="Y28" s="159" t="s">
        <v>191</v>
      </c>
      <c r="Z28" s="159" t="s">
        <v>191</v>
      </c>
      <c r="AA28" s="159" t="s">
        <v>191</v>
      </c>
      <c r="AB28" s="159" t="s">
        <v>191</v>
      </c>
      <c r="AC28" s="159" t="s">
        <v>191</v>
      </c>
      <c r="AD28" s="159" t="s">
        <v>191</v>
      </c>
      <c r="AE28" s="159" t="s">
        <v>191</v>
      </c>
    </row>
    <row r="29" spans="1:31" hidden="1" outlineLevel="1">
      <c r="A29" s="62">
        <v>41091</v>
      </c>
      <c r="B29" s="74">
        <v>20.5077</v>
      </c>
      <c r="C29" s="74">
        <v>20.642099999999999</v>
      </c>
      <c r="D29" s="74">
        <v>20.444900000000001</v>
      </c>
      <c r="E29" s="74">
        <v>20.433299999999999</v>
      </c>
      <c r="F29" s="74">
        <v>20.4621</v>
      </c>
      <c r="G29" s="74">
        <v>0</v>
      </c>
      <c r="H29" s="74">
        <v>20.8261</v>
      </c>
      <c r="I29" s="74">
        <v>20.642099999999999</v>
      </c>
      <c r="J29" s="74">
        <v>20.915900000000001</v>
      </c>
      <c r="K29" s="74">
        <v>21.068100000000001</v>
      </c>
      <c r="L29" s="74">
        <v>20.695499999999999</v>
      </c>
      <c r="M29" s="74">
        <v>0</v>
      </c>
      <c r="N29" s="74">
        <v>10.1046</v>
      </c>
      <c r="O29" s="74">
        <v>0</v>
      </c>
      <c r="P29" s="74">
        <v>10.1046</v>
      </c>
      <c r="Q29" s="74">
        <v>9.3293999999999997</v>
      </c>
      <c r="R29" s="74">
        <v>12.340400000000001</v>
      </c>
      <c r="S29" s="74">
        <v>0</v>
      </c>
      <c r="T29" s="159" t="s">
        <v>191</v>
      </c>
      <c r="U29" s="159" t="s">
        <v>191</v>
      </c>
      <c r="V29" s="159" t="s">
        <v>191</v>
      </c>
      <c r="W29" s="159" t="s">
        <v>191</v>
      </c>
      <c r="X29" s="159" t="s">
        <v>191</v>
      </c>
      <c r="Y29" s="159" t="s">
        <v>191</v>
      </c>
      <c r="Z29" s="159" t="s">
        <v>191</v>
      </c>
      <c r="AA29" s="159" t="s">
        <v>191</v>
      </c>
      <c r="AB29" s="159" t="s">
        <v>191</v>
      </c>
      <c r="AC29" s="159" t="s">
        <v>191</v>
      </c>
      <c r="AD29" s="159" t="s">
        <v>191</v>
      </c>
      <c r="AE29" s="159" t="s">
        <v>191</v>
      </c>
    </row>
    <row r="30" spans="1:31" hidden="1" outlineLevel="1">
      <c r="A30" s="62">
        <v>41122</v>
      </c>
      <c r="B30" s="74">
        <v>20.3873</v>
      </c>
      <c r="C30" s="74">
        <v>20.8384</v>
      </c>
      <c r="D30" s="74">
        <v>20.154900000000001</v>
      </c>
      <c r="E30" s="74">
        <v>18.765599999999999</v>
      </c>
      <c r="F30" s="74">
        <v>21.056899999999999</v>
      </c>
      <c r="G30" s="74">
        <v>0</v>
      </c>
      <c r="H30" s="74">
        <v>21.2332</v>
      </c>
      <c r="I30" s="74">
        <v>20.8384</v>
      </c>
      <c r="J30" s="74">
        <v>21.4712</v>
      </c>
      <c r="K30" s="74">
        <v>21.5747</v>
      </c>
      <c r="L30" s="74">
        <v>21.421500000000002</v>
      </c>
      <c r="M30" s="74">
        <v>0</v>
      </c>
      <c r="N30" s="74">
        <v>12.422499999999999</v>
      </c>
      <c r="O30" s="74">
        <v>0</v>
      </c>
      <c r="P30" s="74">
        <v>12.422499999999999</v>
      </c>
      <c r="Q30" s="74">
        <v>12.0662</v>
      </c>
      <c r="R30" s="74">
        <v>13.8429</v>
      </c>
      <c r="S30" s="74">
        <v>0</v>
      </c>
      <c r="T30" s="159" t="s">
        <v>191</v>
      </c>
      <c r="U30" s="159" t="s">
        <v>191</v>
      </c>
      <c r="V30" s="159" t="s">
        <v>191</v>
      </c>
      <c r="W30" s="159" t="s">
        <v>191</v>
      </c>
      <c r="X30" s="159" t="s">
        <v>191</v>
      </c>
      <c r="Y30" s="159" t="s">
        <v>191</v>
      </c>
      <c r="Z30" s="159" t="s">
        <v>191</v>
      </c>
      <c r="AA30" s="159" t="s">
        <v>191</v>
      </c>
      <c r="AB30" s="159" t="s">
        <v>191</v>
      </c>
      <c r="AC30" s="159" t="s">
        <v>191</v>
      </c>
      <c r="AD30" s="159" t="s">
        <v>191</v>
      </c>
      <c r="AE30" s="159" t="s">
        <v>191</v>
      </c>
    </row>
    <row r="31" spans="1:31" hidden="1" outlineLevel="1">
      <c r="A31" s="62">
        <v>41153</v>
      </c>
      <c r="B31" s="74">
        <v>21.5794</v>
      </c>
      <c r="C31" s="74">
        <v>21.922699999999999</v>
      </c>
      <c r="D31" s="74">
        <v>21.4316</v>
      </c>
      <c r="E31" s="74">
        <v>21.7087</v>
      </c>
      <c r="F31" s="74">
        <v>21.0244</v>
      </c>
      <c r="G31" s="74">
        <v>0</v>
      </c>
      <c r="H31" s="74">
        <v>22.354299999999999</v>
      </c>
      <c r="I31" s="74">
        <v>21.922699999999999</v>
      </c>
      <c r="J31" s="74">
        <v>22.559799999999999</v>
      </c>
      <c r="K31" s="74">
        <v>23.389900000000001</v>
      </c>
      <c r="L31" s="74">
        <v>21.45</v>
      </c>
      <c r="M31" s="74">
        <v>0</v>
      </c>
      <c r="N31" s="74">
        <v>10.718</v>
      </c>
      <c r="O31" s="74">
        <v>0</v>
      </c>
      <c r="P31" s="74">
        <v>10.718</v>
      </c>
      <c r="Q31" s="74">
        <v>10.466900000000001</v>
      </c>
      <c r="R31" s="74">
        <v>11.805300000000001</v>
      </c>
      <c r="S31" s="74">
        <v>0</v>
      </c>
      <c r="T31" s="159" t="s">
        <v>191</v>
      </c>
      <c r="U31" s="159" t="s">
        <v>191</v>
      </c>
      <c r="V31" s="159" t="s">
        <v>191</v>
      </c>
      <c r="W31" s="159" t="s">
        <v>191</v>
      </c>
      <c r="X31" s="159" t="s">
        <v>191</v>
      </c>
      <c r="Y31" s="159" t="s">
        <v>191</v>
      </c>
      <c r="Z31" s="159" t="s">
        <v>191</v>
      </c>
      <c r="AA31" s="159" t="s">
        <v>191</v>
      </c>
      <c r="AB31" s="159" t="s">
        <v>191</v>
      </c>
      <c r="AC31" s="159" t="s">
        <v>191</v>
      </c>
      <c r="AD31" s="159" t="s">
        <v>191</v>
      </c>
      <c r="AE31" s="159" t="s">
        <v>191</v>
      </c>
    </row>
    <row r="32" spans="1:31" hidden="1" outlineLevel="1">
      <c r="A32" s="62">
        <v>41183</v>
      </c>
      <c r="B32" s="74">
        <v>22.090800000000002</v>
      </c>
      <c r="C32" s="74">
        <v>21.978000000000002</v>
      </c>
      <c r="D32" s="74">
        <v>22.134699999999999</v>
      </c>
      <c r="E32" s="74">
        <v>22.6981</v>
      </c>
      <c r="F32" s="74">
        <v>20.147400000000001</v>
      </c>
      <c r="G32" s="74">
        <v>0</v>
      </c>
      <c r="H32" s="74">
        <v>22.674600000000002</v>
      </c>
      <c r="I32" s="74">
        <v>21.978000000000002</v>
      </c>
      <c r="J32" s="74">
        <v>22.965399999999999</v>
      </c>
      <c r="K32" s="74">
        <v>23.273399999999999</v>
      </c>
      <c r="L32" s="74">
        <v>21.7333</v>
      </c>
      <c r="M32" s="74">
        <v>0</v>
      </c>
      <c r="N32" s="74">
        <v>10.614000000000001</v>
      </c>
      <c r="O32" s="74">
        <v>0</v>
      </c>
      <c r="P32" s="74">
        <v>10.614000000000001</v>
      </c>
      <c r="Q32" s="74">
        <v>9.6629000000000005</v>
      </c>
      <c r="R32" s="74">
        <v>11.5266</v>
      </c>
      <c r="S32" s="74">
        <v>0</v>
      </c>
      <c r="T32" s="159" t="s">
        <v>191</v>
      </c>
      <c r="U32" s="159" t="s">
        <v>191</v>
      </c>
      <c r="V32" s="159" t="s">
        <v>191</v>
      </c>
      <c r="W32" s="159" t="s">
        <v>191</v>
      </c>
      <c r="X32" s="159" t="s">
        <v>191</v>
      </c>
      <c r="Y32" s="159" t="s">
        <v>191</v>
      </c>
      <c r="Z32" s="159" t="s">
        <v>191</v>
      </c>
      <c r="AA32" s="159" t="s">
        <v>191</v>
      </c>
      <c r="AB32" s="159" t="s">
        <v>191</v>
      </c>
      <c r="AC32" s="159" t="s">
        <v>191</v>
      </c>
      <c r="AD32" s="159" t="s">
        <v>191</v>
      </c>
      <c r="AE32" s="159" t="s">
        <v>191</v>
      </c>
    </row>
    <row r="33" spans="1:31" hidden="1" outlineLevel="1">
      <c r="A33" s="62">
        <v>41214</v>
      </c>
      <c r="B33" s="74">
        <v>21.2835</v>
      </c>
      <c r="C33" s="74">
        <v>22.147600000000001</v>
      </c>
      <c r="D33" s="74">
        <v>20.825099999999999</v>
      </c>
      <c r="E33" s="74">
        <v>20.2653</v>
      </c>
      <c r="F33" s="74">
        <v>22.122800000000002</v>
      </c>
      <c r="G33" s="74">
        <v>19.474</v>
      </c>
      <c r="H33" s="74">
        <v>22.316600000000001</v>
      </c>
      <c r="I33" s="74">
        <v>22.147600000000001</v>
      </c>
      <c r="J33" s="74">
        <v>22.420500000000001</v>
      </c>
      <c r="K33" s="74">
        <v>22.211500000000001</v>
      </c>
      <c r="L33" s="74">
        <v>22.873100000000001</v>
      </c>
      <c r="M33" s="74">
        <v>19.474</v>
      </c>
      <c r="N33" s="74">
        <v>10.766299999999999</v>
      </c>
      <c r="O33" s="74">
        <v>0</v>
      </c>
      <c r="P33" s="74">
        <v>10.766299999999999</v>
      </c>
      <c r="Q33" s="74">
        <v>10.63</v>
      </c>
      <c r="R33" s="74">
        <v>11.5609</v>
      </c>
      <c r="S33" s="74" t="s">
        <v>127</v>
      </c>
      <c r="T33" s="159" t="s">
        <v>191</v>
      </c>
      <c r="U33" s="159" t="s">
        <v>191</v>
      </c>
      <c r="V33" s="159" t="s">
        <v>191</v>
      </c>
      <c r="W33" s="159" t="s">
        <v>191</v>
      </c>
      <c r="X33" s="159" t="s">
        <v>191</v>
      </c>
      <c r="Y33" s="159" t="s">
        <v>191</v>
      </c>
      <c r="Z33" s="159" t="s">
        <v>191</v>
      </c>
      <c r="AA33" s="159" t="s">
        <v>191</v>
      </c>
      <c r="AB33" s="159" t="s">
        <v>191</v>
      </c>
      <c r="AC33" s="159" t="s">
        <v>191</v>
      </c>
      <c r="AD33" s="159" t="s">
        <v>191</v>
      </c>
      <c r="AE33" s="159" t="s">
        <v>191</v>
      </c>
    </row>
    <row r="34" spans="1:31" hidden="1" outlineLevel="1">
      <c r="A34" s="62">
        <v>41244</v>
      </c>
      <c r="B34" s="74">
        <v>21.8673</v>
      </c>
      <c r="C34" s="74">
        <v>22.1736</v>
      </c>
      <c r="D34" s="74">
        <v>21.754000000000001</v>
      </c>
      <c r="E34" s="74">
        <v>20.567900000000002</v>
      </c>
      <c r="F34" s="74">
        <v>24.468699999999998</v>
      </c>
      <c r="G34" s="74">
        <v>19.474</v>
      </c>
      <c r="H34" s="74">
        <v>22.732299999999999</v>
      </c>
      <c r="I34" s="74">
        <v>22.1736</v>
      </c>
      <c r="J34" s="74">
        <v>22.965</v>
      </c>
      <c r="K34" s="74">
        <v>22.168700000000001</v>
      </c>
      <c r="L34" s="74">
        <v>24.515599999999999</v>
      </c>
      <c r="M34" s="74">
        <v>19.474</v>
      </c>
      <c r="N34" s="74">
        <v>12.1233</v>
      </c>
      <c r="O34" s="74">
        <v>0</v>
      </c>
      <c r="P34" s="74">
        <v>12.1233</v>
      </c>
      <c r="Q34" s="74">
        <v>12.100199999999999</v>
      </c>
      <c r="R34" s="74">
        <v>14</v>
      </c>
      <c r="S34" s="74">
        <v>0</v>
      </c>
      <c r="T34" s="159" t="s">
        <v>191</v>
      </c>
      <c r="U34" s="159" t="s">
        <v>191</v>
      </c>
      <c r="V34" s="159" t="s">
        <v>191</v>
      </c>
      <c r="W34" s="159" t="s">
        <v>191</v>
      </c>
      <c r="X34" s="159" t="s">
        <v>191</v>
      </c>
      <c r="Y34" s="159" t="s">
        <v>191</v>
      </c>
      <c r="Z34" s="159" t="s">
        <v>191</v>
      </c>
      <c r="AA34" s="159" t="s">
        <v>191</v>
      </c>
      <c r="AB34" s="159" t="s">
        <v>191</v>
      </c>
      <c r="AC34" s="159" t="s">
        <v>191</v>
      </c>
      <c r="AD34" s="159" t="s">
        <v>191</v>
      </c>
      <c r="AE34" s="159" t="s">
        <v>191</v>
      </c>
    </row>
    <row r="35" spans="1:31" hidden="1" outlineLevel="1">
      <c r="A35" s="62">
        <v>41275</v>
      </c>
      <c r="B35" s="74">
        <v>20.163900000000002</v>
      </c>
      <c r="C35" s="74">
        <v>22.267900000000001</v>
      </c>
      <c r="D35" s="74">
        <v>19.507300000000001</v>
      </c>
      <c r="E35" s="74">
        <v>19.095400000000001</v>
      </c>
      <c r="F35" s="74">
        <v>19.8233</v>
      </c>
      <c r="G35" s="74">
        <v>0</v>
      </c>
      <c r="H35" s="74">
        <v>20.357700000000001</v>
      </c>
      <c r="I35" s="74">
        <v>22.267900000000001</v>
      </c>
      <c r="J35" s="74">
        <v>19.746099999999998</v>
      </c>
      <c r="K35" s="74">
        <v>19.581299999999999</v>
      </c>
      <c r="L35" s="74">
        <v>19.866900000000001</v>
      </c>
      <c r="M35" s="74">
        <v>0</v>
      </c>
      <c r="N35" s="74">
        <v>10.3028</v>
      </c>
      <c r="O35" s="74">
        <v>0</v>
      </c>
      <c r="P35" s="74">
        <v>10.3028</v>
      </c>
      <c r="Q35" s="74">
        <v>9.9552999999999994</v>
      </c>
      <c r="R35" s="74">
        <v>12.5587</v>
      </c>
      <c r="S35" s="74">
        <v>0</v>
      </c>
      <c r="T35" s="74">
        <v>10.284599999999999</v>
      </c>
      <c r="U35" s="74">
        <v>0</v>
      </c>
      <c r="V35" s="74">
        <v>10.284599999999999</v>
      </c>
      <c r="W35" s="74">
        <v>10.073600000000001</v>
      </c>
      <c r="X35" s="74">
        <v>14</v>
      </c>
      <c r="Y35" s="74">
        <v>0</v>
      </c>
      <c r="Z35" s="74">
        <v>10.3635</v>
      </c>
      <c r="AA35" s="74">
        <v>0</v>
      </c>
      <c r="AB35" s="74">
        <v>10.3635</v>
      </c>
      <c r="AC35" s="74">
        <v>9.3379999999999992</v>
      </c>
      <c r="AD35" s="74">
        <v>11.913</v>
      </c>
      <c r="AE35" s="74">
        <v>0</v>
      </c>
    </row>
    <row r="36" spans="1:31" hidden="1" outlineLevel="1">
      <c r="A36" s="62">
        <v>41306</v>
      </c>
      <c r="B36" s="74">
        <v>21.1294</v>
      </c>
      <c r="C36" s="74">
        <v>22.679500000000001</v>
      </c>
      <c r="D36" s="74">
        <v>20.5379</v>
      </c>
      <c r="E36" s="74">
        <v>19.6556</v>
      </c>
      <c r="F36" s="74">
        <v>21.5076</v>
      </c>
      <c r="G36" s="74">
        <v>18.848199999999999</v>
      </c>
      <c r="H36" s="74">
        <v>21.742599999999999</v>
      </c>
      <c r="I36" s="74">
        <v>22.679500000000001</v>
      </c>
      <c r="J36" s="74">
        <v>21.354299999999999</v>
      </c>
      <c r="K36" s="74">
        <v>20.350300000000001</v>
      </c>
      <c r="L36" s="74">
        <v>22.4819</v>
      </c>
      <c r="M36" s="74">
        <v>18.848199999999999</v>
      </c>
      <c r="N36" s="74">
        <v>11.062799999999999</v>
      </c>
      <c r="O36" s="74">
        <v>0</v>
      </c>
      <c r="P36" s="74">
        <v>11.062799999999999</v>
      </c>
      <c r="Q36" s="74">
        <v>11.066700000000001</v>
      </c>
      <c r="R36" s="74">
        <v>11.059200000000001</v>
      </c>
      <c r="S36" s="74">
        <v>0</v>
      </c>
      <c r="T36" s="74">
        <v>11.036899999999999</v>
      </c>
      <c r="U36" s="74">
        <v>0</v>
      </c>
      <c r="V36" s="74">
        <v>11.036899999999999</v>
      </c>
      <c r="W36" s="74">
        <v>11.0786</v>
      </c>
      <c r="X36" s="74">
        <v>11</v>
      </c>
      <c r="Y36" s="74">
        <v>0</v>
      </c>
      <c r="Z36" s="74">
        <v>11.1617</v>
      </c>
      <c r="AA36" s="74">
        <v>0</v>
      </c>
      <c r="AB36" s="74">
        <v>11.1617</v>
      </c>
      <c r="AC36" s="74">
        <v>11.0273</v>
      </c>
      <c r="AD36" s="74">
        <v>11.321899999999999</v>
      </c>
      <c r="AE36" s="74">
        <v>0</v>
      </c>
    </row>
    <row r="37" spans="1:31" hidden="1" outlineLevel="1">
      <c r="A37" s="62">
        <v>41334</v>
      </c>
      <c r="B37" s="74">
        <v>21.8169</v>
      </c>
      <c r="C37" s="74">
        <v>22.239100000000001</v>
      </c>
      <c r="D37" s="74">
        <v>21.674199999999999</v>
      </c>
      <c r="E37" s="74">
        <v>20.0533</v>
      </c>
      <c r="F37" s="74">
        <v>22.952000000000002</v>
      </c>
      <c r="G37" s="74">
        <v>19.474</v>
      </c>
      <c r="H37" s="74">
        <v>21.967199999999998</v>
      </c>
      <c r="I37" s="74">
        <v>22.239100000000001</v>
      </c>
      <c r="J37" s="74">
        <v>21.8735</v>
      </c>
      <c r="K37" s="74">
        <v>20.316500000000001</v>
      </c>
      <c r="L37" s="74">
        <v>23.074999999999999</v>
      </c>
      <c r="M37" s="74">
        <v>19.474</v>
      </c>
      <c r="N37" s="74">
        <v>11.5185</v>
      </c>
      <c r="O37" s="74">
        <v>0</v>
      </c>
      <c r="P37" s="74">
        <v>11.5185</v>
      </c>
      <c r="Q37" s="74">
        <v>11.811199999999999</v>
      </c>
      <c r="R37" s="74">
        <v>10.8072</v>
      </c>
      <c r="S37" s="74">
        <v>0</v>
      </c>
      <c r="T37" s="74">
        <v>11.8575</v>
      </c>
      <c r="U37" s="74">
        <v>0</v>
      </c>
      <c r="V37" s="74">
        <v>11.8575</v>
      </c>
      <c r="W37" s="74">
        <v>11.8575</v>
      </c>
      <c r="X37" s="74">
        <v>0</v>
      </c>
      <c r="Y37" s="74">
        <v>0</v>
      </c>
      <c r="Z37" s="74">
        <v>7.9508000000000001</v>
      </c>
      <c r="AA37" s="74">
        <v>0</v>
      </c>
      <c r="AB37" s="74">
        <v>7.9508000000000001</v>
      </c>
      <c r="AC37" s="74">
        <v>10.199999999999999</v>
      </c>
      <c r="AD37" s="74">
        <v>7.7224000000000004</v>
      </c>
      <c r="AE37" s="74">
        <v>0</v>
      </c>
    </row>
    <row r="38" spans="1:31" hidden="1" outlineLevel="1">
      <c r="A38" s="62">
        <v>41365</v>
      </c>
      <c r="B38" s="74">
        <v>20.569900000000001</v>
      </c>
      <c r="C38" s="74">
        <v>22.157599999999999</v>
      </c>
      <c r="D38" s="74">
        <v>20.2072</v>
      </c>
      <c r="E38" s="74">
        <v>19.295400000000001</v>
      </c>
      <c r="F38" s="74">
        <v>20.668900000000001</v>
      </c>
      <c r="G38" s="74">
        <v>0</v>
      </c>
      <c r="H38" s="74">
        <v>20.86</v>
      </c>
      <c r="I38" s="74">
        <v>22.157599999999999</v>
      </c>
      <c r="J38" s="74">
        <v>20.551400000000001</v>
      </c>
      <c r="K38" s="74">
        <v>20.096699999999998</v>
      </c>
      <c r="L38" s="74">
        <v>20.763400000000001</v>
      </c>
      <c r="M38" s="74">
        <v>0</v>
      </c>
      <c r="N38" s="74">
        <v>11.7681</v>
      </c>
      <c r="O38" s="74">
        <v>0</v>
      </c>
      <c r="P38" s="74">
        <v>11.7681</v>
      </c>
      <c r="Q38" s="74">
        <v>11.3238</v>
      </c>
      <c r="R38" s="74">
        <v>13.375</v>
      </c>
      <c r="S38" s="74" t="s">
        <v>127</v>
      </c>
      <c r="T38" s="74">
        <v>11.0055</v>
      </c>
      <c r="U38" s="74">
        <v>0</v>
      </c>
      <c r="V38" s="74">
        <v>11.0055</v>
      </c>
      <c r="W38" s="74">
        <v>10.133800000000001</v>
      </c>
      <c r="X38" s="74">
        <v>12.986700000000001</v>
      </c>
      <c r="Y38" s="74">
        <v>0</v>
      </c>
      <c r="Z38" s="74">
        <v>12.6023</v>
      </c>
      <c r="AA38" s="74">
        <v>0</v>
      </c>
      <c r="AB38" s="74">
        <v>12.6023</v>
      </c>
      <c r="AC38" s="74">
        <v>12.6149</v>
      </c>
      <c r="AD38" s="74">
        <v>11.913</v>
      </c>
      <c r="AE38" s="74">
        <v>0</v>
      </c>
    </row>
    <row r="39" spans="1:31" hidden="1" outlineLevel="1">
      <c r="A39" s="62">
        <v>41395</v>
      </c>
      <c r="B39" s="74">
        <v>19.6662</v>
      </c>
      <c r="C39" s="74">
        <v>21.629200000000001</v>
      </c>
      <c r="D39" s="74">
        <v>18.865400000000001</v>
      </c>
      <c r="E39" s="74">
        <v>18.748699999999999</v>
      </c>
      <c r="F39" s="74">
        <v>18.955200000000001</v>
      </c>
      <c r="G39" s="74">
        <v>0</v>
      </c>
      <c r="H39" s="74">
        <v>20.721499999999999</v>
      </c>
      <c r="I39" s="74">
        <v>21.629200000000001</v>
      </c>
      <c r="J39" s="74">
        <v>20.284800000000001</v>
      </c>
      <c r="K39" s="74">
        <v>20.003299999999999</v>
      </c>
      <c r="L39" s="74">
        <v>20.513400000000001</v>
      </c>
      <c r="M39" s="74">
        <v>0</v>
      </c>
      <c r="N39" s="74">
        <v>10.9352</v>
      </c>
      <c r="O39" s="74">
        <v>0</v>
      </c>
      <c r="P39" s="74">
        <v>10.9352</v>
      </c>
      <c r="Q39" s="74">
        <v>10.082800000000001</v>
      </c>
      <c r="R39" s="74">
        <v>11.419600000000001</v>
      </c>
      <c r="S39" s="74">
        <v>0</v>
      </c>
      <c r="T39" s="74">
        <v>11.5009</v>
      </c>
      <c r="U39" s="74">
        <v>0</v>
      </c>
      <c r="V39" s="74">
        <v>11.5009</v>
      </c>
      <c r="W39" s="74">
        <v>10.379899999999999</v>
      </c>
      <c r="X39" s="74">
        <v>12.064</v>
      </c>
      <c r="Y39" s="74">
        <v>0</v>
      </c>
      <c r="Z39" s="74">
        <v>9.2344000000000008</v>
      </c>
      <c r="AA39" s="74">
        <v>0</v>
      </c>
      <c r="AB39" s="74">
        <v>9.2344000000000008</v>
      </c>
      <c r="AC39" s="74">
        <v>9.4939999999999998</v>
      </c>
      <c r="AD39" s="74">
        <v>9.0174000000000003</v>
      </c>
      <c r="AE39" s="74">
        <v>0</v>
      </c>
    </row>
    <row r="40" spans="1:31" hidden="1" outlineLevel="1">
      <c r="A40" s="62">
        <v>41426</v>
      </c>
      <c r="B40" s="74">
        <v>19.660299999999999</v>
      </c>
      <c r="C40" s="74">
        <v>21.676400000000001</v>
      </c>
      <c r="D40" s="74">
        <v>19.033000000000001</v>
      </c>
      <c r="E40" s="74">
        <v>16.445599999999999</v>
      </c>
      <c r="F40" s="74">
        <v>21.552900000000001</v>
      </c>
      <c r="G40" s="74">
        <v>21.1</v>
      </c>
      <c r="H40" s="74">
        <v>21.2605</v>
      </c>
      <c r="I40" s="74">
        <v>21.676400000000001</v>
      </c>
      <c r="J40" s="74">
        <v>21.0989</v>
      </c>
      <c r="K40" s="74">
        <v>19.634599999999999</v>
      </c>
      <c r="L40" s="74">
        <v>22.089200000000002</v>
      </c>
      <c r="M40" s="74">
        <v>21.1</v>
      </c>
      <c r="N40" s="74">
        <v>10.7072</v>
      </c>
      <c r="O40" s="74">
        <v>0</v>
      </c>
      <c r="P40" s="74">
        <v>10.7072</v>
      </c>
      <c r="Q40" s="74">
        <v>10.452</v>
      </c>
      <c r="R40" s="74">
        <v>12.292899999999999</v>
      </c>
      <c r="S40" s="74">
        <v>0</v>
      </c>
      <c r="T40" s="74">
        <v>10.520899999999999</v>
      </c>
      <c r="U40" s="74">
        <v>0</v>
      </c>
      <c r="V40" s="74">
        <v>10.520899999999999</v>
      </c>
      <c r="W40" s="74">
        <v>10.3939</v>
      </c>
      <c r="X40" s="74">
        <v>11.5297</v>
      </c>
      <c r="Y40" s="74">
        <v>0</v>
      </c>
      <c r="Z40" s="74">
        <v>11.3316</v>
      </c>
      <c r="AA40" s="74">
        <v>0</v>
      </c>
      <c r="AB40" s="74">
        <v>11.3316</v>
      </c>
      <c r="AC40" s="74">
        <v>11.5235</v>
      </c>
      <c r="AD40" s="74">
        <v>10.5</v>
      </c>
      <c r="AE40" s="74">
        <v>0</v>
      </c>
    </row>
    <row r="41" spans="1:31" hidden="1" outlineLevel="1">
      <c r="A41" s="62">
        <v>41456</v>
      </c>
      <c r="B41" s="74">
        <v>19.169499999999999</v>
      </c>
      <c r="C41" s="74">
        <v>21.801100000000002</v>
      </c>
      <c r="D41" s="74">
        <v>18.6205</v>
      </c>
      <c r="E41" s="74">
        <v>18.070499999999999</v>
      </c>
      <c r="F41" s="74">
        <v>18.833100000000002</v>
      </c>
      <c r="G41" s="74">
        <v>0</v>
      </c>
      <c r="H41" s="74">
        <v>19.777699999999999</v>
      </c>
      <c r="I41" s="74">
        <v>21.801100000000002</v>
      </c>
      <c r="J41" s="74">
        <v>19.3201</v>
      </c>
      <c r="K41" s="74">
        <v>18.688400000000001</v>
      </c>
      <c r="L41" s="74">
        <v>19.564699999999998</v>
      </c>
      <c r="M41" s="74">
        <v>0</v>
      </c>
      <c r="N41" s="74">
        <v>10.297700000000001</v>
      </c>
      <c r="O41" s="74">
        <v>0</v>
      </c>
      <c r="P41" s="74">
        <v>10.297700000000001</v>
      </c>
      <c r="Q41" s="74">
        <v>10.6073</v>
      </c>
      <c r="R41" s="74">
        <v>10.180300000000001</v>
      </c>
      <c r="S41" s="74" t="s">
        <v>127</v>
      </c>
      <c r="T41" s="74">
        <v>10.995100000000001</v>
      </c>
      <c r="U41" s="74">
        <v>0</v>
      </c>
      <c r="V41" s="74">
        <v>10.995100000000001</v>
      </c>
      <c r="W41" s="74">
        <v>10.6546</v>
      </c>
      <c r="X41" s="74">
        <v>11.9251</v>
      </c>
      <c r="Y41" s="74">
        <v>0</v>
      </c>
      <c r="Z41" s="74">
        <v>9.4948999999999995</v>
      </c>
      <c r="AA41" s="74">
        <v>0</v>
      </c>
      <c r="AB41" s="74">
        <v>9.4948999999999995</v>
      </c>
      <c r="AC41" s="74">
        <v>10.235799999999999</v>
      </c>
      <c r="AD41" s="74">
        <v>9.4562000000000008</v>
      </c>
      <c r="AE41" s="74">
        <v>0</v>
      </c>
    </row>
    <row r="42" spans="1:31" hidden="1" outlineLevel="1">
      <c r="A42" s="62">
        <v>41487</v>
      </c>
      <c r="B42" s="74">
        <v>19.0871</v>
      </c>
      <c r="C42" s="74">
        <v>20.981400000000001</v>
      </c>
      <c r="D42" s="74">
        <v>17.879100000000001</v>
      </c>
      <c r="E42" s="74">
        <v>16.980599999999999</v>
      </c>
      <c r="F42" s="74">
        <v>19.427800000000001</v>
      </c>
      <c r="G42" s="74">
        <v>0</v>
      </c>
      <c r="H42" s="74">
        <v>19.613600000000002</v>
      </c>
      <c r="I42" s="74">
        <v>20.981400000000001</v>
      </c>
      <c r="J42" s="74">
        <v>18.649799999999999</v>
      </c>
      <c r="K42" s="74">
        <v>17.695399999999999</v>
      </c>
      <c r="L42" s="74">
        <v>20.308199999999999</v>
      </c>
      <c r="M42" s="74">
        <v>0</v>
      </c>
      <c r="N42" s="74">
        <v>10.542299999999999</v>
      </c>
      <c r="O42" s="74">
        <v>0</v>
      </c>
      <c r="P42" s="74">
        <v>10.542299999999999</v>
      </c>
      <c r="Q42" s="74">
        <v>9.9571000000000005</v>
      </c>
      <c r="R42" s="74">
        <v>11.476900000000001</v>
      </c>
      <c r="S42" s="74" t="s">
        <v>127</v>
      </c>
      <c r="T42" s="74">
        <v>10.827199999999999</v>
      </c>
      <c r="U42" s="74">
        <v>0</v>
      </c>
      <c r="V42" s="74">
        <v>10.827199999999999</v>
      </c>
      <c r="W42" s="74">
        <v>10.062900000000001</v>
      </c>
      <c r="X42" s="74">
        <v>12.220499999999999</v>
      </c>
      <c r="Y42" s="74">
        <v>0</v>
      </c>
      <c r="Z42" s="74">
        <v>9.6496999999999993</v>
      </c>
      <c r="AA42" s="74">
        <v>0</v>
      </c>
      <c r="AB42" s="74">
        <v>9.6496999999999993</v>
      </c>
      <c r="AC42" s="74">
        <v>9.5444999999999993</v>
      </c>
      <c r="AD42" s="74">
        <v>9.7629000000000001</v>
      </c>
      <c r="AE42" s="74">
        <v>0</v>
      </c>
    </row>
    <row r="43" spans="1:31" hidden="1" outlineLevel="1">
      <c r="A43" s="62">
        <v>41518</v>
      </c>
      <c r="B43" s="74">
        <v>18.335799999999999</v>
      </c>
      <c r="C43" s="74">
        <v>20.669499999999999</v>
      </c>
      <c r="D43" s="74">
        <v>17.035599999999999</v>
      </c>
      <c r="E43" s="74">
        <v>15.976699999999999</v>
      </c>
      <c r="F43" s="74">
        <v>17.925599999999999</v>
      </c>
      <c r="G43" s="74">
        <v>0</v>
      </c>
      <c r="H43" s="74">
        <v>18.935199999999998</v>
      </c>
      <c r="I43" s="74">
        <v>20.669499999999999</v>
      </c>
      <c r="J43" s="74">
        <v>17.836400000000001</v>
      </c>
      <c r="K43" s="74">
        <v>16.123999999999999</v>
      </c>
      <c r="L43" s="74">
        <v>19.5456</v>
      </c>
      <c r="M43" s="74">
        <v>0</v>
      </c>
      <c r="N43" s="74">
        <v>11.1937</v>
      </c>
      <c r="O43" s="74">
        <v>0</v>
      </c>
      <c r="P43" s="74">
        <v>11.1937</v>
      </c>
      <c r="Q43" s="74">
        <v>12.257400000000001</v>
      </c>
      <c r="R43" s="74">
        <v>11.0143</v>
      </c>
      <c r="S43" s="74">
        <v>0</v>
      </c>
      <c r="T43" s="74">
        <v>10.8086</v>
      </c>
      <c r="U43" s="74">
        <v>0</v>
      </c>
      <c r="V43" s="74">
        <v>10.8086</v>
      </c>
      <c r="W43" s="74">
        <v>12.6081</v>
      </c>
      <c r="X43" s="74">
        <v>10.4749</v>
      </c>
      <c r="Y43" s="74">
        <v>0</v>
      </c>
      <c r="Z43" s="74">
        <v>10.402900000000001</v>
      </c>
      <c r="AA43" s="74">
        <v>0</v>
      </c>
      <c r="AB43" s="74">
        <v>10.402900000000001</v>
      </c>
      <c r="AC43" s="74">
        <v>10.199999999999999</v>
      </c>
      <c r="AD43" s="74">
        <v>10.5</v>
      </c>
      <c r="AE43" s="74">
        <v>0</v>
      </c>
    </row>
    <row r="44" spans="1:31" hidden="1" outlineLevel="1">
      <c r="A44" s="62">
        <v>41548</v>
      </c>
      <c r="B44" s="74">
        <v>18.2087</v>
      </c>
      <c r="C44" s="74">
        <v>20.811599999999999</v>
      </c>
      <c r="D44" s="74">
        <v>16.880299999999998</v>
      </c>
      <c r="E44" s="74">
        <v>15.837899999999999</v>
      </c>
      <c r="F44" s="74">
        <v>18.161000000000001</v>
      </c>
      <c r="G44" s="74">
        <v>0</v>
      </c>
      <c r="H44" s="74">
        <v>18.860499999999998</v>
      </c>
      <c r="I44" s="74">
        <v>20.811599999999999</v>
      </c>
      <c r="J44" s="74">
        <v>17.7484</v>
      </c>
      <c r="K44" s="74">
        <v>16.6159</v>
      </c>
      <c r="L44" s="74">
        <v>19.153300000000002</v>
      </c>
      <c r="M44" s="74">
        <v>0</v>
      </c>
      <c r="N44" s="74">
        <v>9.4563000000000006</v>
      </c>
      <c r="O44" s="74">
        <v>0</v>
      </c>
      <c r="P44" s="74">
        <v>9.4563000000000006</v>
      </c>
      <c r="Q44" s="74">
        <v>8.8999000000000006</v>
      </c>
      <c r="R44" s="74">
        <v>10.086</v>
      </c>
      <c r="S44" s="74" t="s">
        <v>127</v>
      </c>
      <c r="T44" s="74">
        <v>10.055199999999999</v>
      </c>
      <c r="U44" s="74">
        <v>0</v>
      </c>
      <c r="V44" s="74">
        <v>10.055199999999999</v>
      </c>
      <c r="W44" s="74">
        <v>9.8595000000000006</v>
      </c>
      <c r="X44" s="74">
        <v>10.086</v>
      </c>
      <c r="Y44" s="74">
        <v>0</v>
      </c>
      <c r="Z44" s="74">
        <v>8.7448999999999995</v>
      </c>
      <c r="AA44" s="74">
        <v>0</v>
      </c>
      <c r="AB44" s="74">
        <v>8.7448999999999995</v>
      </c>
      <c r="AC44" s="74">
        <v>8.7448999999999995</v>
      </c>
      <c r="AD44" s="74">
        <v>0</v>
      </c>
      <c r="AE44" s="74">
        <v>0</v>
      </c>
    </row>
    <row r="45" spans="1:31" hidden="1" outlineLevel="1">
      <c r="A45" s="62">
        <v>41579</v>
      </c>
      <c r="B45" s="74">
        <v>17.722799999999999</v>
      </c>
      <c r="C45" s="74">
        <v>20.930599999999998</v>
      </c>
      <c r="D45" s="74">
        <v>16.223299999999998</v>
      </c>
      <c r="E45" s="74">
        <v>16.328199999999999</v>
      </c>
      <c r="F45" s="74">
        <v>16.0732</v>
      </c>
      <c r="G45" s="74">
        <v>0</v>
      </c>
      <c r="H45" s="74">
        <v>18.782299999999999</v>
      </c>
      <c r="I45" s="74">
        <v>20.930599999999998</v>
      </c>
      <c r="J45" s="74">
        <v>17.569199999999999</v>
      </c>
      <c r="K45" s="74">
        <v>16.613600000000002</v>
      </c>
      <c r="L45" s="74">
        <v>19.615500000000001</v>
      </c>
      <c r="M45" s="74">
        <v>0</v>
      </c>
      <c r="N45" s="74">
        <v>9.7523999999999997</v>
      </c>
      <c r="O45" s="74">
        <v>0</v>
      </c>
      <c r="P45" s="74">
        <v>9.7523999999999997</v>
      </c>
      <c r="Q45" s="74">
        <v>9.7042999999999999</v>
      </c>
      <c r="R45" s="74">
        <v>9.7603000000000009</v>
      </c>
      <c r="S45" s="74" t="s">
        <v>127</v>
      </c>
      <c r="T45" s="74">
        <v>10.8216</v>
      </c>
      <c r="U45" s="74">
        <v>0</v>
      </c>
      <c r="V45" s="74">
        <v>10.8216</v>
      </c>
      <c r="W45" s="74">
        <v>9.8826000000000001</v>
      </c>
      <c r="X45" s="74">
        <v>12</v>
      </c>
      <c r="Y45" s="74">
        <v>0</v>
      </c>
      <c r="Z45" s="74">
        <v>9.5373000000000001</v>
      </c>
      <c r="AA45" s="74">
        <v>0</v>
      </c>
      <c r="AB45" s="74">
        <v>9.5373000000000001</v>
      </c>
      <c r="AC45" s="74">
        <v>9.3585999999999991</v>
      </c>
      <c r="AD45" s="74">
        <v>9.5482999999999993</v>
      </c>
      <c r="AE45" s="74">
        <v>0</v>
      </c>
    </row>
    <row r="46" spans="1:31" hidden="1" outlineLevel="1">
      <c r="A46" s="62">
        <v>41609</v>
      </c>
      <c r="B46" s="74">
        <v>18.9697</v>
      </c>
      <c r="C46" s="74">
        <v>20.611499999999999</v>
      </c>
      <c r="D46" s="74">
        <v>18.274000000000001</v>
      </c>
      <c r="E46" s="74">
        <v>18.1494</v>
      </c>
      <c r="F46" s="74">
        <v>18.5045</v>
      </c>
      <c r="G46" s="74">
        <v>23.348700000000001</v>
      </c>
      <c r="H46" s="74">
        <v>19.9131</v>
      </c>
      <c r="I46" s="74">
        <v>20.611499999999999</v>
      </c>
      <c r="J46" s="74">
        <v>19.5655</v>
      </c>
      <c r="K46" s="74">
        <v>19.3294</v>
      </c>
      <c r="L46" s="74">
        <v>20.071300000000001</v>
      </c>
      <c r="M46" s="74">
        <v>23.348700000000001</v>
      </c>
      <c r="N46" s="74">
        <v>10.8667</v>
      </c>
      <c r="O46" s="74">
        <v>0</v>
      </c>
      <c r="P46" s="74">
        <v>10.8667</v>
      </c>
      <c r="Q46" s="74">
        <v>10.8551</v>
      </c>
      <c r="R46" s="74">
        <v>10.8881</v>
      </c>
      <c r="S46" s="74">
        <v>0</v>
      </c>
      <c r="T46" s="74">
        <v>11.4726</v>
      </c>
      <c r="U46" s="74">
        <v>0</v>
      </c>
      <c r="V46" s="74">
        <v>11.4726</v>
      </c>
      <c r="W46" s="74">
        <v>11.998699999999999</v>
      </c>
      <c r="X46" s="74">
        <v>9.9681999999999995</v>
      </c>
      <c r="Y46" s="74">
        <v>0</v>
      </c>
      <c r="Z46" s="74">
        <v>8.7273999999999994</v>
      </c>
      <c r="AA46" s="74">
        <v>0</v>
      </c>
      <c r="AB46" s="74">
        <v>8.7273999999999994</v>
      </c>
      <c r="AC46" s="74">
        <v>8</v>
      </c>
      <c r="AD46" s="74">
        <v>9.6929999999999996</v>
      </c>
      <c r="AE46" s="74">
        <v>0</v>
      </c>
    </row>
    <row r="47" spans="1:31" hidden="1" outlineLevel="1">
      <c r="A47" s="62">
        <v>41640</v>
      </c>
      <c r="B47" s="74">
        <v>19.332999999999998</v>
      </c>
      <c r="C47" s="74">
        <v>20.653199999999998</v>
      </c>
      <c r="D47" s="74">
        <v>18.2393</v>
      </c>
      <c r="E47" s="74">
        <v>17.905999999999999</v>
      </c>
      <c r="F47" s="74">
        <v>19.431899999999999</v>
      </c>
      <c r="G47" s="74">
        <v>23.329499999999999</v>
      </c>
      <c r="H47" s="74">
        <v>19.546500000000002</v>
      </c>
      <c r="I47" s="74">
        <v>20.653199999999998</v>
      </c>
      <c r="J47" s="74">
        <v>18.5854</v>
      </c>
      <c r="K47" s="74">
        <v>18.127500000000001</v>
      </c>
      <c r="L47" s="74">
        <v>20.327500000000001</v>
      </c>
      <c r="M47" s="74">
        <v>23.329499999999999</v>
      </c>
      <c r="N47" s="74">
        <v>11.097799999999999</v>
      </c>
      <c r="O47" s="74">
        <v>0</v>
      </c>
      <c r="P47" s="74">
        <v>11.097799999999999</v>
      </c>
      <c r="Q47" s="74">
        <v>12.120900000000001</v>
      </c>
      <c r="R47" s="74">
        <v>9.3673999999999999</v>
      </c>
      <c r="S47" s="74">
        <v>0</v>
      </c>
      <c r="T47" s="74">
        <v>10.987399999999999</v>
      </c>
      <c r="U47" s="74">
        <v>0</v>
      </c>
      <c r="V47" s="74">
        <v>10.987399999999999</v>
      </c>
      <c r="W47" s="74">
        <v>12</v>
      </c>
      <c r="X47" s="74">
        <v>9.0205000000000002</v>
      </c>
      <c r="Y47" s="74">
        <v>0</v>
      </c>
      <c r="Z47" s="74">
        <v>10</v>
      </c>
      <c r="AA47" s="74">
        <v>0</v>
      </c>
      <c r="AB47" s="74">
        <v>10</v>
      </c>
      <c r="AC47" s="74">
        <v>0</v>
      </c>
      <c r="AD47" s="74">
        <v>10</v>
      </c>
      <c r="AE47" s="74">
        <v>0</v>
      </c>
    </row>
    <row r="48" spans="1:31" hidden="1" outlineLevel="1">
      <c r="A48" s="62">
        <v>41671</v>
      </c>
      <c r="B48" s="74">
        <v>19.0671</v>
      </c>
      <c r="C48" s="74">
        <v>20.529199999999999</v>
      </c>
      <c r="D48" s="74">
        <v>18.601800000000001</v>
      </c>
      <c r="E48" s="74">
        <v>18.388500000000001</v>
      </c>
      <c r="F48" s="74">
        <v>19.195499999999999</v>
      </c>
      <c r="G48" s="74">
        <v>27.4284</v>
      </c>
      <c r="H48" s="74">
        <v>21.126100000000001</v>
      </c>
      <c r="I48" s="74">
        <v>20.529199999999999</v>
      </c>
      <c r="J48" s="74">
        <v>21.3813</v>
      </c>
      <c r="K48" s="74">
        <v>21.573</v>
      </c>
      <c r="L48" s="74">
        <v>20.623799999999999</v>
      </c>
      <c r="M48" s="74">
        <v>27.4284</v>
      </c>
      <c r="N48" s="74">
        <v>10.5055</v>
      </c>
      <c r="O48" s="74">
        <v>0</v>
      </c>
      <c r="P48" s="74">
        <v>10.5055</v>
      </c>
      <c r="Q48" s="74">
        <v>10.536199999999999</v>
      </c>
      <c r="R48" s="74">
        <v>10.2644</v>
      </c>
      <c r="S48" s="74">
        <v>0</v>
      </c>
      <c r="T48" s="74">
        <v>10.6951</v>
      </c>
      <c r="U48" s="74">
        <v>0</v>
      </c>
      <c r="V48" s="74">
        <v>10.6951</v>
      </c>
      <c r="W48" s="74">
        <v>10.684200000000001</v>
      </c>
      <c r="X48" s="74">
        <v>11</v>
      </c>
      <c r="Y48" s="74">
        <v>0</v>
      </c>
      <c r="Z48" s="74">
        <v>9.2433999999999994</v>
      </c>
      <c r="AA48" s="74">
        <v>0</v>
      </c>
      <c r="AB48" s="74">
        <v>9.2433999999999994</v>
      </c>
      <c r="AC48" s="74">
        <v>8</v>
      </c>
      <c r="AD48" s="74">
        <v>10</v>
      </c>
      <c r="AE48" s="74">
        <v>0</v>
      </c>
    </row>
    <row r="49" spans="1:31" hidden="1" outlineLevel="1">
      <c r="A49" s="62">
        <v>41699</v>
      </c>
      <c r="B49" s="74">
        <v>21.0718</v>
      </c>
      <c r="C49" s="74">
        <v>21.659199999999998</v>
      </c>
      <c r="D49" s="74">
        <v>20.7164</v>
      </c>
      <c r="E49" s="74">
        <v>22.465499999999999</v>
      </c>
      <c r="F49" s="74">
        <v>19.361000000000001</v>
      </c>
      <c r="G49" s="74">
        <v>0</v>
      </c>
      <c r="H49" s="74">
        <v>21.146899999999999</v>
      </c>
      <c r="I49" s="74">
        <v>21.659199999999998</v>
      </c>
      <c r="J49" s="74">
        <v>20.832899999999999</v>
      </c>
      <c r="K49" s="74">
        <v>22.790400000000002</v>
      </c>
      <c r="L49" s="74">
        <v>19.361000000000001</v>
      </c>
      <c r="M49" s="74">
        <v>0</v>
      </c>
      <c r="N49" s="74">
        <v>11.831099999999999</v>
      </c>
      <c r="O49" s="74">
        <v>0</v>
      </c>
      <c r="P49" s="74">
        <v>11.831099999999999</v>
      </c>
      <c r="Q49" s="74">
        <v>11.831099999999999</v>
      </c>
      <c r="R49" s="74" t="s">
        <v>127</v>
      </c>
      <c r="S49" s="74">
        <v>0</v>
      </c>
      <c r="T49" s="74">
        <v>11.831099999999999</v>
      </c>
      <c r="U49" s="74">
        <v>0</v>
      </c>
      <c r="V49" s="74">
        <v>11.831099999999999</v>
      </c>
      <c r="W49" s="74">
        <v>11.831099999999999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</row>
    <row r="50" spans="1:31" hidden="1" outlineLevel="1">
      <c r="A50" s="62">
        <v>41730</v>
      </c>
      <c r="B50" s="74">
        <v>19.327400000000001</v>
      </c>
      <c r="C50" s="74">
        <v>20.737400000000001</v>
      </c>
      <c r="D50" s="74">
        <v>19.0047</v>
      </c>
      <c r="E50" s="74">
        <v>17.241700000000002</v>
      </c>
      <c r="F50" s="74">
        <v>20.8748</v>
      </c>
      <c r="G50" s="74">
        <v>19.474</v>
      </c>
      <c r="H50" s="74">
        <v>21.835000000000001</v>
      </c>
      <c r="I50" s="74">
        <v>20.737400000000001</v>
      </c>
      <c r="J50" s="74">
        <v>22.1828</v>
      </c>
      <c r="K50" s="74">
        <v>22.782</v>
      </c>
      <c r="L50" s="74">
        <v>21.815899999999999</v>
      </c>
      <c r="M50" s="74">
        <v>19.474</v>
      </c>
      <c r="N50" s="74">
        <v>10.7402</v>
      </c>
      <c r="O50" s="74">
        <v>0</v>
      </c>
      <c r="P50" s="74">
        <v>10.7402</v>
      </c>
      <c r="Q50" s="74">
        <v>10.8352</v>
      </c>
      <c r="R50" s="74">
        <v>10.161300000000001</v>
      </c>
      <c r="S50" s="74">
        <v>0</v>
      </c>
      <c r="T50" s="74">
        <v>10.8352</v>
      </c>
      <c r="U50" s="74">
        <v>0</v>
      </c>
      <c r="V50" s="74">
        <v>10.8352</v>
      </c>
      <c r="W50" s="74">
        <v>10.8352</v>
      </c>
      <c r="X50" s="74">
        <v>0</v>
      </c>
      <c r="Y50" s="74">
        <v>0</v>
      </c>
      <c r="Z50" s="74">
        <v>10.148</v>
      </c>
      <c r="AA50" s="74">
        <v>0</v>
      </c>
      <c r="AB50" s="74">
        <v>10.148</v>
      </c>
      <c r="AC50" s="74">
        <v>0</v>
      </c>
      <c r="AD50" s="74">
        <v>10.148</v>
      </c>
      <c r="AE50" s="74">
        <v>0</v>
      </c>
    </row>
    <row r="51" spans="1:31" hidden="1" outlineLevel="1">
      <c r="A51" s="62">
        <v>41760</v>
      </c>
      <c r="B51" s="74">
        <v>17.738900000000001</v>
      </c>
      <c r="C51" s="74">
        <v>20.731100000000001</v>
      </c>
      <c r="D51" s="74">
        <v>16.5883</v>
      </c>
      <c r="E51" s="74">
        <v>16.212700000000002</v>
      </c>
      <c r="F51" s="74">
        <v>19.068100000000001</v>
      </c>
      <c r="G51" s="74">
        <v>0</v>
      </c>
      <c r="H51" s="74">
        <v>21.453399999999998</v>
      </c>
      <c r="I51" s="74">
        <v>20.731100000000001</v>
      </c>
      <c r="J51" s="74">
        <v>22.005400000000002</v>
      </c>
      <c r="K51" s="74">
        <v>21.890799999999999</v>
      </c>
      <c r="L51" s="74">
        <v>22.548400000000001</v>
      </c>
      <c r="M51" s="74">
        <v>0</v>
      </c>
      <c r="N51" s="74">
        <v>11.102600000000001</v>
      </c>
      <c r="O51" s="74">
        <v>0</v>
      </c>
      <c r="P51" s="74">
        <v>11.102600000000001</v>
      </c>
      <c r="Q51" s="74">
        <v>11.004200000000001</v>
      </c>
      <c r="R51" s="74">
        <v>12.117900000000001</v>
      </c>
      <c r="S51" s="74" t="s">
        <v>127</v>
      </c>
      <c r="T51" s="74">
        <v>10.9945</v>
      </c>
      <c r="U51" s="74">
        <v>0</v>
      </c>
      <c r="V51" s="74">
        <v>10.9945</v>
      </c>
      <c r="W51" s="74">
        <v>11.004200000000001</v>
      </c>
      <c r="X51" s="74">
        <v>10.258699999999999</v>
      </c>
      <c r="Y51" s="74">
        <v>0</v>
      </c>
      <c r="Z51" s="74">
        <v>12.411899999999999</v>
      </c>
      <c r="AA51" s="74">
        <v>0</v>
      </c>
      <c r="AB51" s="74">
        <v>12.411899999999999</v>
      </c>
      <c r="AC51" s="74">
        <v>0</v>
      </c>
      <c r="AD51" s="74">
        <v>12.411899999999999</v>
      </c>
      <c r="AE51" s="74">
        <v>0</v>
      </c>
    </row>
    <row r="52" spans="1:31" hidden="1" outlineLevel="1">
      <c r="A52" s="62">
        <v>41791</v>
      </c>
      <c r="B52" s="74">
        <v>19.890799999999999</v>
      </c>
      <c r="C52" s="74">
        <v>21.148099999999999</v>
      </c>
      <c r="D52" s="74">
        <v>19.209900000000001</v>
      </c>
      <c r="E52" s="74">
        <v>19.152899999999999</v>
      </c>
      <c r="F52" s="74">
        <v>19.401</v>
      </c>
      <c r="G52" s="74">
        <v>0</v>
      </c>
      <c r="H52" s="74">
        <v>20.722799999999999</v>
      </c>
      <c r="I52" s="74">
        <v>21.148099999999999</v>
      </c>
      <c r="J52" s="74">
        <v>20.458400000000001</v>
      </c>
      <c r="K52" s="74">
        <v>20.695699999999999</v>
      </c>
      <c r="L52" s="74">
        <v>19.765599999999999</v>
      </c>
      <c r="M52" s="74">
        <v>0</v>
      </c>
      <c r="N52" s="74">
        <v>10.7789</v>
      </c>
      <c r="O52" s="74">
        <v>0</v>
      </c>
      <c r="P52" s="74">
        <v>10.7789</v>
      </c>
      <c r="Q52" s="74">
        <v>10.895300000000001</v>
      </c>
      <c r="R52" s="74">
        <v>8.9600000000000009</v>
      </c>
      <c r="S52" s="74">
        <v>0</v>
      </c>
      <c r="T52" s="74">
        <v>10.895300000000001</v>
      </c>
      <c r="U52" s="74">
        <v>0</v>
      </c>
      <c r="V52" s="74">
        <v>10.895300000000001</v>
      </c>
      <c r="W52" s="74">
        <v>10.895300000000001</v>
      </c>
      <c r="X52" s="74">
        <v>0</v>
      </c>
      <c r="Y52" s="74">
        <v>0</v>
      </c>
      <c r="Z52" s="74">
        <v>8.9600000000000009</v>
      </c>
      <c r="AA52" s="74">
        <v>0</v>
      </c>
      <c r="AB52" s="74">
        <v>8.9600000000000009</v>
      </c>
      <c r="AC52" s="74">
        <v>0</v>
      </c>
      <c r="AD52" s="74">
        <v>8.9600000000000009</v>
      </c>
      <c r="AE52" s="74">
        <v>0</v>
      </c>
    </row>
    <row r="53" spans="1:31" hidden="1" outlineLevel="1">
      <c r="A53" s="62">
        <v>41821</v>
      </c>
      <c r="B53" s="74">
        <v>20.8218</v>
      </c>
      <c r="C53" s="74">
        <v>20.9041</v>
      </c>
      <c r="D53" s="74">
        <v>20.758299999999998</v>
      </c>
      <c r="E53" s="74">
        <v>20.780200000000001</v>
      </c>
      <c r="F53" s="74">
        <v>20.642399999999999</v>
      </c>
      <c r="G53" s="74">
        <v>0</v>
      </c>
      <c r="H53" s="74">
        <v>20.840299999999999</v>
      </c>
      <c r="I53" s="74">
        <v>20.9041</v>
      </c>
      <c r="J53" s="74">
        <v>20.790800000000001</v>
      </c>
      <c r="K53" s="74">
        <v>20.818899999999999</v>
      </c>
      <c r="L53" s="74">
        <v>20.642399999999999</v>
      </c>
      <c r="M53" s="74">
        <v>0</v>
      </c>
      <c r="N53" s="74">
        <v>10.36</v>
      </c>
      <c r="O53" s="74">
        <v>0</v>
      </c>
      <c r="P53" s="74">
        <v>10.36</v>
      </c>
      <c r="Q53" s="74">
        <v>10.36</v>
      </c>
      <c r="R53" s="74" t="s">
        <v>127</v>
      </c>
      <c r="S53" s="74">
        <v>0</v>
      </c>
      <c r="T53" s="74">
        <v>10.36</v>
      </c>
      <c r="U53" s="74">
        <v>0</v>
      </c>
      <c r="V53" s="74">
        <v>10.36</v>
      </c>
      <c r="W53" s="74">
        <v>10.36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</row>
    <row r="54" spans="1:31" hidden="1" outlineLevel="1">
      <c r="A54" s="62">
        <v>41852</v>
      </c>
      <c r="B54" s="74">
        <v>20.531600000000001</v>
      </c>
      <c r="C54" s="74">
        <v>20.064</v>
      </c>
      <c r="D54" s="74">
        <v>20.845300000000002</v>
      </c>
      <c r="E54" s="74">
        <v>21.049099999999999</v>
      </c>
      <c r="F54" s="74">
        <v>20.063600000000001</v>
      </c>
      <c r="G54" s="74">
        <v>0</v>
      </c>
      <c r="H54" s="74">
        <v>20.764199999999999</v>
      </c>
      <c r="I54" s="74">
        <v>20.064</v>
      </c>
      <c r="J54" s="74">
        <v>21.255600000000001</v>
      </c>
      <c r="K54" s="74">
        <v>21.584499999999998</v>
      </c>
      <c r="L54" s="74">
        <v>20.063600000000001</v>
      </c>
      <c r="M54" s="74">
        <v>0</v>
      </c>
      <c r="N54" s="74">
        <v>11.9176</v>
      </c>
      <c r="O54" s="74">
        <v>0</v>
      </c>
      <c r="P54" s="74">
        <v>11.9176</v>
      </c>
      <c r="Q54" s="74">
        <v>11.9176</v>
      </c>
      <c r="R54" s="74">
        <v>0</v>
      </c>
      <c r="S54" s="74">
        <v>0</v>
      </c>
      <c r="T54" s="74">
        <v>11.9176</v>
      </c>
      <c r="U54" s="74">
        <v>0</v>
      </c>
      <c r="V54" s="74">
        <v>11.9176</v>
      </c>
      <c r="W54" s="74">
        <v>11.9176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</row>
    <row r="55" spans="1:31" hidden="1" outlineLevel="1" collapsed="1">
      <c r="A55" s="62">
        <v>41883</v>
      </c>
      <c r="B55" s="74">
        <v>18.430700000000002</v>
      </c>
      <c r="C55" s="74">
        <v>20.280999999999999</v>
      </c>
      <c r="D55" s="74">
        <v>17.651599999999998</v>
      </c>
      <c r="E55" s="74">
        <v>20.742000000000001</v>
      </c>
      <c r="F55" s="74">
        <v>14.5932</v>
      </c>
      <c r="G55" s="74">
        <v>0</v>
      </c>
      <c r="H55" s="74">
        <v>21.433700000000002</v>
      </c>
      <c r="I55" s="74">
        <v>20.280999999999999</v>
      </c>
      <c r="J55" s="74">
        <v>22.1935</v>
      </c>
      <c r="K55" s="74">
        <v>22.5684</v>
      </c>
      <c r="L55" s="74">
        <v>21.448399999999999</v>
      </c>
      <c r="M55" s="74">
        <v>0</v>
      </c>
      <c r="N55" s="74">
        <v>9.6166</v>
      </c>
      <c r="O55" s="74">
        <v>0</v>
      </c>
      <c r="P55" s="74">
        <v>9.6166</v>
      </c>
      <c r="Q55" s="74">
        <v>10.010199999999999</v>
      </c>
      <c r="R55" s="74">
        <v>9.5180000000000007</v>
      </c>
      <c r="S55" s="74">
        <v>0</v>
      </c>
      <c r="T55" s="74">
        <v>10.010199999999999</v>
      </c>
      <c r="U55" s="74">
        <v>0</v>
      </c>
      <c r="V55" s="74">
        <v>10.010199999999999</v>
      </c>
      <c r="W55" s="74">
        <v>10.010199999999999</v>
      </c>
      <c r="X55" s="74">
        <v>0</v>
      </c>
      <c r="Y55" s="74">
        <v>0</v>
      </c>
      <c r="Z55" s="74">
        <v>9.5180000000000007</v>
      </c>
      <c r="AA55" s="74">
        <v>0</v>
      </c>
      <c r="AB55" s="74">
        <v>9.5180000000000007</v>
      </c>
      <c r="AC55" s="74">
        <v>0</v>
      </c>
      <c r="AD55" s="74">
        <v>9.5180000000000007</v>
      </c>
      <c r="AE55" s="74">
        <v>0</v>
      </c>
    </row>
    <row r="56" spans="1:31" hidden="1" outlineLevel="1" collapsed="1">
      <c r="A56" s="62">
        <v>41913</v>
      </c>
      <c r="B56" s="74">
        <v>20.587900000000001</v>
      </c>
      <c r="C56" s="74">
        <v>20.700299999999999</v>
      </c>
      <c r="D56" s="74">
        <v>20.5029</v>
      </c>
      <c r="E56" s="74">
        <v>21.158799999999999</v>
      </c>
      <c r="F56" s="74">
        <v>18.9681</v>
      </c>
      <c r="G56" s="74">
        <v>0</v>
      </c>
      <c r="H56" s="74">
        <v>20.908899999999999</v>
      </c>
      <c r="I56" s="74">
        <v>20.700299999999999</v>
      </c>
      <c r="J56" s="74">
        <v>21.077000000000002</v>
      </c>
      <c r="K56" s="74">
        <v>21.163</v>
      </c>
      <c r="L56" s="74">
        <v>20.824200000000001</v>
      </c>
      <c r="M56" s="74">
        <v>0</v>
      </c>
      <c r="N56" s="74">
        <v>11.7416</v>
      </c>
      <c r="O56" s="74">
        <v>0</v>
      </c>
      <c r="P56" s="74">
        <v>11.7416</v>
      </c>
      <c r="Q56" s="74">
        <v>9.93</v>
      </c>
      <c r="R56" s="74">
        <v>11.7494</v>
      </c>
      <c r="S56" s="74">
        <v>0</v>
      </c>
      <c r="T56" s="74">
        <v>11.966900000000001</v>
      </c>
      <c r="U56" s="74">
        <v>0</v>
      </c>
      <c r="V56" s="74">
        <v>11.966900000000001</v>
      </c>
      <c r="W56" s="74">
        <v>9.93</v>
      </c>
      <c r="X56" s="74">
        <v>12</v>
      </c>
      <c r="Y56" s="74">
        <v>0</v>
      </c>
      <c r="Z56" s="74">
        <v>11.66</v>
      </c>
      <c r="AA56" s="74">
        <v>0</v>
      </c>
      <c r="AB56" s="74">
        <v>11.66</v>
      </c>
      <c r="AC56" s="74">
        <v>0</v>
      </c>
      <c r="AD56" s="74">
        <v>11.66</v>
      </c>
      <c r="AE56" s="74">
        <v>0</v>
      </c>
    </row>
    <row r="57" spans="1:31" hidden="1" outlineLevel="1" collapsed="1">
      <c r="A57" s="62">
        <v>41944</v>
      </c>
      <c r="B57" s="74">
        <v>20.0379</v>
      </c>
      <c r="C57" s="74">
        <v>19.963699999999999</v>
      </c>
      <c r="D57" s="74">
        <v>20.0855</v>
      </c>
      <c r="E57" s="74">
        <v>20.0688</v>
      </c>
      <c r="F57" s="74">
        <v>20.180700000000002</v>
      </c>
      <c r="G57" s="74">
        <v>0</v>
      </c>
      <c r="H57" s="74">
        <v>20.858499999999999</v>
      </c>
      <c r="I57" s="74">
        <v>19.963699999999999</v>
      </c>
      <c r="J57" s="74">
        <v>21.516500000000001</v>
      </c>
      <c r="K57" s="74">
        <v>21.671800000000001</v>
      </c>
      <c r="L57" s="74">
        <v>20.707599999999999</v>
      </c>
      <c r="M57" s="74">
        <v>0</v>
      </c>
      <c r="N57" s="74">
        <v>10.4428</v>
      </c>
      <c r="O57" s="74">
        <v>0</v>
      </c>
      <c r="P57" s="74">
        <v>10.4428</v>
      </c>
      <c r="Q57" s="74">
        <v>10.367900000000001</v>
      </c>
      <c r="R57" s="74">
        <v>11.5047</v>
      </c>
      <c r="S57" s="74" t="s">
        <v>127</v>
      </c>
      <c r="T57" s="74">
        <v>10.367900000000001</v>
      </c>
      <c r="U57" s="74">
        <v>0</v>
      </c>
      <c r="V57" s="74">
        <v>10.367900000000001</v>
      </c>
      <c r="W57" s="74">
        <v>10.367900000000001</v>
      </c>
      <c r="X57" s="74">
        <v>0</v>
      </c>
      <c r="Y57" s="74">
        <v>0</v>
      </c>
      <c r="Z57" s="74">
        <v>11.5047</v>
      </c>
      <c r="AA57" s="74">
        <v>0</v>
      </c>
      <c r="AB57" s="74">
        <v>11.5047</v>
      </c>
      <c r="AC57" s="74">
        <v>0</v>
      </c>
      <c r="AD57" s="74">
        <v>11.5047</v>
      </c>
      <c r="AE57" s="74">
        <v>0</v>
      </c>
    </row>
    <row r="58" spans="1:31" hidden="1" outlineLevel="1" collapsed="1">
      <c r="A58" s="62">
        <v>41974</v>
      </c>
      <c r="B58" s="74">
        <v>20.144500000000001</v>
      </c>
      <c r="C58" s="74">
        <v>19.9831</v>
      </c>
      <c r="D58" s="74">
        <v>20.273900000000001</v>
      </c>
      <c r="E58" s="74">
        <v>19.509799999999998</v>
      </c>
      <c r="F58" s="74">
        <v>22.174499999999998</v>
      </c>
      <c r="G58" s="74">
        <v>0</v>
      </c>
      <c r="H58" s="74">
        <v>21.239699999999999</v>
      </c>
      <c r="I58" s="74">
        <v>19.9831</v>
      </c>
      <c r="J58" s="74">
        <v>22.471900000000002</v>
      </c>
      <c r="K58" s="74">
        <v>22.632300000000001</v>
      </c>
      <c r="L58" s="74">
        <v>22.174499999999998</v>
      </c>
      <c r="M58" s="74">
        <v>0</v>
      </c>
      <c r="N58" s="74">
        <v>10.384499999999999</v>
      </c>
      <c r="O58" s="74">
        <v>0</v>
      </c>
      <c r="P58" s="74">
        <v>10.384499999999999</v>
      </c>
      <c r="Q58" s="74">
        <v>10.384499999999999</v>
      </c>
      <c r="R58" s="74" t="s">
        <v>127</v>
      </c>
      <c r="S58" s="74">
        <v>0</v>
      </c>
      <c r="T58" s="74">
        <v>10.385</v>
      </c>
      <c r="U58" s="74">
        <v>0</v>
      </c>
      <c r="V58" s="74">
        <v>10.385</v>
      </c>
      <c r="W58" s="74">
        <v>10.385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</row>
    <row r="59" spans="1:31" hidden="1" outlineLevel="1">
      <c r="A59" s="62">
        <v>42005</v>
      </c>
      <c r="B59" s="74">
        <v>19.606200000000001</v>
      </c>
      <c r="C59" s="74">
        <v>20.223600000000001</v>
      </c>
      <c r="D59" s="74">
        <v>18.948699999999999</v>
      </c>
      <c r="E59" s="74">
        <v>18.756499999999999</v>
      </c>
      <c r="F59" s="74">
        <v>19.916499999999999</v>
      </c>
      <c r="G59" s="74">
        <v>19.474</v>
      </c>
      <c r="H59" s="74">
        <v>21.466799999999999</v>
      </c>
      <c r="I59" s="74">
        <v>20.223600000000001</v>
      </c>
      <c r="J59" s="74">
        <v>23.3096</v>
      </c>
      <c r="K59" s="74">
        <v>24.2941</v>
      </c>
      <c r="L59" s="74">
        <v>20.003</v>
      </c>
      <c r="M59" s="74">
        <v>19.474</v>
      </c>
      <c r="N59" s="74">
        <v>7.8231999999999999</v>
      </c>
      <c r="O59" s="74">
        <v>0</v>
      </c>
      <c r="P59" s="74">
        <v>7.8231999999999999</v>
      </c>
      <c r="Q59" s="74">
        <v>7.7967000000000004</v>
      </c>
      <c r="R59" s="74">
        <v>12</v>
      </c>
      <c r="S59" s="74">
        <v>0</v>
      </c>
      <c r="T59" s="74">
        <v>7.8212999999999999</v>
      </c>
      <c r="U59" s="74">
        <v>0</v>
      </c>
      <c r="V59" s="74">
        <v>7.8212999999999999</v>
      </c>
      <c r="W59" s="74">
        <v>7.7946999999999997</v>
      </c>
      <c r="X59" s="74">
        <v>12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</row>
    <row r="60" spans="1:31" hidden="1" outlineLevel="1" collapsed="1">
      <c r="A60" s="62">
        <v>42036</v>
      </c>
      <c r="B60" s="74">
        <v>13.3775</v>
      </c>
      <c r="C60" s="74">
        <v>21.725100000000001</v>
      </c>
      <c r="D60" s="74">
        <v>12.1221</v>
      </c>
      <c r="E60" s="74">
        <v>11.216900000000001</v>
      </c>
      <c r="F60" s="74">
        <v>21.857500000000002</v>
      </c>
      <c r="G60" s="74">
        <v>0</v>
      </c>
      <c r="H60" s="74">
        <v>22.947399999999998</v>
      </c>
      <c r="I60" s="74">
        <v>21.725100000000001</v>
      </c>
      <c r="J60" s="74">
        <v>23.786999999999999</v>
      </c>
      <c r="K60" s="74">
        <v>25.013100000000001</v>
      </c>
      <c r="L60" s="74">
        <v>21.857500000000002</v>
      </c>
      <c r="M60" s="74">
        <v>0</v>
      </c>
      <c r="N60" s="74">
        <v>8.8521000000000001</v>
      </c>
      <c r="O60" s="74">
        <v>0</v>
      </c>
      <c r="P60" s="74">
        <v>8.8521000000000001</v>
      </c>
      <c r="Q60" s="74">
        <v>8.8521000000000001</v>
      </c>
      <c r="R60" s="74" t="s">
        <v>127</v>
      </c>
      <c r="S60" s="74" t="s">
        <v>127</v>
      </c>
      <c r="T60" s="74">
        <v>8.8520000000000003</v>
      </c>
      <c r="U60" s="74">
        <v>0</v>
      </c>
      <c r="V60" s="74">
        <v>8.8520000000000003</v>
      </c>
      <c r="W60" s="74">
        <v>8.8520000000000003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</row>
    <row r="61" spans="1:31" hidden="1" outlineLevel="1" collapsed="1">
      <c r="A61" s="62">
        <v>42064</v>
      </c>
      <c r="B61" s="74">
        <v>23.096800000000002</v>
      </c>
      <c r="C61" s="74">
        <v>24.593599999999999</v>
      </c>
      <c r="D61" s="74">
        <v>22.516500000000001</v>
      </c>
      <c r="E61" s="74">
        <v>22.565000000000001</v>
      </c>
      <c r="F61" s="74">
        <v>23.606999999999999</v>
      </c>
      <c r="G61" s="74">
        <v>14</v>
      </c>
      <c r="H61" s="74">
        <v>25.565100000000001</v>
      </c>
      <c r="I61" s="74">
        <v>24.593599999999999</v>
      </c>
      <c r="J61" s="74">
        <v>26.722899999999999</v>
      </c>
      <c r="K61" s="74">
        <v>28.175000000000001</v>
      </c>
      <c r="L61" s="74">
        <v>23.606999999999999</v>
      </c>
      <c r="M61" s="74">
        <v>0</v>
      </c>
      <c r="N61" s="74">
        <v>20.488299999999999</v>
      </c>
      <c r="O61" s="74">
        <v>0</v>
      </c>
      <c r="P61" s="74">
        <v>20.488299999999999</v>
      </c>
      <c r="Q61" s="74">
        <v>20.668600000000001</v>
      </c>
      <c r="R61" s="74" t="s">
        <v>127</v>
      </c>
      <c r="S61" s="74">
        <v>14</v>
      </c>
      <c r="T61" s="74">
        <v>20.4892</v>
      </c>
      <c r="U61" s="74">
        <v>0</v>
      </c>
      <c r="V61" s="74">
        <v>20.4892</v>
      </c>
      <c r="W61" s="74">
        <v>20.669599999999999</v>
      </c>
      <c r="X61" s="74">
        <v>0</v>
      </c>
      <c r="Y61" s="74">
        <v>14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</row>
    <row r="62" spans="1:31" hidden="1" outlineLevel="1" collapsed="1">
      <c r="A62" s="62">
        <v>42095</v>
      </c>
      <c r="B62" s="74">
        <v>26.6326</v>
      </c>
      <c r="C62" s="74">
        <v>26.709199999999999</v>
      </c>
      <c r="D62" s="74">
        <v>26.576599999999999</v>
      </c>
      <c r="E62" s="74">
        <v>28.371400000000001</v>
      </c>
      <c r="F62" s="74">
        <v>23.404499999999999</v>
      </c>
      <c r="G62" s="74">
        <v>23.607199999999999</v>
      </c>
      <c r="H62" s="74">
        <v>27.455200000000001</v>
      </c>
      <c r="I62" s="74">
        <v>26.709199999999999</v>
      </c>
      <c r="J62" s="74">
        <v>28.054099999999998</v>
      </c>
      <c r="K62" s="74">
        <v>29.506399999999999</v>
      </c>
      <c r="L62" s="74">
        <v>25.2575</v>
      </c>
      <c r="M62" s="74">
        <v>23.607199999999999</v>
      </c>
      <c r="N62" s="74">
        <v>11.41</v>
      </c>
      <c r="O62" s="74">
        <v>0</v>
      </c>
      <c r="P62" s="74">
        <v>11.41</v>
      </c>
      <c r="Q62" s="74">
        <v>10.631</v>
      </c>
      <c r="R62" s="74">
        <v>12.004</v>
      </c>
      <c r="S62" s="74" t="s">
        <v>127</v>
      </c>
      <c r="T62" s="74">
        <v>10.6333</v>
      </c>
      <c r="U62" s="74">
        <v>0</v>
      </c>
      <c r="V62" s="74">
        <v>10.6333</v>
      </c>
      <c r="W62" s="74">
        <v>10.6333</v>
      </c>
      <c r="X62" s="74">
        <v>0</v>
      </c>
      <c r="Y62" s="74">
        <v>0</v>
      </c>
      <c r="Z62" s="74">
        <v>12.004</v>
      </c>
      <c r="AA62" s="74">
        <v>0</v>
      </c>
      <c r="AB62" s="74">
        <v>12.004</v>
      </c>
      <c r="AC62" s="74">
        <v>0</v>
      </c>
      <c r="AD62" s="74">
        <v>12.004</v>
      </c>
      <c r="AE62" s="74">
        <v>0</v>
      </c>
    </row>
    <row r="63" spans="1:31" hidden="1" outlineLevel="1" collapsed="1">
      <c r="A63" s="62">
        <v>42125</v>
      </c>
      <c r="B63" s="74">
        <v>27.4939</v>
      </c>
      <c r="C63" s="74">
        <v>27.354500000000002</v>
      </c>
      <c r="D63" s="74">
        <v>27.606400000000001</v>
      </c>
      <c r="E63" s="74">
        <v>28.59</v>
      </c>
      <c r="F63" s="74">
        <v>23.8887</v>
      </c>
      <c r="G63" s="74">
        <v>0</v>
      </c>
      <c r="H63" s="74">
        <v>27.8047</v>
      </c>
      <c r="I63" s="74">
        <v>27.354500000000002</v>
      </c>
      <c r="J63" s="74">
        <v>28.1815</v>
      </c>
      <c r="K63" s="74">
        <v>29.371500000000001</v>
      </c>
      <c r="L63" s="74">
        <v>23.8887</v>
      </c>
      <c r="M63" s="74">
        <v>0</v>
      </c>
      <c r="N63" s="74">
        <v>12.174899999999999</v>
      </c>
      <c r="O63" s="74">
        <v>0</v>
      </c>
      <c r="P63" s="74">
        <v>12.174899999999999</v>
      </c>
      <c r="Q63" s="74">
        <v>12.174899999999999</v>
      </c>
      <c r="R63" s="74">
        <v>0</v>
      </c>
      <c r="S63" s="74" t="s">
        <v>127</v>
      </c>
      <c r="T63" s="74">
        <v>12.174899999999999</v>
      </c>
      <c r="U63" s="74">
        <v>0</v>
      </c>
      <c r="V63" s="74">
        <v>12.174899999999999</v>
      </c>
      <c r="W63" s="74">
        <v>12.174899999999999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</row>
    <row r="64" spans="1:31" hidden="1" outlineLevel="1" collapsed="1">
      <c r="A64" s="62">
        <v>42156</v>
      </c>
      <c r="B64" s="74">
        <v>23.697900000000001</v>
      </c>
      <c r="C64" s="74">
        <v>27.414000000000001</v>
      </c>
      <c r="D64" s="74">
        <v>21.3276</v>
      </c>
      <c r="E64" s="74">
        <v>21.048999999999999</v>
      </c>
      <c r="F64" s="74">
        <v>22.770700000000001</v>
      </c>
      <c r="G64" s="74">
        <v>0</v>
      </c>
      <c r="H64" s="74">
        <v>26.396599999999999</v>
      </c>
      <c r="I64" s="74">
        <v>27.414000000000001</v>
      </c>
      <c r="J64" s="74">
        <v>25.4816</v>
      </c>
      <c r="K64" s="74">
        <v>26.210999999999999</v>
      </c>
      <c r="L64" s="74">
        <v>22.957599999999999</v>
      </c>
      <c r="M64" s="74">
        <v>0</v>
      </c>
      <c r="N64" s="74">
        <v>11.1919</v>
      </c>
      <c r="O64" s="74">
        <v>0</v>
      </c>
      <c r="P64" s="74">
        <v>11.1919</v>
      </c>
      <c r="Q64" s="74">
        <v>11.184100000000001</v>
      </c>
      <c r="R64" s="74">
        <v>12</v>
      </c>
      <c r="S64" s="74" t="s">
        <v>127</v>
      </c>
      <c r="T64" s="74">
        <v>11.1919</v>
      </c>
      <c r="U64" s="74">
        <v>0</v>
      </c>
      <c r="V64" s="74">
        <v>11.1919</v>
      </c>
      <c r="W64" s="74">
        <v>11.184100000000001</v>
      </c>
      <c r="X64" s="74">
        <v>12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</row>
    <row r="65" spans="1:31" hidden="1" outlineLevel="1" collapsed="1">
      <c r="A65" s="62">
        <v>42186</v>
      </c>
      <c r="B65" s="74">
        <v>19.2971</v>
      </c>
      <c r="C65" s="74">
        <v>28.220800000000001</v>
      </c>
      <c r="D65" s="74">
        <v>15.8637</v>
      </c>
      <c r="E65" s="74">
        <v>24.4802</v>
      </c>
      <c r="F65" s="74">
        <v>10.834300000000001</v>
      </c>
      <c r="G65" s="74">
        <v>24</v>
      </c>
      <c r="H65" s="74">
        <v>27.113299999999999</v>
      </c>
      <c r="I65" s="74">
        <v>28.220800000000001</v>
      </c>
      <c r="J65" s="74">
        <v>26.0199</v>
      </c>
      <c r="K65" s="74">
        <v>26.682500000000001</v>
      </c>
      <c r="L65" s="74">
        <v>23.3812</v>
      </c>
      <c r="M65" s="74">
        <v>24</v>
      </c>
      <c r="N65" s="74">
        <v>9.3789999999999996</v>
      </c>
      <c r="O65" s="74">
        <v>0</v>
      </c>
      <c r="P65" s="74">
        <v>9.3789999999999996</v>
      </c>
      <c r="Q65" s="74">
        <v>11.0815</v>
      </c>
      <c r="R65" s="74">
        <v>9.2239000000000004</v>
      </c>
      <c r="S65" s="74" t="s">
        <v>127</v>
      </c>
      <c r="T65" s="74">
        <v>11.1381</v>
      </c>
      <c r="U65" s="74">
        <v>0</v>
      </c>
      <c r="V65" s="74">
        <v>11.1381</v>
      </c>
      <c r="W65" s="74">
        <v>11.0815</v>
      </c>
      <c r="X65" s="74">
        <v>12</v>
      </c>
      <c r="Y65" s="74">
        <v>0</v>
      </c>
      <c r="Z65" s="74">
        <v>9.2072000000000003</v>
      </c>
      <c r="AA65" s="74">
        <v>0</v>
      </c>
      <c r="AB65" s="74">
        <v>9.2072000000000003</v>
      </c>
      <c r="AC65" s="74">
        <v>0</v>
      </c>
      <c r="AD65" s="74">
        <v>9.2072000000000003</v>
      </c>
      <c r="AE65" s="74">
        <v>0</v>
      </c>
    </row>
    <row r="66" spans="1:31" hidden="1" outlineLevel="1" collapsed="1">
      <c r="A66" s="62">
        <v>42217</v>
      </c>
      <c r="B66" s="74">
        <v>25.036999999999999</v>
      </c>
      <c r="C66" s="74">
        <v>28.099</v>
      </c>
      <c r="D66" s="74">
        <v>23.548100000000002</v>
      </c>
      <c r="E66" s="74">
        <v>22.959</v>
      </c>
      <c r="F66" s="74">
        <v>24.441800000000001</v>
      </c>
      <c r="G66" s="74">
        <v>0</v>
      </c>
      <c r="H66" s="74">
        <v>25.756399999999999</v>
      </c>
      <c r="I66" s="74">
        <v>28.099</v>
      </c>
      <c r="J66" s="74">
        <v>24.528400000000001</v>
      </c>
      <c r="K66" s="74">
        <v>24.593299999999999</v>
      </c>
      <c r="L66" s="74">
        <v>24.441800000000001</v>
      </c>
      <c r="M66" s="74">
        <v>0</v>
      </c>
      <c r="N66" s="74">
        <v>11.0021</v>
      </c>
      <c r="O66" s="74">
        <v>0</v>
      </c>
      <c r="P66" s="74">
        <v>11.0021</v>
      </c>
      <c r="Q66" s="74">
        <v>11.0021</v>
      </c>
      <c r="R66" s="74" t="s">
        <v>127</v>
      </c>
      <c r="S66" s="74" t="s">
        <v>127</v>
      </c>
      <c r="T66" s="74">
        <v>11.0021</v>
      </c>
      <c r="U66" s="74">
        <v>0</v>
      </c>
      <c r="V66" s="74">
        <v>11.0021</v>
      </c>
      <c r="W66" s="74">
        <v>11.0021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</row>
    <row r="67" spans="1:31" hidden="1" outlineLevel="1" collapsed="1">
      <c r="A67" s="62">
        <v>42248</v>
      </c>
      <c r="B67" s="74">
        <v>25.506399999999999</v>
      </c>
      <c r="C67" s="74">
        <v>28.082000000000001</v>
      </c>
      <c r="D67" s="74">
        <v>24.181699999999999</v>
      </c>
      <c r="E67" s="74">
        <v>24.731999999999999</v>
      </c>
      <c r="F67" s="74">
        <v>22.244900000000001</v>
      </c>
      <c r="G67" s="74">
        <v>0</v>
      </c>
      <c r="H67" s="74">
        <v>25.855</v>
      </c>
      <c r="I67" s="74">
        <v>28.082000000000001</v>
      </c>
      <c r="J67" s="74">
        <v>24.6663</v>
      </c>
      <c r="K67" s="74">
        <v>25.059699999999999</v>
      </c>
      <c r="L67" s="74">
        <v>23.194299999999998</v>
      </c>
      <c r="M67" s="74">
        <v>0</v>
      </c>
      <c r="N67" s="74">
        <v>11.3233</v>
      </c>
      <c r="O67" s="74">
        <v>0</v>
      </c>
      <c r="P67" s="74">
        <v>11.3233</v>
      </c>
      <c r="Q67" s="74">
        <v>11.104900000000001</v>
      </c>
      <c r="R67" s="74">
        <v>11.5448</v>
      </c>
      <c r="S67" s="74" t="s">
        <v>127</v>
      </c>
      <c r="T67" s="74">
        <v>11.566000000000001</v>
      </c>
      <c r="U67" s="74">
        <v>0</v>
      </c>
      <c r="V67" s="74">
        <v>11.566000000000001</v>
      </c>
      <c r="W67" s="74">
        <v>11.104900000000001</v>
      </c>
      <c r="X67" s="74">
        <v>15</v>
      </c>
      <c r="Y67" s="74">
        <v>0</v>
      </c>
      <c r="Z67" s="74">
        <v>11</v>
      </c>
      <c r="AA67" s="74">
        <v>0</v>
      </c>
      <c r="AB67" s="74">
        <v>11</v>
      </c>
      <c r="AC67" s="74">
        <v>0</v>
      </c>
      <c r="AD67" s="74">
        <v>11</v>
      </c>
      <c r="AE67" s="74">
        <v>0</v>
      </c>
    </row>
    <row r="68" spans="1:31" hidden="1" outlineLevel="1" collapsed="1">
      <c r="A68" s="62">
        <v>42278</v>
      </c>
      <c r="B68" s="74">
        <v>25.959499999999998</v>
      </c>
      <c r="C68" s="74">
        <v>27.815899999999999</v>
      </c>
      <c r="D68" s="74">
        <v>24.8398</v>
      </c>
      <c r="E68" s="74">
        <v>24.881599999999999</v>
      </c>
      <c r="F68" s="74">
        <v>24.788900000000002</v>
      </c>
      <c r="G68" s="74">
        <v>22.5</v>
      </c>
      <c r="H68" s="74">
        <v>26.114799999999999</v>
      </c>
      <c r="I68" s="74">
        <v>27.815899999999999</v>
      </c>
      <c r="J68" s="74">
        <v>25.070799999999998</v>
      </c>
      <c r="K68" s="74">
        <v>25.191199999999998</v>
      </c>
      <c r="L68" s="74">
        <v>24.9239</v>
      </c>
      <c r="M68" s="74">
        <v>22.5</v>
      </c>
      <c r="N68" s="74">
        <v>11.7258</v>
      </c>
      <c r="O68" s="74">
        <v>0</v>
      </c>
      <c r="P68" s="74">
        <v>11.7258</v>
      </c>
      <c r="Q68" s="74">
        <v>11.3909</v>
      </c>
      <c r="R68" s="74">
        <v>12.5802</v>
      </c>
      <c r="S68" s="74" t="s">
        <v>127</v>
      </c>
      <c r="T68" s="74">
        <v>11.8748</v>
      </c>
      <c r="U68" s="74">
        <v>0</v>
      </c>
      <c r="V68" s="74">
        <v>11.8748</v>
      </c>
      <c r="W68" s="74">
        <v>11.3909</v>
      </c>
      <c r="X68" s="74">
        <v>15</v>
      </c>
      <c r="Y68" s="74">
        <v>0</v>
      </c>
      <c r="Z68" s="74">
        <v>11</v>
      </c>
      <c r="AA68" s="74">
        <v>0</v>
      </c>
      <c r="AB68" s="74">
        <v>11</v>
      </c>
      <c r="AC68" s="74">
        <v>0</v>
      </c>
      <c r="AD68" s="74">
        <v>11</v>
      </c>
      <c r="AE68" s="74">
        <v>0</v>
      </c>
    </row>
    <row r="69" spans="1:31" hidden="1" outlineLevel="1" collapsed="1">
      <c r="A69" s="62">
        <v>42309</v>
      </c>
      <c r="B69" s="74">
        <v>24.7623</v>
      </c>
      <c r="C69" s="74">
        <v>28.165900000000001</v>
      </c>
      <c r="D69" s="74">
        <v>23.522099999999998</v>
      </c>
      <c r="E69" s="74">
        <v>23.3506</v>
      </c>
      <c r="F69" s="74">
        <v>24.1678</v>
      </c>
      <c r="G69" s="74">
        <v>22.5</v>
      </c>
      <c r="H69" s="74">
        <v>25.705200000000001</v>
      </c>
      <c r="I69" s="74">
        <v>28.165900000000001</v>
      </c>
      <c r="J69" s="74">
        <v>24.7348</v>
      </c>
      <c r="K69" s="74">
        <v>24.901599999999998</v>
      </c>
      <c r="L69" s="74">
        <v>24.1678</v>
      </c>
      <c r="M69" s="74">
        <v>22.5</v>
      </c>
      <c r="N69" s="74">
        <v>8.7743000000000002</v>
      </c>
      <c r="O69" s="74">
        <v>0</v>
      </c>
      <c r="P69" s="74">
        <v>8.7743000000000002</v>
      </c>
      <c r="Q69" s="74">
        <v>8.7743000000000002</v>
      </c>
      <c r="R69" s="74" t="s">
        <v>127</v>
      </c>
      <c r="S69" s="74" t="s">
        <v>127</v>
      </c>
      <c r="T69" s="74">
        <v>8.7743000000000002</v>
      </c>
      <c r="U69" s="74">
        <v>0</v>
      </c>
      <c r="V69" s="74">
        <v>8.7743000000000002</v>
      </c>
      <c r="W69" s="74">
        <v>8.7743000000000002</v>
      </c>
      <c r="X69" s="74">
        <v>0</v>
      </c>
      <c r="Y69" s="74">
        <v>0</v>
      </c>
      <c r="Z69" s="74">
        <v>0</v>
      </c>
      <c r="AA69" s="74">
        <v>0</v>
      </c>
      <c r="AB69" s="74">
        <v>0</v>
      </c>
      <c r="AC69" s="74">
        <v>0</v>
      </c>
      <c r="AD69" s="74">
        <v>0</v>
      </c>
      <c r="AE69" s="74">
        <v>0</v>
      </c>
    </row>
    <row r="70" spans="1:31" hidden="1" outlineLevel="1" collapsed="1">
      <c r="A70" s="62">
        <v>42339</v>
      </c>
      <c r="B70" s="74">
        <v>23.488700000000001</v>
      </c>
      <c r="C70" s="74">
        <v>27.615600000000001</v>
      </c>
      <c r="D70" s="74">
        <v>21.560600000000001</v>
      </c>
      <c r="E70" s="74">
        <v>21.241</v>
      </c>
      <c r="F70" s="74">
        <v>22.958300000000001</v>
      </c>
      <c r="G70" s="74">
        <v>19.474</v>
      </c>
      <c r="H70" s="74">
        <v>26.1892</v>
      </c>
      <c r="I70" s="74">
        <v>27.615600000000001</v>
      </c>
      <c r="J70" s="74">
        <v>25.31</v>
      </c>
      <c r="K70" s="74">
        <v>26.080300000000001</v>
      </c>
      <c r="L70" s="74">
        <v>22.958300000000001</v>
      </c>
      <c r="M70" s="74">
        <v>19.474</v>
      </c>
      <c r="N70" s="74">
        <v>9.8251000000000008</v>
      </c>
      <c r="O70" s="74">
        <v>0</v>
      </c>
      <c r="P70" s="74">
        <v>9.8251000000000008</v>
      </c>
      <c r="Q70" s="74">
        <v>9.8251000000000008</v>
      </c>
      <c r="R70" s="74" t="s">
        <v>127</v>
      </c>
      <c r="S70" s="74">
        <v>0</v>
      </c>
      <c r="T70" s="74">
        <v>9.9126999999999992</v>
      </c>
      <c r="U70" s="74">
        <v>0</v>
      </c>
      <c r="V70" s="74">
        <v>9.9126999999999992</v>
      </c>
      <c r="W70" s="74">
        <v>9.9126999999999992</v>
      </c>
      <c r="X70" s="74">
        <v>0</v>
      </c>
      <c r="Y70" s="74">
        <v>0</v>
      </c>
      <c r="Z70" s="74">
        <v>9</v>
      </c>
      <c r="AA70" s="74">
        <v>0</v>
      </c>
      <c r="AB70" s="74">
        <v>9</v>
      </c>
      <c r="AC70" s="74">
        <v>9</v>
      </c>
      <c r="AD70" s="74">
        <v>0</v>
      </c>
      <c r="AE70" s="74">
        <v>0</v>
      </c>
    </row>
    <row r="71" spans="1:31" hidden="1" outlineLevel="1" collapsed="1">
      <c r="A71" s="62">
        <v>42370</v>
      </c>
      <c r="B71" s="74">
        <v>22.750800000000002</v>
      </c>
      <c r="C71" s="74">
        <v>26.9373</v>
      </c>
      <c r="D71" s="74">
        <v>20.545300000000001</v>
      </c>
      <c r="E71" s="74">
        <v>22.088699999999999</v>
      </c>
      <c r="F71" s="74">
        <v>16.214099999999998</v>
      </c>
      <c r="G71" s="74">
        <v>0</v>
      </c>
      <c r="H71" s="74">
        <v>25.469000000000001</v>
      </c>
      <c r="I71" s="74">
        <v>26.9373</v>
      </c>
      <c r="J71" s="74">
        <v>24.428899999999999</v>
      </c>
      <c r="K71" s="74">
        <v>24.727599999999999</v>
      </c>
      <c r="L71" s="74">
        <v>23.0398</v>
      </c>
      <c r="M71" s="74">
        <v>0</v>
      </c>
      <c r="N71" s="74">
        <v>9.2731999999999992</v>
      </c>
      <c r="O71" s="74">
        <v>0</v>
      </c>
      <c r="P71" s="74">
        <v>9.2731999999999992</v>
      </c>
      <c r="Q71" s="74">
        <v>9.1812000000000005</v>
      </c>
      <c r="R71" s="74">
        <v>9.3609000000000009</v>
      </c>
      <c r="S71" s="74">
        <v>0</v>
      </c>
      <c r="T71" s="74">
        <v>9.3797999999999995</v>
      </c>
      <c r="U71" s="74">
        <v>0</v>
      </c>
      <c r="V71" s="74">
        <v>9.3797999999999995</v>
      </c>
      <c r="W71" s="74">
        <v>9.1801999999999992</v>
      </c>
      <c r="X71" s="74">
        <v>9.6295000000000002</v>
      </c>
      <c r="Y71" s="74">
        <v>0</v>
      </c>
      <c r="Z71" s="74">
        <v>8.5</v>
      </c>
      <c r="AA71" s="74">
        <v>0</v>
      </c>
      <c r="AB71" s="74">
        <v>8.5</v>
      </c>
      <c r="AC71" s="74">
        <v>0</v>
      </c>
      <c r="AD71" s="74">
        <v>8.5</v>
      </c>
      <c r="AE71" s="74">
        <v>0</v>
      </c>
    </row>
    <row r="72" spans="1:31" hidden="1" outlineLevel="1" collapsed="1">
      <c r="A72" s="62">
        <v>42401</v>
      </c>
      <c r="B72" s="74">
        <v>23.942900000000002</v>
      </c>
      <c r="C72" s="74">
        <v>27.229800000000001</v>
      </c>
      <c r="D72" s="74">
        <v>22.0793</v>
      </c>
      <c r="E72" s="74">
        <v>21.964700000000001</v>
      </c>
      <c r="F72" s="74">
        <v>22.502500000000001</v>
      </c>
      <c r="G72" s="74">
        <v>0</v>
      </c>
      <c r="H72" s="74">
        <v>25.860700000000001</v>
      </c>
      <c r="I72" s="74">
        <v>27.229800000000001</v>
      </c>
      <c r="J72" s="74">
        <v>24.920400000000001</v>
      </c>
      <c r="K72" s="74">
        <v>25.698699999999999</v>
      </c>
      <c r="L72" s="74">
        <v>22.6447</v>
      </c>
      <c r="M72" s="74">
        <v>0</v>
      </c>
      <c r="N72" s="74">
        <v>8.6347000000000005</v>
      </c>
      <c r="O72" s="74">
        <v>0</v>
      </c>
      <c r="P72" s="74">
        <v>8.6347000000000005</v>
      </c>
      <c r="Q72" s="74">
        <v>8.5989000000000004</v>
      </c>
      <c r="R72" s="74">
        <v>11</v>
      </c>
      <c r="S72" s="74" t="s">
        <v>127</v>
      </c>
      <c r="T72" s="74">
        <v>8.5965000000000007</v>
      </c>
      <c r="U72" s="74">
        <v>0</v>
      </c>
      <c r="V72" s="74">
        <v>8.5965000000000007</v>
      </c>
      <c r="W72" s="74">
        <v>8.5965000000000007</v>
      </c>
      <c r="X72" s="74">
        <v>0</v>
      </c>
      <c r="Y72" s="74">
        <v>0</v>
      </c>
      <c r="Z72" s="74">
        <v>11</v>
      </c>
      <c r="AA72" s="74">
        <v>0</v>
      </c>
      <c r="AB72" s="74">
        <v>11</v>
      </c>
      <c r="AC72" s="74">
        <v>0</v>
      </c>
      <c r="AD72" s="74">
        <v>11</v>
      </c>
      <c r="AE72" s="74">
        <v>0</v>
      </c>
    </row>
    <row r="73" spans="1:31" hidden="1" outlineLevel="1" collapsed="1">
      <c r="A73" s="62">
        <v>42430</v>
      </c>
      <c r="B73" s="74">
        <v>25.482199999999999</v>
      </c>
      <c r="C73" s="74">
        <v>26.857099999999999</v>
      </c>
      <c r="D73" s="74">
        <v>24.580500000000001</v>
      </c>
      <c r="E73" s="74">
        <v>24.842300000000002</v>
      </c>
      <c r="F73" s="74">
        <v>23.774899999999999</v>
      </c>
      <c r="G73" s="74">
        <v>0</v>
      </c>
      <c r="H73" s="74">
        <v>25.623000000000001</v>
      </c>
      <c r="I73" s="74">
        <v>26.857099999999999</v>
      </c>
      <c r="J73" s="74">
        <v>24.8004</v>
      </c>
      <c r="K73" s="74">
        <v>25.036899999999999</v>
      </c>
      <c r="L73" s="74">
        <v>24.0672</v>
      </c>
      <c r="M73" s="74">
        <v>0</v>
      </c>
      <c r="N73" s="74">
        <v>10.992900000000001</v>
      </c>
      <c r="O73" s="74">
        <v>0</v>
      </c>
      <c r="P73" s="74">
        <v>10.992900000000001</v>
      </c>
      <c r="Q73" s="74">
        <v>11.290699999999999</v>
      </c>
      <c r="R73" s="74">
        <v>10.385</v>
      </c>
      <c r="S73" s="74">
        <v>0</v>
      </c>
      <c r="T73" s="74">
        <v>11.009600000000001</v>
      </c>
      <c r="U73" s="74">
        <v>0</v>
      </c>
      <c r="V73" s="74">
        <v>11.009600000000001</v>
      </c>
      <c r="W73" s="74">
        <v>11.323399999999999</v>
      </c>
      <c r="X73" s="74">
        <v>10.385</v>
      </c>
      <c r="Y73" s="74">
        <v>0</v>
      </c>
      <c r="Z73" s="74">
        <v>0</v>
      </c>
      <c r="AA73" s="74">
        <v>0</v>
      </c>
      <c r="AB73" s="74">
        <v>0</v>
      </c>
      <c r="AC73" s="74">
        <v>0</v>
      </c>
      <c r="AD73" s="74">
        <v>0</v>
      </c>
      <c r="AE73" s="74">
        <v>0</v>
      </c>
    </row>
    <row r="74" spans="1:31" hidden="1" outlineLevel="1" collapsed="1">
      <c r="A74" s="62">
        <v>42461</v>
      </c>
      <c r="B74" s="74">
        <v>25.052199999999999</v>
      </c>
      <c r="C74" s="74">
        <v>26.248000000000001</v>
      </c>
      <c r="D74" s="74">
        <v>24.110399999999998</v>
      </c>
      <c r="E74" s="74">
        <v>24.8155</v>
      </c>
      <c r="F74" s="74">
        <v>21.415600000000001</v>
      </c>
      <c r="G74" s="74">
        <v>0</v>
      </c>
      <c r="H74" s="74">
        <v>25.1983</v>
      </c>
      <c r="I74" s="74">
        <v>26.248000000000001</v>
      </c>
      <c r="J74" s="74">
        <v>24.355699999999999</v>
      </c>
      <c r="K74" s="74">
        <v>24.948</v>
      </c>
      <c r="L74" s="74">
        <v>22.014600000000002</v>
      </c>
      <c r="M74" s="74">
        <v>0</v>
      </c>
      <c r="N74" s="74">
        <v>11.289</v>
      </c>
      <c r="O74" s="74">
        <v>0</v>
      </c>
      <c r="P74" s="74">
        <v>11.289</v>
      </c>
      <c r="Q74" s="74">
        <v>13.873900000000001</v>
      </c>
      <c r="R74" s="74">
        <v>8.6546000000000003</v>
      </c>
      <c r="S74" s="74">
        <v>0</v>
      </c>
      <c r="T74" s="74">
        <v>10.471500000000001</v>
      </c>
      <c r="U74" s="74">
        <v>0</v>
      </c>
      <c r="V74" s="74">
        <v>10.471500000000001</v>
      </c>
      <c r="W74" s="74">
        <v>13.7052</v>
      </c>
      <c r="X74" s="74">
        <v>8.6546000000000003</v>
      </c>
      <c r="Y74" s="74">
        <v>0</v>
      </c>
      <c r="Z74" s="74">
        <v>14.081099999999999</v>
      </c>
      <c r="AA74" s="74">
        <v>0</v>
      </c>
      <c r="AB74" s="74">
        <v>14.081099999999999</v>
      </c>
      <c r="AC74" s="74">
        <v>14.081099999999999</v>
      </c>
      <c r="AD74" s="74">
        <v>0</v>
      </c>
      <c r="AE74" s="74">
        <v>0</v>
      </c>
    </row>
    <row r="75" spans="1:31" hidden="1" outlineLevel="1" collapsed="1">
      <c r="A75" s="62">
        <v>42491</v>
      </c>
      <c r="B75" s="74">
        <v>24.185400000000001</v>
      </c>
      <c r="C75" s="74">
        <v>25.791799999999999</v>
      </c>
      <c r="D75" s="74">
        <v>22.866099999999999</v>
      </c>
      <c r="E75" s="74">
        <v>24.148800000000001</v>
      </c>
      <c r="F75" s="74">
        <v>19.3856</v>
      </c>
      <c r="G75" s="74">
        <v>0</v>
      </c>
      <c r="H75" s="74">
        <v>24.636900000000001</v>
      </c>
      <c r="I75" s="74">
        <v>25.791799999999999</v>
      </c>
      <c r="J75" s="74">
        <v>23.637899999999998</v>
      </c>
      <c r="K75" s="74">
        <v>24.148800000000001</v>
      </c>
      <c r="L75" s="74">
        <v>21.931100000000001</v>
      </c>
      <c r="M75" s="74">
        <v>0</v>
      </c>
      <c r="N75" s="74">
        <v>8.3803999999999998</v>
      </c>
      <c r="O75" s="74">
        <v>0</v>
      </c>
      <c r="P75" s="74">
        <v>8.3803999999999998</v>
      </c>
      <c r="Q75" s="74" t="s">
        <v>127</v>
      </c>
      <c r="R75" s="74">
        <v>8.3803999999999998</v>
      </c>
      <c r="S75" s="74" t="s">
        <v>127</v>
      </c>
      <c r="T75" s="74">
        <v>10.1431</v>
      </c>
      <c r="U75" s="74">
        <v>0</v>
      </c>
      <c r="V75" s="74">
        <v>10.1431</v>
      </c>
      <c r="W75" s="74">
        <v>0</v>
      </c>
      <c r="X75" s="74">
        <v>10.1431</v>
      </c>
      <c r="Y75" s="74">
        <v>0</v>
      </c>
      <c r="Z75" s="74">
        <v>8.2693999999999992</v>
      </c>
      <c r="AA75" s="74">
        <v>0</v>
      </c>
      <c r="AB75" s="74">
        <v>8.2693999999999992</v>
      </c>
      <c r="AC75" s="74">
        <v>0</v>
      </c>
      <c r="AD75" s="74">
        <v>8.2693999999999992</v>
      </c>
      <c r="AE75" s="74">
        <v>0</v>
      </c>
    </row>
    <row r="76" spans="1:31" hidden="1" outlineLevel="1" collapsed="1">
      <c r="A76" s="62">
        <v>42522</v>
      </c>
      <c r="B76" s="74">
        <v>23.606400000000001</v>
      </c>
      <c r="C76" s="74">
        <v>25.460699999999999</v>
      </c>
      <c r="D76" s="74">
        <v>22.539200000000001</v>
      </c>
      <c r="E76" s="74">
        <v>22.3369</v>
      </c>
      <c r="F76" s="74">
        <v>23.208200000000001</v>
      </c>
      <c r="G76" s="74">
        <v>0</v>
      </c>
      <c r="H76" s="74">
        <v>23.994</v>
      </c>
      <c r="I76" s="74">
        <v>25.460699999999999</v>
      </c>
      <c r="J76" s="74">
        <v>23.111799999999999</v>
      </c>
      <c r="K76" s="74">
        <v>23.081</v>
      </c>
      <c r="L76" s="74">
        <v>23.208200000000001</v>
      </c>
      <c r="M76" s="74">
        <v>0</v>
      </c>
      <c r="N76" s="74">
        <v>9.8283000000000005</v>
      </c>
      <c r="O76" s="74">
        <v>0</v>
      </c>
      <c r="P76" s="74">
        <v>9.8283000000000005</v>
      </c>
      <c r="Q76" s="74">
        <v>9.8283000000000005</v>
      </c>
      <c r="R76" s="74">
        <v>0</v>
      </c>
      <c r="S76" s="74" t="s">
        <v>127</v>
      </c>
      <c r="T76" s="74">
        <v>10.717700000000001</v>
      </c>
      <c r="U76" s="74">
        <v>0</v>
      </c>
      <c r="V76" s="74">
        <v>10.717700000000001</v>
      </c>
      <c r="W76" s="74">
        <v>10.717700000000001</v>
      </c>
      <c r="X76" s="74">
        <v>0</v>
      </c>
      <c r="Y76" s="74">
        <v>0</v>
      </c>
      <c r="Z76" s="74">
        <v>9.5</v>
      </c>
      <c r="AA76" s="74">
        <v>0</v>
      </c>
      <c r="AB76" s="74">
        <v>9.5</v>
      </c>
      <c r="AC76" s="74">
        <v>9.5</v>
      </c>
      <c r="AD76" s="74">
        <v>0</v>
      </c>
      <c r="AE76" s="74">
        <v>0</v>
      </c>
    </row>
    <row r="77" spans="1:31" hidden="1" outlineLevel="1" collapsed="1">
      <c r="A77" s="62">
        <v>42552</v>
      </c>
      <c r="B77" s="74">
        <v>19.2043</v>
      </c>
      <c r="C77" s="74">
        <v>23.3584</v>
      </c>
      <c r="D77" s="74">
        <v>16.852399999999999</v>
      </c>
      <c r="E77" s="74">
        <v>21.712599999999998</v>
      </c>
      <c r="F77" s="74">
        <v>11.591100000000001</v>
      </c>
      <c r="G77" s="74">
        <v>0</v>
      </c>
      <c r="H77" s="74">
        <v>22.4239</v>
      </c>
      <c r="I77" s="74">
        <v>23.3584</v>
      </c>
      <c r="J77" s="74">
        <v>21.569700000000001</v>
      </c>
      <c r="K77" s="74">
        <v>21.841200000000001</v>
      </c>
      <c r="L77" s="74">
        <v>20.255299999999998</v>
      </c>
      <c r="M77" s="74">
        <v>0</v>
      </c>
      <c r="N77" s="74">
        <v>9.1755999999999993</v>
      </c>
      <c r="O77" s="74">
        <v>0</v>
      </c>
      <c r="P77" s="74">
        <v>9.1755999999999993</v>
      </c>
      <c r="Q77" s="74">
        <v>11.4817</v>
      </c>
      <c r="R77" s="74">
        <v>9.1358999999999995</v>
      </c>
      <c r="S77" s="74" t="s">
        <v>127</v>
      </c>
      <c r="T77" s="74">
        <v>10.0677</v>
      </c>
      <c r="U77" s="74">
        <v>0</v>
      </c>
      <c r="V77" s="74">
        <v>10.0677</v>
      </c>
      <c r="W77" s="74">
        <v>0</v>
      </c>
      <c r="X77" s="74">
        <v>10.0677</v>
      </c>
      <c r="Y77" s="74">
        <v>0</v>
      </c>
      <c r="Z77" s="74">
        <v>9.0616000000000003</v>
      </c>
      <c r="AA77" s="74">
        <v>0</v>
      </c>
      <c r="AB77" s="74">
        <v>9.0616000000000003</v>
      </c>
      <c r="AC77" s="74">
        <v>11.4817</v>
      </c>
      <c r="AD77" s="74">
        <v>9.0144000000000002</v>
      </c>
      <c r="AE77" s="74">
        <v>0</v>
      </c>
    </row>
    <row r="78" spans="1:31" hidden="1" outlineLevel="1" collapsed="1">
      <c r="A78" s="62">
        <v>42583</v>
      </c>
      <c r="B78" s="74">
        <v>22.090699999999998</v>
      </c>
      <c r="C78" s="74">
        <v>22.872599999999998</v>
      </c>
      <c r="D78" s="74">
        <v>21.614599999999999</v>
      </c>
      <c r="E78" s="74">
        <v>22.0383</v>
      </c>
      <c r="F78" s="74">
        <v>20.070699999999999</v>
      </c>
      <c r="G78" s="74">
        <v>14.8858</v>
      </c>
      <c r="H78" s="74">
        <v>22.2441</v>
      </c>
      <c r="I78" s="74">
        <v>22.872599999999998</v>
      </c>
      <c r="J78" s="74">
        <v>21.852799999999998</v>
      </c>
      <c r="K78" s="74">
        <v>22.172799999999999</v>
      </c>
      <c r="L78" s="74">
        <v>20.449400000000001</v>
      </c>
      <c r="M78" s="74">
        <v>22</v>
      </c>
      <c r="N78" s="74">
        <v>11.0688</v>
      </c>
      <c r="O78" s="74">
        <v>0</v>
      </c>
      <c r="P78" s="74">
        <v>11.0688</v>
      </c>
      <c r="Q78" s="74">
        <v>10.7913</v>
      </c>
      <c r="R78" s="74">
        <v>11</v>
      </c>
      <c r="S78" s="74">
        <v>11.7</v>
      </c>
      <c r="T78" s="74">
        <v>11.104799999999999</v>
      </c>
      <c r="U78" s="74">
        <v>0</v>
      </c>
      <c r="V78" s="74">
        <v>11.104799999999999</v>
      </c>
      <c r="W78" s="74">
        <v>10.7913</v>
      </c>
      <c r="X78" s="74">
        <v>0</v>
      </c>
      <c r="Y78" s="74">
        <v>11.7</v>
      </c>
      <c r="Z78" s="74">
        <v>11</v>
      </c>
      <c r="AA78" s="74">
        <v>0</v>
      </c>
      <c r="AB78" s="74">
        <v>11</v>
      </c>
      <c r="AC78" s="74">
        <v>0</v>
      </c>
      <c r="AD78" s="74">
        <v>11</v>
      </c>
      <c r="AE78" s="74">
        <v>0</v>
      </c>
    </row>
    <row r="79" spans="1:31" hidden="1" outlineLevel="1" collapsed="1">
      <c r="A79" s="62">
        <v>42614</v>
      </c>
      <c r="B79" s="74">
        <v>22.463899999999999</v>
      </c>
      <c r="C79" s="74">
        <v>24.1386</v>
      </c>
      <c r="D79" s="74">
        <v>21.543099999999999</v>
      </c>
      <c r="E79" s="74">
        <v>22.052199999999999</v>
      </c>
      <c r="F79" s="74">
        <v>20.158000000000001</v>
      </c>
      <c r="G79" s="74">
        <v>21.0764</v>
      </c>
      <c r="H79" s="74">
        <v>22.544899999999998</v>
      </c>
      <c r="I79" s="74">
        <v>24.1386</v>
      </c>
      <c r="J79" s="74">
        <v>21.658100000000001</v>
      </c>
      <c r="K79" s="74">
        <v>22.136500000000002</v>
      </c>
      <c r="L79" s="74">
        <v>20.351299999999998</v>
      </c>
      <c r="M79" s="74">
        <v>21.0764</v>
      </c>
      <c r="N79" s="74">
        <v>11.9879</v>
      </c>
      <c r="O79" s="74">
        <v>0</v>
      </c>
      <c r="P79" s="74">
        <v>11.9879</v>
      </c>
      <c r="Q79" s="74">
        <v>14</v>
      </c>
      <c r="R79" s="74">
        <v>8.4878999999999998</v>
      </c>
      <c r="S79" s="74" t="s">
        <v>127</v>
      </c>
      <c r="T79" s="74">
        <v>14</v>
      </c>
      <c r="U79" s="74">
        <v>0</v>
      </c>
      <c r="V79" s="74">
        <v>14</v>
      </c>
      <c r="W79" s="74">
        <v>14</v>
      </c>
      <c r="X79" s="74">
        <v>0</v>
      </c>
      <c r="Y79" s="74">
        <v>0</v>
      </c>
      <c r="Z79" s="74">
        <v>8.4878999999999998</v>
      </c>
      <c r="AA79" s="74">
        <v>0</v>
      </c>
      <c r="AB79" s="74">
        <v>8.4878999999999998</v>
      </c>
      <c r="AC79" s="74">
        <v>0</v>
      </c>
      <c r="AD79" s="74">
        <v>8.4878999999999998</v>
      </c>
      <c r="AE79" s="74">
        <v>0</v>
      </c>
    </row>
    <row r="80" spans="1:31" hidden="1" outlineLevel="1" collapsed="1">
      <c r="A80" s="62">
        <v>42644</v>
      </c>
      <c r="B80" s="74">
        <v>22.26</v>
      </c>
      <c r="C80" s="74">
        <v>22.535699999999999</v>
      </c>
      <c r="D80" s="74">
        <v>22.021100000000001</v>
      </c>
      <c r="E80" s="74">
        <v>22.221900000000002</v>
      </c>
      <c r="F80" s="74">
        <v>21.667999999999999</v>
      </c>
      <c r="G80" s="74">
        <v>20</v>
      </c>
      <c r="H80" s="74">
        <v>22.358899999999998</v>
      </c>
      <c r="I80" s="74">
        <v>22.535699999999999</v>
      </c>
      <c r="J80" s="74">
        <v>22.203199999999999</v>
      </c>
      <c r="K80" s="74">
        <v>22.341899999999999</v>
      </c>
      <c r="L80" s="74">
        <v>21.974799999999998</v>
      </c>
      <c r="M80" s="74">
        <v>20</v>
      </c>
      <c r="N80" s="74">
        <v>11.0159</v>
      </c>
      <c r="O80" s="74">
        <v>0</v>
      </c>
      <c r="P80" s="74">
        <v>11.0159</v>
      </c>
      <c r="Q80" s="74">
        <v>13.739000000000001</v>
      </c>
      <c r="R80" s="74">
        <v>7.49</v>
      </c>
      <c r="S80" s="74" t="s">
        <v>127</v>
      </c>
      <c r="T80" s="74">
        <v>14</v>
      </c>
      <c r="U80" s="74">
        <v>0</v>
      </c>
      <c r="V80" s="74">
        <v>14</v>
      </c>
      <c r="W80" s="74">
        <v>14</v>
      </c>
      <c r="X80" s="74">
        <v>0</v>
      </c>
      <c r="Y80" s="74">
        <v>0</v>
      </c>
      <c r="Z80" s="74">
        <v>9.0474999999999994</v>
      </c>
      <c r="AA80" s="74">
        <v>0</v>
      </c>
      <c r="AB80" s="74">
        <v>9.0474999999999994</v>
      </c>
      <c r="AC80" s="74">
        <v>13.117000000000001</v>
      </c>
      <c r="AD80" s="74">
        <v>7.49</v>
      </c>
      <c r="AE80" s="74">
        <v>0</v>
      </c>
    </row>
    <row r="81" spans="1:31" hidden="1" outlineLevel="1" collapsed="1">
      <c r="A81" s="62">
        <v>42675</v>
      </c>
      <c r="B81" s="74">
        <v>21.847100000000001</v>
      </c>
      <c r="C81" s="74">
        <v>22.687899999999999</v>
      </c>
      <c r="D81" s="74">
        <v>20.9754</v>
      </c>
      <c r="E81" s="74">
        <v>21.339700000000001</v>
      </c>
      <c r="F81" s="74">
        <v>19.753399999999999</v>
      </c>
      <c r="G81" s="74">
        <v>20.040600000000001</v>
      </c>
      <c r="H81" s="74">
        <v>22.1297</v>
      </c>
      <c r="I81" s="74">
        <v>22.687899999999999</v>
      </c>
      <c r="J81" s="74">
        <v>21.5123</v>
      </c>
      <c r="K81" s="74">
        <v>21.9908</v>
      </c>
      <c r="L81" s="74">
        <v>20.0151</v>
      </c>
      <c r="M81" s="74">
        <v>20.040600000000001</v>
      </c>
      <c r="N81" s="74">
        <v>12.9185</v>
      </c>
      <c r="O81" s="74">
        <v>0</v>
      </c>
      <c r="P81" s="74">
        <v>12.9185</v>
      </c>
      <c r="Q81" s="74">
        <v>13.363</v>
      </c>
      <c r="R81" s="74">
        <v>7.19</v>
      </c>
      <c r="S81" s="74" t="s">
        <v>127</v>
      </c>
      <c r="T81" s="74">
        <v>13.363</v>
      </c>
      <c r="U81" s="74">
        <v>0</v>
      </c>
      <c r="V81" s="74">
        <v>13.363</v>
      </c>
      <c r="W81" s="74">
        <v>13.363</v>
      </c>
      <c r="X81" s="74">
        <v>0</v>
      </c>
      <c r="Y81" s="74">
        <v>0</v>
      </c>
      <c r="Z81" s="74">
        <v>7.19</v>
      </c>
      <c r="AA81" s="74">
        <v>0</v>
      </c>
      <c r="AB81" s="74">
        <v>7.19</v>
      </c>
      <c r="AC81" s="74">
        <v>0</v>
      </c>
      <c r="AD81" s="74">
        <v>7.19</v>
      </c>
      <c r="AE81" s="74">
        <v>0</v>
      </c>
    </row>
    <row r="82" spans="1:31" hidden="1" outlineLevel="1" collapsed="1">
      <c r="A82" s="62">
        <v>42705</v>
      </c>
      <c r="B82" s="74">
        <v>20.5807</v>
      </c>
      <c r="C82" s="74">
        <v>22.475899999999999</v>
      </c>
      <c r="D82" s="74">
        <v>19.298300000000001</v>
      </c>
      <c r="E82" s="74">
        <v>19.866</v>
      </c>
      <c r="F82" s="74">
        <v>17.601500000000001</v>
      </c>
      <c r="G82" s="74">
        <v>19</v>
      </c>
      <c r="H82" s="74">
        <v>20.933900000000001</v>
      </c>
      <c r="I82" s="74">
        <v>22.475899999999999</v>
      </c>
      <c r="J82" s="74">
        <v>19.827300000000001</v>
      </c>
      <c r="K82" s="74">
        <v>19.9666</v>
      </c>
      <c r="L82" s="74">
        <v>19.401700000000002</v>
      </c>
      <c r="M82" s="74">
        <v>19</v>
      </c>
      <c r="N82" s="74">
        <v>10.5473</v>
      </c>
      <c r="O82" s="74">
        <v>0</v>
      </c>
      <c r="P82" s="74">
        <v>10.5473</v>
      </c>
      <c r="Q82" s="74">
        <v>13.7789</v>
      </c>
      <c r="R82" s="74">
        <v>9.6869999999999994</v>
      </c>
      <c r="S82" s="74" t="s">
        <v>127</v>
      </c>
      <c r="T82" s="74">
        <v>10.8786</v>
      </c>
      <c r="U82" s="74">
        <v>0</v>
      </c>
      <c r="V82" s="74">
        <v>10.8786</v>
      </c>
      <c r="W82" s="74">
        <v>13.7789</v>
      </c>
      <c r="X82" s="74">
        <v>10</v>
      </c>
      <c r="Y82" s="74">
        <v>0</v>
      </c>
      <c r="Z82" s="74">
        <v>7.4188000000000001</v>
      </c>
      <c r="AA82" s="74">
        <v>0</v>
      </c>
      <c r="AB82" s="74">
        <v>7.4188000000000001</v>
      </c>
      <c r="AC82" s="74">
        <v>0</v>
      </c>
      <c r="AD82" s="74">
        <v>7.4188000000000001</v>
      </c>
      <c r="AE82" s="74">
        <v>0</v>
      </c>
    </row>
    <row r="83" spans="1:31" hidden="1" outlineLevel="1" collapsed="1">
      <c r="A83" s="62">
        <v>42736</v>
      </c>
      <c r="B83" s="74">
        <v>21.471</v>
      </c>
      <c r="C83" s="74">
        <v>22.658899999999999</v>
      </c>
      <c r="D83" s="74">
        <v>20.6066</v>
      </c>
      <c r="E83" s="74">
        <v>20.742699999999999</v>
      </c>
      <c r="F83" s="74">
        <v>20.295999999999999</v>
      </c>
      <c r="G83" s="74">
        <v>0</v>
      </c>
      <c r="H83" s="74">
        <v>21.5501</v>
      </c>
      <c r="I83" s="74">
        <v>22.658899999999999</v>
      </c>
      <c r="J83" s="74">
        <v>20.7319</v>
      </c>
      <c r="K83" s="74">
        <v>20.9268</v>
      </c>
      <c r="L83" s="74">
        <v>20.295999999999999</v>
      </c>
      <c r="M83" s="74">
        <v>0</v>
      </c>
      <c r="N83" s="74">
        <v>11.7127</v>
      </c>
      <c r="O83" s="74">
        <v>0</v>
      </c>
      <c r="P83" s="74">
        <v>11.7127</v>
      </c>
      <c r="Q83" s="74">
        <v>11.7127</v>
      </c>
      <c r="R83" s="74" t="s">
        <v>127</v>
      </c>
      <c r="S83" s="74" t="s">
        <v>127</v>
      </c>
      <c r="T83" s="74">
        <v>11.7127</v>
      </c>
      <c r="U83" s="74">
        <v>0</v>
      </c>
      <c r="V83" s="74">
        <v>11.7127</v>
      </c>
      <c r="W83" s="74">
        <v>11.7127</v>
      </c>
      <c r="X83" s="74">
        <v>0</v>
      </c>
      <c r="Y83" s="74">
        <v>0</v>
      </c>
      <c r="Z83" s="74">
        <v>0</v>
      </c>
      <c r="AA83" s="74">
        <v>0</v>
      </c>
      <c r="AB83" s="74">
        <v>0</v>
      </c>
      <c r="AC83" s="74">
        <v>0</v>
      </c>
      <c r="AD83" s="74">
        <v>0</v>
      </c>
      <c r="AE83" s="74">
        <v>0</v>
      </c>
    </row>
    <row r="84" spans="1:31" hidden="1" outlineLevel="1" collapsed="1">
      <c r="A84" s="62">
        <v>42767</v>
      </c>
      <c r="B84" s="74">
        <v>20.209399999999999</v>
      </c>
      <c r="C84" s="74">
        <v>21.9145</v>
      </c>
      <c r="D84" s="74">
        <v>19.163799999999998</v>
      </c>
      <c r="E84" s="74">
        <v>18.901900000000001</v>
      </c>
      <c r="F84" s="74">
        <v>20.118200000000002</v>
      </c>
      <c r="G84" s="74">
        <v>0</v>
      </c>
      <c r="H84" s="74">
        <v>21.3888</v>
      </c>
      <c r="I84" s="74">
        <v>21.9145</v>
      </c>
      <c r="J84" s="74">
        <v>21.017499999999998</v>
      </c>
      <c r="K84" s="74">
        <v>21.298400000000001</v>
      </c>
      <c r="L84" s="74">
        <v>20.161999999999999</v>
      </c>
      <c r="M84" s="74">
        <v>0</v>
      </c>
      <c r="N84" s="74">
        <v>6.9622999999999999</v>
      </c>
      <c r="O84" s="74">
        <v>0</v>
      </c>
      <c r="P84" s="74">
        <v>6.9622999999999999</v>
      </c>
      <c r="Q84" s="74">
        <v>6.9592999999999998</v>
      </c>
      <c r="R84" s="74">
        <v>7.49</v>
      </c>
      <c r="S84" s="74" t="s">
        <v>127</v>
      </c>
      <c r="T84" s="74">
        <v>6.9592999999999998</v>
      </c>
      <c r="U84" s="74">
        <v>0</v>
      </c>
      <c r="V84" s="74">
        <v>6.9592999999999998</v>
      </c>
      <c r="W84" s="74">
        <v>6.9592999999999998</v>
      </c>
      <c r="X84" s="74">
        <v>0</v>
      </c>
      <c r="Y84" s="74">
        <v>0</v>
      </c>
      <c r="Z84" s="74">
        <v>7.49</v>
      </c>
      <c r="AA84" s="74">
        <v>0</v>
      </c>
      <c r="AB84" s="74">
        <v>7.49</v>
      </c>
      <c r="AC84" s="74">
        <v>0</v>
      </c>
      <c r="AD84" s="74">
        <v>7.49</v>
      </c>
      <c r="AE84" s="74">
        <v>0</v>
      </c>
    </row>
    <row r="85" spans="1:31" hidden="1" outlineLevel="1" collapsed="1">
      <c r="A85" s="62">
        <v>42795</v>
      </c>
      <c r="B85" s="74">
        <v>20.5124</v>
      </c>
      <c r="C85" s="74">
        <v>21.694299999999998</v>
      </c>
      <c r="D85" s="74">
        <v>19.508700000000001</v>
      </c>
      <c r="E85" s="74">
        <v>20.010000000000002</v>
      </c>
      <c r="F85" s="74">
        <v>18.430499999999999</v>
      </c>
      <c r="G85" s="74">
        <v>17.5</v>
      </c>
      <c r="H85" s="74">
        <v>20.63</v>
      </c>
      <c r="I85" s="74">
        <v>21.694299999999998</v>
      </c>
      <c r="J85" s="74">
        <v>19.709900000000001</v>
      </c>
      <c r="K85" s="74">
        <v>20.1403</v>
      </c>
      <c r="L85" s="74">
        <v>18.821200000000001</v>
      </c>
      <c r="M85" s="74">
        <v>17.5</v>
      </c>
      <c r="N85" s="74">
        <v>8.3427000000000007</v>
      </c>
      <c r="O85" s="74">
        <v>0</v>
      </c>
      <c r="P85" s="74">
        <v>8.3427000000000007</v>
      </c>
      <c r="Q85" s="74">
        <v>11.740500000000001</v>
      </c>
      <c r="R85" s="74">
        <v>3.01</v>
      </c>
      <c r="S85" s="74" t="s">
        <v>127</v>
      </c>
      <c r="T85" s="74">
        <v>9.4931999999999999</v>
      </c>
      <c r="U85" s="74">
        <v>0</v>
      </c>
      <c r="V85" s="74">
        <v>9.4931999999999999</v>
      </c>
      <c r="W85" s="74">
        <v>11.740500000000001</v>
      </c>
      <c r="X85" s="74">
        <v>3.01</v>
      </c>
      <c r="Y85" s="74">
        <v>0</v>
      </c>
      <c r="Z85" s="74">
        <v>3.01</v>
      </c>
      <c r="AA85" s="74">
        <v>0</v>
      </c>
      <c r="AB85" s="74">
        <v>3.01</v>
      </c>
      <c r="AC85" s="74">
        <v>0</v>
      </c>
      <c r="AD85" s="74">
        <v>3.01</v>
      </c>
      <c r="AE85" s="74">
        <v>0</v>
      </c>
    </row>
    <row r="86" spans="1:31" hidden="1" outlineLevel="1" collapsed="1">
      <c r="A86" s="62">
        <v>42826</v>
      </c>
      <c r="B86" s="74">
        <v>19.630400000000002</v>
      </c>
      <c r="C86" s="74">
        <v>21.403600000000001</v>
      </c>
      <c r="D86" s="74">
        <v>18.6889</v>
      </c>
      <c r="E86" s="74">
        <v>19.3384</v>
      </c>
      <c r="F86" s="74">
        <v>16.991900000000001</v>
      </c>
      <c r="G86" s="74">
        <v>0</v>
      </c>
      <c r="H86" s="74">
        <v>20.4389</v>
      </c>
      <c r="I86" s="74">
        <v>21.403600000000001</v>
      </c>
      <c r="J86" s="74">
        <v>19.880299999999998</v>
      </c>
      <c r="K86" s="74">
        <v>20.386600000000001</v>
      </c>
      <c r="L86" s="74">
        <v>18.501300000000001</v>
      </c>
      <c r="M86" s="74">
        <v>0</v>
      </c>
      <c r="N86" s="74">
        <v>5.5141</v>
      </c>
      <c r="O86" s="74">
        <v>0</v>
      </c>
      <c r="P86" s="74">
        <v>5.5141</v>
      </c>
      <c r="Q86" s="74">
        <v>5.9292999999999996</v>
      </c>
      <c r="R86" s="74">
        <v>4.8</v>
      </c>
      <c r="S86" s="74" t="s">
        <v>127</v>
      </c>
      <c r="T86" s="74">
        <v>5.5141</v>
      </c>
      <c r="U86" s="74">
        <v>0</v>
      </c>
      <c r="V86" s="74">
        <v>5.5141</v>
      </c>
      <c r="W86" s="74">
        <v>5.9292999999999996</v>
      </c>
      <c r="X86" s="74">
        <v>4.8</v>
      </c>
      <c r="Y86" s="74">
        <v>0</v>
      </c>
      <c r="Z86" s="74">
        <v>0</v>
      </c>
      <c r="AA86" s="74">
        <v>0</v>
      </c>
      <c r="AB86" s="74">
        <v>0</v>
      </c>
      <c r="AC86" s="74">
        <v>0</v>
      </c>
      <c r="AD86" s="74">
        <v>0</v>
      </c>
      <c r="AE86" s="74">
        <v>0</v>
      </c>
    </row>
    <row r="87" spans="1:31" hidden="1" outlineLevel="1" collapsed="1">
      <c r="A87" s="62">
        <v>42856</v>
      </c>
      <c r="B87" s="74">
        <v>19.6477</v>
      </c>
      <c r="C87" s="74">
        <v>21.088999999999999</v>
      </c>
      <c r="D87" s="74">
        <v>18.679200000000002</v>
      </c>
      <c r="E87" s="74">
        <v>19.034099999999999</v>
      </c>
      <c r="F87" s="74">
        <v>17.4863</v>
      </c>
      <c r="G87" s="74">
        <v>0</v>
      </c>
      <c r="H87" s="74">
        <v>19.7728</v>
      </c>
      <c r="I87" s="74">
        <v>21.088999999999999</v>
      </c>
      <c r="J87" s="74">
        <v>18.873899999999999</v>
      </c>
      <c r="K87" s="74">
        <v>19.0411</v>
      </c>
      <c r="L87" s="74">
        <v>18.2729</v>
      </c>
      <c r="M87" s="74">
        <v>0</v>
      </c>
      <c r="N87" s="74">
        <v>6.7121000000000004</v>
      </c>
      <c r="O87" s="74">
        <v>0</v>
      </c>
      <c r="P87" s="74">
        <v>6.7121000000000004</v>
      </c>
      <c r="Q87" s="74">
        <v>13.058</v>
      </c>
      <c r="R87" s="74">
        <v>6.3341000000000003</v>
      </c>
      <c r="S87" s="74" t="s">
        <v>127</v>
      </c>
      <c r="T87" s="74">
        <v>0</v>
      </c>
      <c r="U87" s="74">
        <v>0</v>
      </c>
      <c r="V87" s="74">
        <v>0</v>
      </c>
      <c r="W87" s="74">
        <v>0</v>
      </c>
      <c r="X87" s="74">
        <v>0</v>
      </c>
      <c r="Y87" s="74">
        <v>0</v>
      </c>
      <c r="Z87" s="74">
        <v>6.7121000000000004</v>
      </c>
      <c r="AA87" s="74">
        <v>0</v>
      </c>
      <c r="AB87" s="74">
        <v>6.7121000000000004</v>
      </c>
      <c r="AC87" s="74">
        <v>13.058</v>
      </c>
      <c r="AD87" s="74">
        <v>6.3341000000000003</v>
      </c>
      <c r="AE87" s="74">
        <v>0</v>
      </c>
    </row>
    <row r="88" spans="1:31" hidden="1" outlineLevel="1" collapsed="1">
      <c r="A88" s="62">
        <v>42887</v>
      </c>
      <c r="B88" s="74">
        <v>19.3018</v>
      </c>
      <c r="C88" s="74">
        <v>21.247900000000001</v>
      </c>
      <c r="D88" s="74">
        <v>18.477900000000002</v>
      </c>
      <c r="E88" s="74">
        <v>18.297599999999999</v>
      </c>
      <c r="F88" s="74">
        <v>18.905999999999999</v>
      </c>
      <c r="G88" s="74">
        <v>0</v>
      </c>
      <c r="H88" s="74">
        <v>19.3218</v>
      </c>
      <c r="I88" s="74">
        <v>21.247900000000001</v>
      </c>
      <c r="J88" s="74">
        <v>18.5044</v>
      </c>
      <c r="K88" s="74">
        <v>18.316600000000001</v>
      </c>
      <c r="L88" s="74">
        <v>18.951000000000001</v>
      </c>
      <c r="M88" s="74">
        <v>0</v>
      </c>
      <c r="N88" s="74">
        <v>7.5572999999999997</v>
      </c>
      <c r="O88" s="74">
        <v>0</v>
      </c>
      <c r="P88" s="74">
        <v>7.5572999999999997</v>
      </c>
      <c r="Q88" s="74">
        <v>8.5892999999999997</v>
      </c>
      <c r="R88" s="74">
        <v>6.2</v>
      </c>
      <c r="S88" s="74" t="s">
        <v>127</v>
      </c>
      <c r="T88" s="74">
        <v>8.5892999999999997</v>
      </c>
      <c r="U88" s="74">
        <v>0</v>
      </c>
      <c r="V88" s="74">
        <v>8.5892999999999997</v>
      </c>
      <c r="W88" s="74">
        <v>8.5892999999999997</v>
      </c>
      <c r="X88" s="74">
        <v>0</v>
      </c>
      <c r="Y88" s="74">
        <v>0</v>
      </c>
      <c r="Z88" s="74">
        <v>6.2</v>
      </c>
      <c r="AA88" s="74">
        <v>0</v>
      </c>
      <c r="AB88" s="74">
        <v>6.2</v>
      </c>
      <c r="AC88" s="74">
        <v>0</v>
      </c>
      <c r="AD88" s="74">
        <v>6.2</v>
      </c>
      <c r="AE88" s="74">
        <v>0</v>
      </c>
    </row>
    <row r="89" spans="1:31" hidden="1" outlineLevel="1" collapsed="1">
      <c r="A89" s="62">
        <v>42917</v>
      </c>
      <c r="B89" s="74">
        <v>18.993099999999998</v>
      </c>
      <c r="C89" s="74">
        <v>20.6509</v>
      </c>
      <c r="D89" s="74">
        <v>17.765799999999999</v>
      </c>
      <c r="E89" s="74">
        <v>17.854099999999999</v>
      </c>
      <c r="F89" s="74">
        <v>17.372499999999999</v>
      </c>
      <c r="G89" s="74">
        <v>0</v>
      </c>
      <c r="H89" s="74">
        <v>19.107299999999999</v>
      </c>
      <c r="I89" s="74">
        <v>20.6509</v>
      </c>
      <c r="J89" s="74">
        <v>17.938099999999999</v>
      </c>
      <c r="K89" s="74">
        <v>17.896899999999999</v>
      </c>
      <c r="L89" s="74">
        <v>18.142199999999999</v>
      </c>
      <c r="M89" s="74">
        <v>0</v>
      </c>
      <c r="N89" s="74">
        <v>10.3063</v>
      </c>
      <c r="O89" s="74">
        <v>0</v>
      </c>
      <c r="P89" s="74">
        <v>10.3063</v>
      </c>
      <c r="Q89" s="74">
        <v>7.8685</v>
      </c>
      <c r="R89" s="74">
        <v>10.751200000000001</v>
      </c>
      <c r="S89" s="74" t="s">
        <v>127</v>
      </c>
      <c r="T89" s="74">
        <v>10.649100000000001</v>
      </c>
      <c r="U89" s="74">
        <v>0</v>
      </c>
      <c r="V89" s="74">
        <v>10.649100000000001</v>
      </c>
      <c r="W89" s="74">
        <v>7.8685</v>
      </c>
      <c r="X89" s="74">
        <v>12</v>
      </c>
      <c r="Y89" s="74">
        <v>0</v>
      </c>
      <c r="Z89" s="74">
        <v>10</v>
      </c>
      <c r="AA89" s="74">
        <v>0</v>
      </c>
      <c r="AB89" s="74">
        <v>10</v>
      </c>
      <c r="AC89" s="74">
        <v>0</v>
      </c>
      <c r="AD89" s="74">
        <v>10</v>
      </c>
      <c r="AE89" s="74">
        <v>0</v>
      </c>
    </row>
    <row r="90" spans="1:31" hidden="1" outlineLevel="1" collapsed="1">
      <c r="A90" s="62">
        <v>42948</v>
      </c>
      <c r="B90" s="74">
        <v>18.602399999999999</v>
      </c>
      <c r="C90" s="74">
        <v>20.331800000000001</v>
      </c>
      <c r="D90" s="74">
        <v>17.4649</v>
      </c>
      <c r="E90" s="74">
        <v>18.0382</v>
      </c>
      <c r="F90" s="74">
        <v>15.3743</v>
      </c>
      <c r="G90" s="74">
        <v>0</v>
      </c>
      <c r="H90" s="74">
        <v>18.770800000000001</v>
      </c>
      <c r="I90" s="74">
        <v>20.331800000000001</v>
      </c>
      <c r="J90" s="74">
        <v>17.713200000000001</v>
      </c>
      <c r="K90" s="74">
        <v>18.050599999999999</v>
      </c>
      <c r="L90" s="74">
        <v>16.297899999999998</v>
      </c>
      <c r="M90" s="74">
        <v>0</v>
      </c>
      <c r="N90" s="74">
        <v>9.2063000000000006</v>
      </c>
      <c r="O90" s="74">
        <v>0</v>
      </c>
      <c r="P90" s="74">
        <v>9.2063000000000006</v>
      </c>
      <c r="Q90" s="74">
        <v>6.5209000000000001</v>
      </c>
      <c r="R90" s="74">
        <v>9.2859999999999996</v>
      </c>
      <c r="S90" s="74" t="s">
        <v>127</v>
      </c>
      <c r="T90" s="74">
        <v>6.5209000000000001</v>
      </c>
      <c r="U90" s="74">
        <v>0</v>
      </c>
      <c r="V90" s="74">
        <v>6.5209000000000001</v>
      </c>
      <c r="W90" s="74">
        <v>6.5209000000000001</v>
      </c>
      <c r="X90" s="74">
        <v>0</v>
      </c>
      <c r="Y90" s="74">
        <v>0</v>
      </c>
      <c r="Z90" s="74">
        <v>9.2859999999999996</v>
      </c>
      <c r="AA90" s="74">
        <v>0</v>
      </c>
      <c r="AB90" s="74">
        <v>9.2859999999999996</v>
      </c>
      <c r="AC90" s="74">
        <v>0</v>
      </c>
      <c r="AD90" s="74">
        <v>9.2859999999999996</v>
      </c>
      <c r="AE90" s="74">
        <v>0</v>
      </c>
    </row>
    <row r="91" spans="1:31" hidden="1" outlineLevel="1" collapsed="1">
      <c r="A91" s="62">
        <v>42979</v>
      </c>
      <c r="B91" s="74">
        <v>18.546800000000001</v>
      </c>
      <c r="C91" s="74">
        <v>19.947299999999998</v>
      </c>
      <c r="D91" s="74">
        <v>17.75</v>
      </c>
      <c r="E91" s="74">
        <v>18.125</v>
      </c>
      <c r="F91" s="74">
        <v>16.7193</v>
      </c>
      <c r="G91" s="74">
        <v>0</v>
      </c>
      <c r="H91" s="74">
        <v>18.5977</v>
      </c>
      <c r="I91" s="74">
        <v>19.947299999999998</v>
      </c>
      <c r="J91" s="74">
        <v>17.823599999999999</v>
      </c>
      <c r="K91" s="74">
        <v>18.204499999999999</v>
      </c>
      <c r="L91" s="74">
        <v>16.779199999999999</v>
      </c>
      <c r="M91" s="74">
        <v>0</v>
      </c>
      <c r="N91" s="74">
        <v>8.8719000000000001</v>
      </c>
      <c r="O91" s="74">
        <v>0</v>
      </c>
      <c r="P91" s="74">
        <v>8.8719000000000001</v>
      </c>
      <c r="Q91" s="74">
        <v>9.2995999999999999</v>
      </c>
      <c r="R91" s="74">
        <v>7.19</v>
      </c>
      <c r="S91" s="74" t="s">
        <v>127</v>
      </c>
      <c r="T91" s="74">
        <v>7.5</v>
      </c>
      <c r="U91" s="74">
        <v>0</v>
      </c>
      <c r="V91" s="74">
        <v>7.5</v>
      </c>
      <c r="W91" s="74">
        <v>7.5</v>
      </c>
      <c r="X91" s="74">
        <v>0</v>
      </c>
      <c r="Y91" s="74">
        <v>0</v>
      </c>
      <c r="Z91" s="74">
        <v>10.1502</v>
      </c>
      <c r="AA91" s="74">
        <v>0</v>
      </c>
      <c r="AB91" s="74">
        <v>10.1502</v>
      </c>
      <c r="AC91" s="74">
        <v>12.0557</v>
      </c>
      <c r="AD91" s="74">
        <v>7.19</v>
      </c>
      <c r="AE91" s="74">
        <v>0</v>
      </c>
    </row>
    <row r="92" spans="1:31" hidden="1" outlineLevel="1" collapsed="1">
      <c r="A92" s="62">
        <v>43009</v>
      </c>
      <c r="B92" s="74">
        <v>19.113299999999999</v>
      </c>
      <c r="C92" s="74">
        <v>19.943899999999999</v>
      </c>
      <c r="D92" s="74">
        <v>18.405100000000001</v>
      </c>
      <c r="E92" s="74">
        <v>18.6615</v>
      </c>
      <c r="F92" s="74">
        <v>17.395800000000001</v>
      </c>
      <c r="G92" s="74">
        <v>0</v>
      </c>
      <c r="H92" s="74">
        <v>19.2395</v>
      </c>
      <c r="I92" s="74">
        <v>19.943899999999999</v>
      </c>
      <c r="J92" s="74">
        <v>18.627800000000001</v>
      </c>
      <c r="K92" s="74">
        <v>18.8766</v>
      </c>
      <c r="L92" s="74">
        <v>17.642199999999999</v>
      </c>
      <c r="M92" s="74">
        <v>0</v>
      </c>
      <c r="N92" s="74">
        <v>6.4086999999999996</v>
      </c>
      <c r="O92" s="74">
        <v>0</v>
      </c>
      <c r="P92" s="74">
        <v>6.4086999999999996</v>
      </c>
      <c r="Q92" s="74">
        <v>6.1314000000000002</v>
      </c>
      <c r="R92" s="74">
        <v>7.19</v>
      </c>
      <c r="S92" s="74" t="s">
        <v>127</v>
      </c>
      <c r="T92" s="74">
        <v>6.1314000000000002</v>
      </c>
      <c r="U92" s="74">
        <v>0</v>
      </c>
      <c r="V92" s="74">
        <v>6.1314000000000002</v>
      </c>
      <c r="W92" s="74">
        <v>6.1314000000000002</v>
      </c>
      <c r="X92" s="74">
        <v>0</v>
      </c>
      <c r="Y92" s="74">
        <v>0</v>
      </c>
      <c r="Z92" s="74">
        <v>7.19</v>
      </c>
      <c r="AA92" s="74">
        <v>0</v>
      </c>
      <c r="AB92" s="74">
        <v>7.19</v>
      </c>
      <c r="AC92" s="74">
        <v>0</v>
      </c>
      <c r="AD92" s="74">
        <v>7.19</v>
      </c>
      <c r="AE92" s="74">
        <v>0</v>
      </c>
    </row>
    <row r="93" spans="1:31" hidden="1" outlineLevel="1" collapsed="1">
      <c r="A93" s="62">
        <v>43040</v>
      </c>
      <c r="B93" s="74">
        <v>17.993300000000001</v>
      </c>
      <c r="C93" s="74">
        <v>19.430900000000001</v>
      </c>
      <c r="D93" s="74">
        <v>17.021699999999999</v>
      </c>
      <c r="E93" s="74">
        <v>18.5138</v>
      </c>
      <c r="F93" s="74">
        <v>14.3751</v>
      </c>
      <c r="G93" s="74">
        <v>0</v>
      </c>
      <c r="H93" s="74">
        <v>18.641100000000002</v>
      </c>
      <c r="I93" s="74">
        <v>19.430900000000001</v>
      </c>
      <c r="J93" s="74">
        <v>18.057300000000001</v>
      </c>
      <c r="K93" s="74">
        <v>18.713899999999999</v>
      </c>
      <c r="L93" s="74">
        <v>16.611699999999999</v>
      </c>
      <c r="M93" s="74">
        <v>0</v>
      </c>
      <c r="N93" s="74">
        <v>5.9706000000000001</v>
      </c>
      <c r="O93" s="74">
        <v>0</v>
      </c>
      <c r="P93" s="74">
        <v>5.9706000000000001</v>
      </c>
      <c r="Q93" s="74">
        <v>6.7789000000000001</v>
      </c>
      <c r="R93" s="74">
        <v>5.8550000000000004</v>
      </c>
      <c r="S93" s="74" t="s">
        <v>127</v>
      </c>
      <c r="T93" s="74">
        <v>6.1559999999999997</v>
      </c>
      <c r="U93" s="74">
        <v>0</v>
      </c>
      <c r="V93" s="74">
        <v>6.1559999999999997</v>
      </c>
      <c r="W93" s="74">
        <v>6.7789000000000001</v>
      </c>
      <c r="X93" s="74">
        <v>6</v>
      </c>
      <c r="Y93" s="74">
        <v>0</v>
      </c>
      <c r="Z93" s="74">
        <v>5.6619999999999999</v>
      </c>
      <c r="AA93" s="74">
        <v>0</v>
      </c>
      <c r="AB93" s="74">
        <v>5.6619999999999999</v>
      </c>
      <c r="AC93" s="74">
        <v>0</v>
      </c>
      <c r="AD93" s="74">
        <v>5.6619999999999999</v>
      </c>
      <c r="AE93" s="74">
        <v>0</v>
      </c>
    </row>
    <row r="94" spans="1:31" hidden="1" outlineLevel="1" collapsed="1">
      <c r="A94" s="62">
        <v>43070</v>
      </c>
      <c r="B94" s="74">
        <v>18.6965</v>
      </c>
      <c r="C94" s="74">
        <v>19.362400000000001</v>
      </c>
      <c r="D94" s="74">
        <v>18.118500000000001</v>
      </c>
      <c r="E94" s="74">
        <v>18.2973</v>
      </c>
      <c r="F94" s="74">
        <v>17.7559</v>
      </c>
      <c r="G94" s="74">
        <v>16.5</v>
      </c>
      <c r="H94" s="74">
        <v>18.814299999999999</v>
      </c>
      <c r="I94" s="74">
        <v>19.362400000000001</v>
      </c>
      <c r="J94" s="74">
        <v>18.329799999999999</v>
      </c>
      <c r="K94" s="74">
        <v>18.5703</v>
      </c>
      <c r="L94" s="74">
        <v>17.842099999999999</v>
      </c>
      <c r="M94" s="74">
        <v>16.5</v>
      </c>
      <c r="N94" s="74">
        <v>6.5762</v>
      </c>
      <c r="O94" s="74">
        <v>0</v>
      </c>
      <c r="P94" s="74">
        <v>6.5762</v>
      </c>
      <c r="Q94" s="74">
        <v>6.6571999999999996</v>
      </c>
      <c r="R94" s="74">
        <v>6</v>
      </c>
      <c r="S94" s="74" t="s">
        <v>127</v>
      </c>
      <c r="T94" s="74">
        <v>6.5762</v>
      </c>
      <c r="U94" s="74">
        <v>0</v>
      </c>
      <c r="V94" s="74">
        <v>6.5762</v>
      </c>
      <c r="W94" s="74">
        <v>6.6571999999999996</v>
      </c>
      <c r="X94" s="74">
        <v>6</v>
      </c>
      <c r="Y94" s="74">
        <v>0</v>
      </c>
      <c r="Z94" s="74">
        <v>0</v>
      </c>
      <c r="AA94" s="74">
        <v>0</v>
      </c>
      <c r="AB94" s="74">
        <v>0</v>
      </c>
      <c r="AC94" s="74">
        <v>0</v>
      </c>
      <c r="AD94" s="74">
        <v>0</v>
      </c>
      <c r="AE94" s="74">
        <v>0</v>
      </c>
    </row>
    <row r="95" spans="1:31" hidden="1" outlineLevel="1" collapsed="1">
      <c r="A95" s="62">
        <v>43101</v>
      </c>
      <c r="B95" s="74">
        <v>18.856400000000001</v>
      </c>
      <c r="C95" s="74">
        <v>19.2485</v>
      </c>
      <c r="D95" s="74">
        <v>18.470700000000001</v>
      </c>
      <c r="E95" s="74">
        <v>18.787700000000001</v>
      </c>
      <c r="F95" s="74">
        <v>17.2637</v>
      </c>
      <c r="G95" s="74">
        <v>0</v>
      </c>
      <c r="H95" s="74">
        <v>18.904299999999999</v>
      </c>
      <c r="I95" s="74">
        <v>19.2485</v>
      </c>
      <c r="J95" s="74">
        <v>18.562899999999999</v>
      </c>
      <c r="K95" s="74">
        <v>18.8795</v>
      </c>
      <c r="L95" s="74">
        <v>17.356300000000001</v>
      </c>
      <c r="M95" s="74">
        <v>0</v>
      </c>
      <c r="N95" s="74">
        <v>7.4711999999999996</v>
      </c>
      <c r="O95" s="74">
        <v>0</v>
      </c>
      <c r="P95" s="74">
        <v>7.4711999999999996</v>
      </c>
      <c r="Q95" s="74">
        <v>7.5823</v>
      </c>
      <c r="R95" s="74">
        <v>7.09</v>
      </c>
      <c r="S95" s="74" t="s">
        <v>127</v>
      </c>
      <c r="T95" s="74">
        <v>7.5823</v>
      </c>
      <c r="U95" s="74">
        <v>0</v>
      </c>
      <c r="V95" s="74">
        <v>7.5823</v>
      </c>
      <c r="W95" s="74">
        <v>7.5823</v>
      </c>
      <c r="X95" s="74">
        <v>0</v>
      </c>
      <c r="Y95" s="74">
        <v>0</v>
      </c>
      <c r="Z95" s="74">
        <v>7.09</v>
      </c>
      <c r="AA95" s="74">
        <v>0</v>
      </c>
      <c r="AB95" s="74">
        <v>7.09</v>
      </c>
      <c r="AC95" s="74">
        <v>0</v>
      </c>
      <c r="AD95" s="74">
        <v>7.09</v>
      </c>
      <c r="AE95" s="74">
        <v>0</v>
      </c>
    </row>
    <row r="96" spans="1:31" hidden="1" outlineLevel="1" collapsed="1">
      <c r="A96" s="62">
        <v>43132</v>
      </c>
      <c r="B96" s="74">
        <v>18.835599999999999</v>
      </c>
      <c r="C96" s="74">
        <v>19.1966</v>
      </c>
      <c r="D96" s="74">
        <v>18.463699999999999</v>
      </c>
      <c r="E96" s="74">
        <v>18.605899999999998</v>
      </c>
      <c r="F96" s="74">
        <v>18.0427</v>
      </c>
      <c r="G96" s="74">
        <v>16.5</v>
      </c>
      <c r="H96" s="74">
        <v>19.042200000000001</v>
      </c>
      <c r="I96" s="74">
        <v>19.1966</v>
      </c>
      <c r="J96" s="74">
        <v>18.8765</v>
      </c>
      <c r="K96" s="74">
        <v>19.171299999999999</v>
      </c>
      <c r="L96" s="74">
        <v>18.0427</v>
      </c>
      <c r="M96" s="74">
        <v>16.5</v>
      </c>
      <c r="N96" s="74">
        <v>8.4647000000000006</v>
      </c>
      <c r="O96" s="74">
        <v>0</v>
      </c>
      <c r="P96" s="74">
        <v>8.4647000000000006</v>
      </c>
      <c r="Q96" s="74">
        <v>8.4647000000000006</v>
      </c>
      <c r="R96" s="74">
        <v>0</v>
      </c>
      <c r="S96" s="74" t="s">
        <v>127</v>
      </c>
      <c r="T96" s="74">
        <v>8.1898</v>
      </c>
      <c r="U96" s="74">
        <v>0</v>
      </c>
      <c r="V96" s="74">
        <v>8.1898</v>
      </c>
      <c r="W96" s="74">
        <v>8.1898</v>
      </c>
      <c r="X96" s="74">
        <v>0</v>
      </c>
      <c r="Y96" s="74">
        <v>0</v>
      </c>
      <c r="Z96" s="74">
        <v>12.0557</v>
      </c>
      <c r="AA96" s="74">
        <v>0</v>
      </c>
      <c r="AB96" s="74">
        <v>12.0557</v>
      </c>
      <c r="AC96" s="74">
        <v>12.0557</v>
      </c>
      <c r="AD96" s="74">
        <v>0</v>
      </c>
      <c r="AE96" s="74">
        <v>0</v>
      </c>
    </row>
    <row r="97" spans="1:31" hidden="1" outlineLevel="1" collapsed="1">
      <c r="A97" s="62">
        <v>43160</v>
      </c>
      <c r="B97" s="74">
        <v>18.015999999999998</v>
      </c>
      <c r="C97" s="74">
        <v>19.178100000000001</v>
      </c>
      <c r="D97" s="74">
        <v>17.1036</v>
      </c>
      <c r="E97" s="74">
        <v>17.172499999999999</v>
      </c>
      <c r="F97" s="74">
        <v>16.857500000000002</v>
      </c>
      <c r="G97" s="74">
        <v>0</v>
      </c>
      <c r="H97" s="74">
        <v>19.125399999999999</v>
      </c>
      <c r="I97" s="74">
        <v>19.178100000000001</v>
      </c>
      <c r="J97" s="74">
        <v>19.077500000000001</v>
      </c>
      <c r="K97" s="74">
        <v>19.581299999999999</v>
      </c>
      <c r="L97" s="74">
        <v>17.458300000000001</v>
      </c>
      <c r="M97" s="74">
        <v>0</v>
      </c>
      <c r="N97" s="74">
        <v>4.4058000000000002</v>
      </c>
      <c r="O97" s="74">
        <v>0</v>
      </c>
      <c r="P97" s="74">
        <v>4.4058000000000002</v>
      </c>
      <c r="Q97" s="74">
        <v>4.0545999999999998</v>
      </c>
      <c r="R97" s="74">
        <v>7.6</v>
      </c>
      <c r="S97" s="74" t="s">
        <v>127</v>
      </c>
      <c r="T97" s="74">
        <v>4.4058000000000002</v>
      </c>
      <c r="U97" s="74">
        <v>0</v>
      </c>
      <c r="V97" s="74">
        <v>4.4058000000000002</v>
      </c>
      <c r="W97" s="74">
        <v>4.0545999999999998</v>
      </c>
      <c r="X97" s="74">
        <v>7.6</v>
      </c>
      <c r="Y97" s="74">
        <v>0</v>
      </c>
      <c r="Z97" s="74">
        <v>0</v>
      </c>
      <c r="AA97" s="74">
        <v>0</v>
      </c>
      <c r="AB97" s="74">
        <v>0</v>
      </c>
      <c r="AC97" s="74">
        <v>0</v>
      </c>
      <c r="AD97" s="74">
        <v>0</v>
      </c>
      <c r="AE97" s="74">
        <v>0</v>
      </c>
    </row>
    <row r="98" spans="1:31" hidden="1" outlineLevel="1" collapsed="1">
      <c r="A98" s="62">
        <v>43191</v>
      </c>
      <c r="B98" s="74">
        <v>17.437200000000001</v>
      </c>
      <c r="C98" s="74">
        <v>19.292999999999999</v>
      </c>
      <c r="D98" s="74">
        <v>15.8812</v>
      </c>
      <c r="E98" s="74">
        <v>18.5398</v>
      </c>
      <c r="F98" s="74">
        <v>17.480399999999999</v>
      </c>
      <c r="G98" s="74">
        <v>6.5</v>
      </c>
      <c r="H98" s="74">
        <v>18.874300000000002</v>
      </c>
      <c r="I98" s="74">
        <v>19.292999999999999</v>
      </c>
      <c r="J98" s="74">
        <v>18.424499999999998</v>
      </c>
      <c r="K98" s="74">
        <v>19.1845</v>
      </c>
      <c r="L98" s="74">
        <v>17.480399999999999</v>
      </c>
      <c r="M98" s="74">
        <v>0</v>
      </c>
      <c r="N98" s="74">
        <v>6.8409000000000004</v>
      </c>
      <c r="O98" s="74">
        <v>0</v>
      </c>
      <c r="P98" s="74">
        <v>6.8409000000000004</v>
      </c>
      <c r="Q98" s="74">
        <v>9.0488999999999997</v>
      </c>
      <c r="R98" s="74" t="s">
        <v>127</v>
      </c>
      <c r="S98" s="74">
        <v>6.5</v>
      </c>
      <c r="T98" s="74">
        <v>9.0488999999999997</v>
      </c>
      <c r="U98" s="74">
        <v>0</v>
      </c>
      <c r="V98" s="74">
        <v>9.0488999999999997</v>
      </c>
      <c r="W98" s="74">
        <v>9.0488999999999997</v>
      </c>
      <c r="X98" s="74">
        <v>0</v>
      </c>
      <c r="Y98" s="74">
        <v>0</v>
      </c>
      <c r="Z98" s="74">
        <v>6.5</v>
      </c>
      <c r="AA98" s="74">
        <v>0</v>
      </c>
      <c r="AB98" s="74">
        <v>6.5</v>
      </c>
      <c r="AC98" s="74">
        <v>0</v>
      </c>
      <c r="AD98" s="74">
        <v>0</v>
      </c>
      <c r="AE98" s="74">
        <v>6.5</v>
      </c>
    </row>
    <row r="99" spans="1:31" hidden="1" outlineLevel="1" collapsed="1">
      <c r="A99" s="62">
        <v>43221</v>
      </c>
      <c r="B99" s="74">
        <v>18.614699999999999</v>
      </c>
      <c r="C99" s="74">
        <v>19.243099999999998</v>
      </c>
      <c r="D99" s="74">
        <v>17.841699999999999</v>
      </c>
      <c r="E99" s="74">
        <v>18.23</v>
      </c>
      <c r="F99" s="74">
        <v>16.583400000000001</v>
      </c>
      <c r="G99" s="74">
        <v>0</v>
      </c>
      <c r="H99" s="74">
        <v>19.055299999999999</v>
      </c>
      <c r="I99" s="74">
        <v>19.243099999999998</v>
      </c>
      <c r="J99" s="74">
        <v>18.802700000000002</v>
      </c>
      <c r="K99" s="74">
        <v>18.887699999999999</v>
      </c>
      <c r="L99" s="74">
        <v>18.498799999999999</v>
      </c>
      <c r="M99" s="74">
        <v>0</v>
      </c>
      <c r="N99" s="74">
        <v>7.5468999999999999</v>
      </c>
      <c r="O99" s="74">
        <v>0</v>
      </c>
      <c r="P99" s="74">
        <v>7.5468999999999999</v>
      </c>
      <c r="Q99" s="74">
        <v>8.7169000000000008</v>
      </c>
      <c r="R99" s="74">
        <v>5.9390000000000001</v>
      </c>
      <c r="S99" s="74" t="s">
        <v>127</v>
      </c>
      <c r="T99" s="74">
        <v>8.6922999999999995</v>
      </c>
      <c r="U99" s="74">
        <v>0</v>
      </c>
      <c r="V99" s="74">
        <v>8.6922999999999995</v>
      </c>
      <c r="W99" s="74">
        <v>8.7935999999999996</v>
      </c>
      <c r="X99" s="74">
        <v>6</v>
      </c>
      <c r="Y99" s="74">
        <v>0</v>
      </c>
      <c r="Z99" s="74">
        <v>5.9382999999999999</v>
      </c>
      <c r="AA99" s="74">
        <v>0</v>
      </c>
      <c r="AB99" s="74">
        <v>5.9382999999999999</v>
      </c>
      <c r="AC99" s="74">
        <v>6</v>
      </c>
      <c r="AD99" s="74">
        <v>5.9358000000000004</v>
      </c>
      <c r="AE99" s="74">
        <v>0</v>
      </c>
    </row>
    <row r="100" spans="1:31" hidden="1" outlineLevel="1" collapsed="1">
      <c r="A100" s="62">
        <v>43252</v>
      </c>
      <c r="B100" s="74">
        <v>18.648700000000002</v>
      </c>
      <c r="C100" s="74">
        <v>19.5136</v>
      </c>
      <c r="D100" s="74">
        <v>17.896100000000001</v>
      </c>
      <c r="E100" s="74">
        <v>18.2514</v>
      </c>
      <c r="F100" s="74">
        <v>16.187200000000001</v>
      </c>
      <c r="G100" s="74">
        <v>0</v>
      </c>
      <c r="H100" s="74">
        <v>18.811</v>
      </c>
      <c r="I100" s="74">
        <v>19.5136</v>
      </c>
      <c r="J100" s="74">
        <v>18.181799999999999</v>
      </c>
      <c r="K100" s="74">
        <v>18.458500000000001</v>
      </c>
      <c r="L100" s="74">
        <v>16.799399999999999</v>
      </c>
      <c r="M100" s="74">
        <v>0</v>
      </c>
      <c r="N100" s="74">
        <v>8.0340000000000007</v>
      </c>
      <c r="O100" s="74">
        <v>0</v>
      </c>
      <c r="P100" s="74">
        <v>8.0340000000000007</v>
      </c>
      <c r="Q100" s="74">
        <v>8.9778000000000002</v>
      </c>
      <c r="R100" s="74">
        <v>6.3410000000000002</v>
      </c>
      <c r="S100" s="74" t="s">
        <v>127</v>
      </c>
      <c r="T100" s="74">
        <v>8.7205999999999992</v>
      </c>
      <c r="U100" s="74">
        <v>0</v>
      </c>
      <c r="V100" s="74">
        <v>8.7205999999999992</v>
      </c>
      <c r="W100" s="74">
        <v>8.9778000000000002</v>
      </c>
      <c r="X100" s="74">
        <v>7.67</v>
      </c>
      <c r="Y100" s="74">
        <v>0</v>
      </c>
      <c r="Z100" s="74">
        <v>5.3</v>
      </c>
      <c r="AA100" s="74">
        <v>0</v>
      </c>
      <c r="AB100" s="74">
        <v>5.3</v>
      </c>
      <c r="AC100" s="74">
        <v>0</v>
      </c>
      <c r="AD100" s="74">
        <v>5.3</v>
      </c>
      <c r="AE100" s="74">
        <v>0</v>
      </c>
    </row>
    <row r="101" spans="1:31" hidden="1" outlineLevel="1" collapsed="1">
      <c r="A101" s="62">
        <v>43282</v>
      </c>
      <c r="B101" s="74">
        <v>18.7883</v>
      </c>
      <c r="C101" s="74">
        <v>19.412800000000001</v>
      </c>
      <c r="D101" s="74">
        <v>17.902799999999999</v>
      </c>
      <c r="E101" s="74">
        <v>18.048999999999999</v>
      </c>
      <c r="F101" s="74">
        <v>17.462900000000001</v>
      </c>
      <c r="G101" s="74">
        <v>0</v>
      </c>
      <c r="H101" s="74">
        <v>18.934999999999999</v>
      </c>
      <c r="I101" s="74">
        <v>19.412800000000001</v>
      </c>
      <c r="J101" s="74">
        <v>18.234300000000001</v>
      </c>
      <c r="K101" s="74">
        <v>18.361599999999999</v>
      </c>
      <c r="L101" s="74">
        <v>17.8523</v>
      </c>
      <c r="M101" s="74">
        <v>0</v>
      </c>
      <c r="N101" s="74">
        <v>8.1472999999999995</v>
      </c>
      <c r="O101" s="74">
        <v>0</v>
      </c>
      <c r="P101" s="74">
        <v>8.1472999999999995</v>
      </c>
      <c r="Q101" s="74">
        <v>9.0239999999999991</v>
      </c>
      <c r="R101" s="74">
        <v>5.3</v>
      </c>
      <c r="S101" s="74">
        <v>0</v>
      </c>
      <c r="T101" s="74">
        <v>9.0239999999999991</v>
      </c>
      <c r="U101" s="74">
        <v>0</v>
      </c>
      <c r="V101" s="74">
        <v>9.0239999999999991</v>
      </c>
      <c r="W101" s="74">
        <v>9.0239999999999991</v>
      </c>
      <c r="X101" s="74">
        <v>0</v>
      </c>
      <c r="Y101" s="74">
        <v>0</v>
      </c>
      <c r="Z101" s="74">
        <v>5.3</v>
      </c>
      <c r="AA101" s="74">
        <v>0</v>
      </c>
      <c r="AB101" s="74">
        <v>5.3</v>
      </c>
      <c r="AC101" s="74">
        <v>0</v>
      </c>
      <c r="AD101" s="74">
        <v>5.3</v>
      </c>
      <c r="AE101" s="74">
        <v>0</v>
      </c>
    </row>
    <row r="102" spans="1:31" hidden="1" outlineLevel="1" collapsed="1">
      <c r="A102" s="62">
        <v>43313</v>
      </c>
      <c r="B102" s="74">
        <v>18.427700000000002</v>
      </c>
      <c r="C102" s="74">
        <v>19.405100000000001</v>
      </c>
      <c r="D102" s="74">
        <v>17.316199999999998</v>
      </c>
      <c r="E102" s="74">
        <v>18.757300000000001</v>
      </c>
      <c r="F102" s="74">
        <v>15.4039</v>
      </c>
      <c r="G102" s="74">
        <v>8.4509000000000007</v>
      </c>
      <c r="H102" s="74">
        <v>18.866</v>
      </c>
      <c r="I102" s="74">
        <v>19.405100000000001</v>
      </c>
      <c r="J102" s="74">
        <v>18.200500000000002</v>
      </c>
      <c r="K102" s="74">
        <v>18.758600000000001</v>
      </c>
      <c r="L102" s="74">
        <v>16.866199999999999</v>
      </c>
      <c r="M102" s="74">
        <v>17.5</v>
      </c>
      <c r="N102" s="74">
        <v>6.9602000000000004</v>
      </c>
      <c r="O102" s="74">
        <v>0</v>
      </c>
      <c r="P102" s="74">
        <v>6.9602000000000004</v>
      </c>
      <c r="Q102" s="74">
        <v>10.640599999999999</v>
      </c>
      <c r="R102" s="74">
        <v>7.2464000000000004</v>
      </c>
      <c r="S102" s="74">
        <v>6.5</v>
      </c>
      <c r="T102" s="74">
        <v>7.9882999999999997</v>
      </c>
      <c r="U102" s="74">
        <v>0</v>
      </c>
      <c r="V102" s="74">
        <v>7.9882999999999997</v>
      </c>
      <c r="W102" s="74">
        <v>10.640599999999999</v>
      </c>
      <c r="X102" s="74">
        <v>7.9794</v>
      </c>
      <c r="Y102" s="74">
        <v>0</v>
      </c>
      <c r="Z102" s="74">
        <v>6.2793000000000001</v>
      </c>
      <c r="AA102" s="74">
        <v>0</v>
      </c>
      <c r="AB102" s="74">
        <v>6.2793000000000001</v>
      </c>
      <c r="AC102" s="74">
        <v>0</v>
      </c>
      <c r="AD102" s="74">
        <v>5.8738000000000001</v>
      </c>
      <c r="AE102" s="74">
        <v>6.5</v>
      </c>
    </row>
    <row r="103" spans="1:31" hidden="1" outlineLevel="1" collapsed="1">
      <c r="A103" s="62">
        <v>43344</v>
      </c>
      <c r="B103" s="74">
        <v>19.062899999999999</v>
      </c>
      <c r="C103" s="74">
        <v>19.5214</v>
      </c>
      <c r="D103" s="74">
        <v>18.524000000000001</v>
      </c>
      <c r="E103" s="74">
        <v>19.273599999999998</v>
      </c>
      <c r="F103" s="74">
        <v>17.434699999999999</v>
      </c>
      <c r="G103" s="74">
        <v>0</v>
      </c>
      <c r="H103" s="74">
        <v>19.173100000000002</v>
      </c>
      <c r="I103" s="74">
        <v>19.5214</v>
      </c>
      <c r="J103" s="74">
        <v>18.754300000000001</v>
      </c>
      <c r="K103" s="74">
        <v>19.547799999999999</v>
      </c>
      <c r="L103" s="74">
        <v>17.610800000000001</v>
      </c>
      <c r="M103" s="74">
        <v>0</v>
      </c>
      <c r="N103" s="74">
        <v>8.4969999999999999</v>
      </c>
      <c r="O103" s="74">
        <v>0</v>
      </c>
      <c r="P103" s="74">
        <v>8.4969999999999999</v>
      </c>
      <c r="Q103" s="74">
        <v>8.8969000000000005</v>
      </c>
      <c r="R103" s="74">
        <v>7.6508000000000003</v>
      </c>
      <c r="S103" s="74">
        <v>0</v>
      </c>
      <c r="T103" s="74">
        <v>8.5693000000000001</v>
      </c>
      <c r="U103" s="74">
        <v>0</v>
      </c>
      <c r="V103" s="74">
        <v>8.5693000000000001</v>
      </c>
      <c r="W103" s="74">
        <v>8.8969000000000005</v>
      </c>
      <c r="X103" s="74">
        <v>7.8</v>
      </c>
      <c r="Y103" s="74">
        <v>0</v>
      </c>
      <c r="Z103" s="74">
        <v>6.29</v>
      </c>
      <c r="AA103" s="74">
        <v>0</v>
      </c>
      <c r="AB103" s="74">
        <v>6.29</v>
      </c>
      <c r="AC103" s="74">
        <v>0</v>
      </c>
      <c r="AD103" s="74">
        <v>6.29</v>
      </c>
      <c r="AE103" s="74">
        <v>0</v>
      </c>
    </row>
    <row r="104" spans="1:31" hidden="1" outlineLevel="1" collapsed="1">
      <c r="A104" s="62">
        <v>43374</v>
      </c>
      <c r="B104" s="74">
        <v>19.4894</v>
      </c>
      <c r="C104" s="74">
        <v>19.664300000000001</v>
      </c>
      <c r="D104" s="74">
        <v>19.184899999999999</v>
      </c>
      <c r="E104" s="74">
        <v>20.238399999999999</v>
      </c>
      <c r="F104" s="74">
        <v>17.567900000000002</v>
      </c>
      <c r="G104" s="74">
        <v>0</v>
      </c>
      <c r="H104" s="74">
        <v>19.746500000000001</v>
      </c>
      <c r="I104" s="74">
        <v>19.664300000000001</v>
      </c>
      <c r="J104" s="74">
        <v>19.899100000000001</v>
      </c>
      <c r="K104" s="74">
        <v>20.907900000000001</v>
      </c>
      <c r="L104" s="74">
        <v>18.3249</v>
      </c>
      <c r="M104" s="74">
        <v>0</v>
      </c>
      <c r="N104" s="74">
        <v>8.3986999999999998</v>
      </c>
      <c r="O104" s="74">
        <v>0</v>
      </c>
      <c r="P104" s="74">
        <v>8.3986999999999998</v>
      </c>
      <c r="Q104" s="74">
        <v>8.9459999999999997</v>
      </c>
      <c r="R104" s="74">
        <v>7.7413999999999996</v>
      </c>
      <c r="S104" s="74" t="s">
        <v>127</v>
      </c>
      <c r="T104" s="74">
        <v>8.6562999999999999</v>
      </c>
      <c r="U104" s="74">
        <v>0</v>
      </c>
      <c r="V104" s="74">
        <v>8.6562999999999999</v>
      </c>
      <c r="W104" s="74">
        <v>8.9459999999999997</v>
      </c>
      <c r="X104" s="74">
        <v>6.1</v>
      </c>
      <c r="Y104" s="74">
        <v>0</v>
      </c>
      <c r="Z104" s="74">
        <v>8</v>
      </c>
      <c r="AA104" s="74">
        <v>0</v>
      </c>
      <c r="AB104" s="74">
        <v>8</v>
      </c>
      <c r="AC104" s="74">
        <v>0</v>
      </c>
      <c r="AD104" s="74">
        <v>8</v>
      </c>
      <c r="AE104" s="74">
        <v>0</v>
      </c>
    </row>
    <row r="105" spans="1:31" hidden="1" outlineLevel="1" collapsed="1">
      <c r="A105" s="62">
        <v>43405</v>
      </c>
      <c r="B105" s="74">
        <v>19.567499999999999</v>
      </c>
      <c r="C105" s="74">
        <v>19.743600000000001</v>
      </c>
      <c r="D105" s="74">
        <v>19.323499999999999</v>
      </c>
      <c r="E105" s="74">
        <v>20.277000000000001</v>
      </c>
      <c r="F105" s="74">
        <v>17.476600000000001</v>
      </c>
      <c r="G105" s="74">
        <v>0</v>
      </c>
      <c r="H105" s="74">
        <v>20.0367</v>
      </c>
      <c r="I105" s="74">
        <v>19.743600000000001</v>
      </c>
      <c r="J105" s="74">
        <v>20.4846</v>
      </c>
      <c r="K105" s="74">
        <v>20.909400000000002</v>
      </c>
      <c r="L105" s="74">
        <v>19.546800000000001</v>
      </c>
      <c r="M105" s="74">
        <v>0</v>
      </c>
      <c r="N105" s="74">
        <v>8.0581999999999994</v>
      </c>
      <c r="O105" s="74">
        <v>0</v>
      </c>
      <c r="P105" s="74">
        <v>8.0581999999999994</v>
      </c>
      <c r="Q105" s="74">
        <v>9.1883999999999997</v>
      </c>
      <c r="R105" s="74">
        <v>7.3628</v>
      </c>
      <c r="S105" s="74" t="s">
        <v>127</v>
      </c>
      <c r="T105" s="74">
        <v>8.3041</v>
      </c>
      <c r="U105" s="74">
        <v>0</v>
      </c>
      <c r="V105" s="74">
        <v>8.3041</v>
      </c>
      <c r="W105" s="74">
        <v>8.9466999999999999</v>
      </c>
      <c r="X105" s="74">
        <v>7.5</v>
      </c>
      <c r="Y105" s="74">
        <v>0</v>
      </c>
      <c r="Z105" s="74">
        <v>7.6828000000000003</v>
      </c>
      <c r="AA105" s="74">
        <v>0</v>
      </c>
      <c r="AB105" s="74">
        <v>7.6828000000000003</v>
      </c>
      <c r="AC105" s="74">
        <v>10.989000000000001</v>
      </c>
      <c r="AD105" s="74">
        <v>7.2579000000000002</v>
      </c>
      <c r="AE105" s="74">
        <v>0</v>
      </c>
    </row>
    <row r="106" spans="1:31" hidden="1" outlineLevel="1" collapsed="1">
      <c r="A106" s="62">
        <v>43435</v>
      </c>
      <c r="B106" s="74">
        <v>18.6431</v>
      </c>
      <c r="C106" s="74">
        <v>20.178999999999998</v>
      </c>
      <c r="D106" s="74">
        <v>16.5778</v>
      </c>
      <c r="E106" s="74">
        <v>19.791499999999999</v>
      </c>
      <c r="F106" s="74">
        <v>19.087800000000001</v>
      </c>
      <c r="G106" s="74">
        <v>7.4032999999999998</v>
      </c>
      <c r="H106" s="74">
        <v>20.286200000000001</v>
      </c>
      <c r="I106" s="74">
        <v>20.178999999999998</v>
      </c>
      <c r="J106" s="74">
        <v>20.491</v>
      </c>
      <c r="K106" s="74">
        <v>20.7361</v>
      </c>
      <c r="L106" s="74">
        <v>20.1081</v>
      </c>
      <c r="M106" s="74">
        <v>19.860099999999999</v>
      </c>
      <c r="N106" s="74">
        <v>7.3106999999999998</v>
      </c>
      <c r="O106" s="74">
        <v>0</v>
      </c>
      <c r="P106" s="74">
        <v>7.3106999999999998</v>
      </c>
      <c r="Q106" s="74">
        <v>7.8114999999999997</v>
      </c>
      <c r="R106" s="74">
        <v>6.5525000000000002</v>
      </c>
      <c r="S106" s="74">
        <v>7.31</v>
      </c>
      <c r="T106" s="74">
        <v>7.8114999999999997</v>
      </c>
      <c r="U106" s="74">
        <v>0</v>
      </c>
      <c r="V106" s="74">
        <v>7.8114999999999997</v>
      </c>
      <c r="W106" s="74">
        <v>7.8114999999999997</v>
      </c>
      <c r="X106" s="74">
        <v>0</v>
      </c>
      <c r="Y106" s="74">
        <v>0</v>
      </c>
      <c r="Z106" s="74">
        <v>7.2462999999999997</v>
      </c>
      <c r="AA106" s="74">
        <v>0</v>
      </c>
      <c r="AB106" s="74">
        <v>7.2462999999999997</v>
      </c>
      <c r="AC106" s="74">
        <v>0</v>
      </c>
      <c r="AD106" s="74">
        <v>6.5525000000000002</v>
      </c>
      <c r="AE106" s="74">
        <v>7.31</v>
      </c>
    </row>
    <row r="107" spans="1:31" hidden="1" outlineLevel="1" collapsed="1">
      <c r="A107" s="62">
        <v>43466</v>
      </c>
      <c r="B107" s="74">
        <v>19.915900000000001</v>
      </c>
      <c r="C107" s="74">
        <v>19.991499999999998</v>
      </c>
      <c r="D107" s="74">
        <v>19.7926</v>
      </c>
      <c r="E107" s="74">
        <v>20.4361</v>
      </c>
      <c r="F107" s="74">
        <v>18.037800000000001</v>
      </c>
      <c r="G107" s="74">
        <v>0</v>
      </c>
      <c r="H107" s="74">
        <v>20.0596</v>
      </c>
      <c r="I107" s="74">
        <v>19.991499999999998</v>
      </c>
      <c r="J107" s="74">
        <v>20.174399999999999</v>
      </c>
      <c r="K107" s="74">
        <v>20.813700000000001</v>
      </c>
      <c r="L107" s="74">
        <v>18.428899999999999</v>
      </c>
      <c r="M107" s="74">
        <v>0</v>
      </c>
      <c r="N107" s="74">
        <v>8.2840000000000007</v>
      </c>
      <c r="O107" s="74">
        <v>0</v>
      </c>
      <c r="P107" s="74">
        <v>8.2840000000000007</v>
      </c>
      <c r="Q107" s="74">
        <v>8.9408999999999992</v>
      </c>
      <c r="R107" s="74">
        <v>6.5541</v>
      </c>
      <c r="S107" s="74">
        <v>0</v>
      </c>
      <c r="T107" s="74">
        <v>8.8640000000000008</v>
      </c>
      <c r="U107" s="74">
        <v>0</v>
      </c>
      <c r="V107" s="74">
        <v>8.8640000000000008</v>
      </c>
      <c r="W107" s="74">
        <v>8.9408999999999992</v>
      </c>
      <c r="X107" s="74">
        <v>6.1</v>
      </c>
      <c r="Y107" s="74">
        <v>0</v>
      </c>
      <c r="Z107" s="74">
        <v>6.59</v>
      </c>
      <c r="AA107" s="74">
        <v>0</v>
      </c>
      <c r="AB107" s="74">
        <v>6.59</v>
      </c>
      <c r="AC107" s="74">
        <v>0</v>
      </c>
      <c r="AD107" s="74">
        <v>6.59</v>
      </c>
      <c r="AE107" s="74">
        <v>0</v>
      </c>
    </row>
    <row r="108" spans="1:31" hidden="1" outlineLevel="1" collapsed="1">
      <c r="A108" s="62">
        <v>43497</v>
      </c>
      <c r="B108" s="74">
        <v>17.857299999999999</v>
      </c>
      <c r="C108" s="74">
        <v>20.081399999999999</v>
      </c>
      <c r="D108" s="74">
        <v>15.478300000000001</v>
      </c>
      <c r="E108" s="74">
        <v>20.108499999999999</v>
      </c>
      <c r="F108" s="74">
        <v>19.759499999999999</v>
      </c>
      <c r="G108" s="74">
        <v>8.3102</v>
      </c>
      <c r="H108" s="74">
        <v>20.3447</v>
      </c>
      <c r="I108" s="74">
        <v>20.081399999999999</v>
      </c>
      <c r="J108" s="74">
        <v>20.832899999999999</v>
      </c>
      <c r="K108" s="74">
        <v>21.358000000000001</v>
      </c>
      <c r="L108" s="74">
        <v>19.830500000000001</v>
      </c>
      <c r="M108" s="74">
        <v>0</v>
      </c>
      <c r="N108" s="74">
        <v>8.1844000000000001</v>
      </c>
      <c r="O108" s="74">
        <v>0</v>
      </c>
      <c r="P108" s="74">
        <v>8.1844000000000001</v>
      </c>
      <c r="Q108" s="74">
        <v>6.8048999999999999</v>
      </c>
      <c r="R108" s="74">
        <v>8.5</v>
      </c>
      <c r="S108" s="74">
        <v>8.3102</v>
      </c>
      <c r="T108" s="74">
        <v>6.8624000000000001</v>
      </c>
      <c r="U108" s="74">
        <v>0</v>
      </c>
      <c r="V108" s="74">
        <v>6.8624000000000001</v>
      </c>
      <c r="W108" s="74">
        <v>6.8048999999999999</v>
      </c>
      <c r="X108" s="74">
        <v>8.5</v>
      </c>
      <c r="Y108" s="74">
        <v>0</v>
      </c>
      <c r="Z108" s="74">
        <v>8.3102</v>
      </c>
      <c r="AA108" s="74">
        <v>0</v>
      </c>
      <c r="AB108" s="74">
        <v>8.3102</v>
      </c>
      <c r="AC108" s="74">
        <v>0</v>
      </c>
      <c r="AD108" s="74">
        <v>0</v>
      </c>
      <c r="AE108" s="74">
        <v>8.3102</v>
      </c>
    </row>
    <row r="109" spans="1:31" hidden="1" outlineLevel="1" collapsed="1">
      <c r="A109" s="62">
        <v>43525</v>
      </c>
      <c r="B109" s="74">
        <v>20.260100000000001</v>
      </c>
      <c r="C109" s="74">
        <v>20.1297</v>
      </c>
      <c r="D109" s="74">
        <v>20.460599999999999</v>
      </c>
      <c r="E109" s="74">
        <v>21.061900000000001</v>
      </c>
      <c r="F109" s="74">
        <v>19.208100000000002</v>
      </c>
      <c r="G109" s="74">
        <v>0</v>
      </c>
      <c r="H109" s="74">
        <v>20.478000000000002</v>
      </c>
      <c r="I109" s="74">
        <v>20.1297</v>
      </c>
      <c r="J109" s="74">
        <v>21.0395</v>
      </c>
      <c r="K109" s="74">
        <v>21.497800000000002</v>
      </c>
      <c r="L109" s="74">
        <v>20.0441</v>
      </c>
      <c r="M109" s="74">
        <v>0</v>
      </c>
      <c r="N109" s="74">
        <v>8.7051999999999996</v>
      </c>
      <c r="O109" s="74">
        <v>0</v>
      </c>
      <c r="P109" s="74">
        <v>8.7051999999999996</v>
      </c>
      <c r="Q109" s="74">
        <v>8.7161000000000008</v>
      </c>
      <c r="R109" s="74">
        <v>8.6945999999999994</v>
      </c>
      <c r="S109" s="74" t="s">
        <v>127</v>
      </c>
      <c r="T109" s="74">
        <v>8.7051999999999996</v>
      </c>
      <c r="U109" s="74">
        <v>0</v>
      </c>
      <c r="V109" s="74">
        <v>8.7051999999999996</v>
      </c>
      <c r="W109" s="74">
        <v>8.7161000000000008</v>
      </c>
      <c r="X109" s="74">
        <v>8.6945999999999994</v>
      </c>
      <c r="Y109" s="74">
        <v>0</v>
      </c>
      <c r="Z109" s="74">
        <v>0</v>
      </c>
      <c r="AA109" s="74">
        <v>0</v>
      </c>
      <c r="AB109" s="74">
        <v>0</v>
      </c>
      <c r="AC109" s="74">
        <v>0</v>
      </c>
      <c r="AD109" s="74">
        <v>0</v>
      </c>
      <c r="AE109" s="74">
        <v>0</v>
      </c>
    </row>
    <row r="110" spans="1:31" hidden="1" outlineLevel="1" collapsed="1">
      <c r="A110" s="62">
        <v>43556</v>
      </c>
      <c r="B110" s="74">
        <v>18.583200000000001</v>
      </c>
      <c r="C110" s="74">
        <v>20.344200000000001</v>
      </c>
      <c r="D110" s="74">
        <v>16.278199999999998</v>
      </c>
      <c r="E110" s="74">
        <v>19.3795</v>
      </c>
      <c r="F110" s="74">
        <v>17.953299999999999</v>
      </c>
      <c r="G110" s="74">
        <v>7.18</v>
      </c>
      <c r="H110" s="74">
        <v>20.192499999999999</v>
      </c>
      <c r="I110" s="74">
        <v>20.344200000000001</v>
      </c>
      <c r="J110" s="74">
        <v>19.911100000000001</v>
      </c>
      <c r="K110" s="74">
        <v>20.4237</v>
      </c>
      <c r="L110" s="74">
        <v>18.698799999999999</v>
      </c>
      <c r="M110" s="74">
        <v>0</v>
      </c>
      <c r="N110" s="74">
        <v>7.5739999999999998</v>
      </c>
      <c r="O110" s="74">
        <v>0</v>
      </c>
      <c r="P110" s="74">
        <v>7.5739999999999998</v>
      </c>
      <c r="Q110" s="74">
        <v>8.8102</v>
      </c>
      <c r="R110" s="74">
        <v>9.2039000000000009</v>
      </c>
      <c r="S110" s="74">
        <v>7.18</v>
      </c>
      <c r="T110" s="74">
        <v>9.0879999999999992</v>
      </c>
      <c r="U110" s="74">
        <v>0</v>
      </c>
      <c r="V110" s="74">
        <v>9.0879999999999992</v>
      </c>
      <c r="W110" s="74">
        <v>8.9323999999999995</v>
      </c>
      <c r="X110" s="74">
        <v>9.6999999999999993</v>
      </c>
      <c r="Y110" s="74">
        <v>0</v>
      </c>
      <c r="Z110" s="74">
        <v>7.1887999999999996</v>
      </c>
      <c r="AA110" s="74">
        <v>0</v>
      </c>
      <c r="AB110" s="74">
        <v>7.1887999999999996</v>
      </c>
      <c r="AC110" s="74">
        <v>4.5999999999999996</v>
      </c>
      <c r="AD110" s="74">
        <v>8.1598000000000006</v>
      </c>
      <c r="AE110" s="74">
        <v>7.18</v>
      </c>
    </row>
    <row r="111" spans="1:31" hidden="1" outlineLevel="1" collapsed="1">
      <c r="A111" s="62">
        <v>43586</v>
      </c>
      <c r="B111" s="74">
        <v>20.106100000000001</v>
      </c>
      <c r="C111" s="74">
        <v>20.633900000000001</v>
      </c>
      <c r="D111" s="74">
        <v>19.5138</v>
      </c>
      <c r="E111" s="74">
        <v>20.369199999999999</v>
      </c>
      <c r="F111" s="74">
        <v>18.515000000000001</v>
      </c>
      <c r="G111" s="74">
        <v>0</v>
      </c>
      <c r="H111" s="74">
        <v>20.3552</v>
      </c>
      <c r="I111" s="74">
        <v>20.633900000000001</v>
      </c>
      <c r="J111" s="74">
        <v>20.025700000000001</v>
      </c>
      <c r="K111" s="74">
        <v>20.770299999999999</v>
      </c>
      <c r="L111" s="74">
        <v>19.122399999999999</v>
      </c>
      <c r="M111" s="74">
        <v>0</v>
      </c>
      <c r="N111" s="74">
        <v>9.9753000000000007</v>
      </c>
      <c r="O111" s="74">
        <v>0</v>
      </c>
      <c r="P111" s="74">
        <v>9.9753000000000007</v>
      </c>
      <c r="Q111" s="74">
        <v>9.0454000000000008</v>
      </c>
      <c r="R111" s="74">
        <v>10.5024</v>
      </c>
      <c r="S111" s="74">
        <v>0</v>
      </c>
      <c r="T111" s="74">
        <v>10.0783</v>
      </c>
      <c r="U111" s="74">
        <v>0</v>
      </c>
      <c r="V111" s="74">
        <v>10.0783</v>
      </c>
      <c r="W111" s="74">
        <v>9.0454000000000008</v>
      </c>
      <c r="X111" s="74">
        <v>10.7675</v>
      </c>
      <c r="Y111" s="74">
        <v>0</v>
      </c>
      <c r="Z111" s="74">
        <v>9.0073000000000008</v>
      </c>
      <c r="AA111" s="74">
        <v>0</v>
      </c>
      <c r="AB111" s="74">
        <v>9.0073000000000008</v>
      </c>
      <c r="AC111" s="74">
        <v>0</v>
      </c>
      <c r="AD111" s="74">
        <v>9.0073000000000008</v>
      </c>
      <c r="AE111" s="74">
        <v>0</v>
      </c>
    </row>
    <row r="112" spans="1:31" hidden="1" outlineLevel="1" collapsed="1">
      <c r="A112" s="62">
        <v>43617</v>
      </c>
      <c r="B112" s="74">
        <v>19.773</v>
      </c>
      <c r="C112" s="74">
        <v>20.584199999999999</v>
      </c>
      <c r="D112" s="74">
        <v>19.237100000000002</v>
      </c>
      <c r="E112" s="74">
        <v>21.525500000000001</v>
      </c>
      <c r="F112" s="74">
        <v>18.557700000000001</v>
      </c>
      <c r="G112" s="74">
        <v>17.204599999999999</v>
      </c>
      <c r="H112" s="74">
        <v>20.651599999999998</v>
      </c>
      <c r="I112" s="74">
        <v>20.584199999999999</v>
      </c>
      <c r="J112" s="74">
        <v>20.702999999999999</v>
      </c>
      <c r="K112" s="74">
        <v>21.5793</v>
      </c>
      <c r="L112" s="74">
        <v>19.425899999999999</v>
      </c>
      <c r="M112" s="74">
        <v>21.000299999999999</v>
      </c>
      <c r="N112" s="74">
        <v>9.6998999999999995</v>
      </c>
      <c r="O112" s="74">
        <v>0</v>
      </c>
      <c r="P112" s="74">
        <v>9.6998999999999995</v>
      </c>
      <c r="Q112" s="74">
        <v>7.5857999999999999</v>
      </c>
      <c r="R112" s="74">
        <v>8.5962999999999994</v>
      </c>
      <c r="S112" s="74">
        <v>10</v>
      </c>
      <c r="T112" s="74">
        <v>9.8493999999999993</v>
      </c>
      <c r="U112" s="74">
        <v>0</v>
      </c>
      <c r="V112" s="74">
        <v>9.8493999999999993</v>
      </c>
      <c r="W112" s="74">
        <v>7.5857999999999999</v>
      </c>
      <c r="X112" s="74">
        <v>9.0474999999999994</v>
      </c>
      <c r="Y112" s="74">
        <v>10</v>
      </c>
      <c r="Z112" s="74">
        <v>7.8935000000000004</v>
      </c>
      <c r="AA112" s="74">
        <v>0</v>
      </c>
      <c r="AB112" s="74">
        <v>7.8935000000000004</v>
      </c>
      <c r="AC112" s="74">
        <v>0</v>
      </c>
      <c r="AD112" s="74">
        <v>7.8935000000000004</v>
      </c>
      <c r="AE112" s="74">
        <v>0</v>
      </c>
    </row>
    <row r="113" spans="1:31" hidden="1" outlineLevel="1" collapsed="1">
      <c r="A113" s="62">
        <v>43647</v>
      </c>
      <c r="B113" s="74">
        <v>19.446000000000002</v>
      </c>
      <c r="C113" s="74">
        <v>20.589400000000001</v>
      </c>
      <c r="D113" s="74">
        <v>18.327999999999999</v>
      </c>
      <c r="E113" s="74">
        <v>20.924600000000002</v>
      </c>
      <c r="F113" s="74">
        <v>19.102599999999999</v>
      </c>
      <c r="G113" s="74">
        <v>8.5740999999999996</v>
      </c>
      <c r="H113" s="74">
        <v>20.5992</v>
      </c>
      <c r="I113" s="74">
        <v>20.589400000000001</v>
      </c>
      <c r="J113" s="74">
        <v>20.610800000000001</v>
      </c>
      <c r="K113" s="74">
        <v>21.110900000000001</v>
      </c>
      <c r="L113" s="74">
        <v>19.2866</v>
      </c>
      <c r="M113" s="74">
        <v>21</v>
      </c>
      <c r="N113" s="74">
        <v>7.1604999999999999</v>
      </c>
      <c r="O113" s="74">
        <v>0</v>
      </c>
      <c r="P113" s="74">
        <v>7.1604999999999999</v>
      </c>
      <c r="Q113" s="74">
        <v>8.8756000000000004</v>
      </c>
      <c r="R113" s="74">
        <v>7.2423999999999999</v>
      </c>
      <c r="S113" s="74">
        <v>7.06</v>
      </c>
      <c r="T113" s="74">
        <v>9.2817000000000007</v>
      </c>
      <c r="U113" s="74">
        <v>0</v>
      </c>
      <c r="V113" s="74">
        <v>9.2817000000000007</v>
      </c>
      <c r="W113" s="74">
        <v>8.8756000000000004</v>
      </c>
      <c r="X113" s="74">
        <v>12.9932</v>
      </c>
      <c r="Y113" s="74">
        <v>0</v>
      </c>
      <c r="Z113" s="74">
        <v>7.0273000000000003</v>
      </c>
      <c r="AA113" s="74">
        <v>0</v>
      </c>
      <c r="AB113" s="74">
        <v>7.0273000000000003</v>
      </c>
      <c r="AC113" s="74">
        <v>0</v>
      </c>
      <c r="AD113" s="74">
        <v>4.9897</v>
      </c>
      <c r="AE113" s="74">
        <v>7.06</v>
      </c>
    </row>
    <row r="114" spans="1:31" hidden="1" outlineLevel="1" collapsed="1">
      <c r="A114" s="62">
        <v>43678</v>
      </c>
      <c r="B114" s="74">
        <v>18.450900000000001</v>
      </c>
      <c r="C114" s="74">
        <v>20.467099999999999</v>
      </c>
      <c r="D114" s="74">
        <v>16.327200000000001</v>
      </c>
      <c r="E114" s="74">
        <v>17.391400000000001</v>
      </c>
      <c r="F114" s="74">
        <v>13.8956</v>
      </c>
      <c r="G114" s="74">
        <v>21.0001</v>
      </c>
      <c r="H114" s="74">
        <v>20.448</v>
      </c>
      <c r="I114" s="74">
        <v>20.467099999999999</v>
      </c>
      <c r="J114" s="74">
        <v>20.419599999999999</v>
      </c>
      <c r="K114" s="74">
        <v>20.976400000000002</v>
      </c>
      <c r="L114" s="74">
        <v>18.950900000000001</v>
      </c>
      <c r="M114" s="74">
        <v>21.0001</v>
      </c>
      <c r="N114" s="74">
        <v>6.4207000000000001</v>
      </c>
      <c r="O114" s="74">
        <v>0</v>
      </c>
      <c r="P114" s="74">
        <v>6.4207000000000001</v>
      </c>
      <c r="Q114" s="74">
        <v>6.6116999999999999</v>
      </c>
      <c r="R114" s="74">
        <v>6.1738</v>
      </c>
      <c r="S114" s="74" t="s">
        <v>127</v>
      </c>
      <c r="T114" s="74">
        <v>6.5488</v>
      </c>
      <c r="U114" s="74">
        <v>0</v>
      </c>
      <c r="V114" s="74">
        <v>6.5488</v>
      </c>
      <c r="W114" s="74">
        <v>6.7020999999999997</v>
      </c>
      <c r="X114" s="74">
        <v>6.3086000000000002</v>
      </c>
      <c r="Y114" s="74">
        <v>0</v>
      </c>
      <c r="Z114" s="74">
        <v>5.2731000000000003</v>
      </c>
      <c r="AA114" s="74">
        <v>0</v>
      </c>
      <c r="AB114" s="74">
        <v>5.2731000000000003</v>
      </c>
      <c r="AC114" s="74">
        <v>3.25</v>
      </c>
      <c r="AD114" s="74">
        <v>5.6222000000000003</v>
      </c>
      <c r="AE114" s="74">
        <v>0</v>
      </c>
    </row>
    <row r="115" spans="1:31" hidden="1" outlineLevel="1" collapsed="1">
      <c r="A115" s="62">
        <v>43709</v>
      </c>
      <c r="B115" s="74">
        <v>16.466899999999999</v>
      </c>
      <c r="C115" s="74">
        <v>20.392600000000002</v>
      </c>
      <c r="D115" s="74">
        <v>13.8497</v>
      </c>
      <c r="E115" s="74">
        <v>21.244499999999999</v>
      </c>
      <c r="F115" s="74">
        <v>9.8376999999999999</v>
      </c>
      <c r="G115" s="74">
        <v>19.4956</v>
      </c>
      <c r="H115" s="74">
        <v>20.503</v>
      </c>
      <c r="I115" s="74">
        <v>20.392600000000002</v>
      </c>
      <c r="J115" s="74">
        <v>20.648900000000001</v>
      </c>
      <c r="K115" s="74">
        <v>21.387899999999998</v>
      </c>
      <c r="L115" s="74">
        <v>19.026800000000001</v>
      </c>
      <c r="M115" s="74">
        <v>20.900099999999998</v>
      </c>
      <c r="N115" s="74">
        <v>6.9421999999999997</v>
      </c>
      <c r="O115" s="74">
        <v>0</v>
      </c>
      <c r="P115" s="74">
        <v>6.9421999999999997</v>
      </c>
      <c r="Q115" s="74">
        <v>3.3650000000000002</v>
      </c>
      <c r="R115" s="74">
        <v>6.9470000000000001</v>
      </c>
      <c r="S115" s="74">
        <v>10.0068</v>
      </c>
      <c r="T115" s="74">
        <v>5.8174999999999999</v>
      </c>
      <c r="U115" s="74">
        <v>0</v>
      </c>
      <c r="V115" s="74">
        <v>5.8174999999999999</v>
      </c>
      <c r="W115" s="74">
        <v>8</v>
      </c>
      <c r="X115" s="74">
        <v>5.4145000000000003</v>
      </c>
      <c r="Y115" s="74">
        <v>10.0068</v>
      </c>
      <c r="Z115" s="74">
        <v>7.0072999999999999</v>
      </c>
      <c r="AA115" s="74">
        <v>0</v>
      </c>
      <c r="AB115" s="74">
        <v>7.0072999999999999</v>
      </c>
      <c r="AC115" s="74">
        <v>3.25</v>
      </c>
      <c r="AD115" s="74">
        <v>7.0284000000000004</v>
      </c>
      <c r="AE115" s="74">
        <v>0</v>
      </c>
    </row>
    <row r="116" spans="1:31" hidden="1" outlineLevel="1" collapsed="1">
      <c r="A116" s="62">
        <v>43739</v>
      </c>
      <c r="B116" s="74">
        <v>18.514600000000002</v>
      </c>
      <c r="C116" s="74">
        <v>20.4907</v>
      </c>
      <c r="D116" s="74">
        <v>16.217300000000002</v>
      </c>
      <c r="E116" s="74">
        <v>15.9816</v>
      </c>
      <c r="F116" s="74">
        <v>19.5031</v>
      </c>
      <c r="G116" s="74">
        <v>9.0593000000000004</v>
      </c>
      <c r="H116" s="74">
        <v>20.5124</v>
      </c>
      <c r="I116" s="74">
        <v>20.4907</v>
      </c>
      <c r="J116" s="74">
        <v>20.5489</v>
      </c>
      <c r="K116" s="74">
        <v>20.8247</v>
      </c>
      <c r="L116" s="74">
        <v>19.775099999999998</v>
      </c>
      <c r="M116" s="74">
        <v>18.643000000000001</v>
      </c>
      <c r="N116" s="74">
        <v>6.4646999999999997</v>
      </c>
      <c r="O116" s="74">
        <v>0</v>
      </c>
      <c r="P116" s="74">
        <v>6.4646999999999997</v>
      </c>
      <c r="Q116" s="74">
        <v>6.0155000000000003</v>
      </c>
      <c r="R116" s="74">
        <v>5.4135999999999997</v>
      </c>
      <c r="S116" s="74">
        <v>8.5820000000000007</v>
      </c>
      <c r="T116" s="74">
        <v>7.9976000000000003</v>
      </c>
      <c r="U116" s="74">
        <v>0</v>
      </c>
      <c r="V116" s="74">
        <v>7.9976000000000003</v>
      </c>
      <c r="W116" s="74">
        <v>7.5773999999999999</v>
      </c>
      <c r="X116" s="74">
        <v>5.4358000000000004</v>
      </c>
      <c r="Y116" s="74">
        <v>8.5820000000000007</v>
      </c>
      <c r="Z116" s="74">
        <v>5.5448000000000004</v>
      </c>
      <c r="AA116" s="74">
        <v>0</v>
      </c>
      <c r="AB116" s="74">
        <v>5.5448000000000004</v>
      </c>
      <c r="AC116" s="74">
        <v>5.5454999999999997</v>
      </c>
      <c r="AD116" s="74">
        <v>5.25</v>
      </c>
      <c r="AE116" s="74">
        <v>0</v>
      </c>
    </row>
    <row r="117" spans="1:31" hidden="1" outlineLevel="1" collapsed="1">
      <c r="A117" s="62">
        <v>43770</v>
      </c>
      <c r="B117" s="74">
        <v>19.558299999999999</v>
      </c>
      <c r="C117" s="74">
        <v>20.070399999999999</v>
      </c>
      <c r="D117" s="74">
        <v>18.782599999999999</v>
      </c>
      <c r="E117" s="74">
        <v>19.8096</v>
      </c>
      <c r="F117" s="74">
        <v>17.266999999999999</v>
      </c>
      <c r="G117" s="74">
        <v>12.3704</v>
      </c>
      <c r="H117" s="74">
        <v>20.062799999999999</v>
      </c>
      <c r="I117" s="74">
        <v>20.070399999999999</v>
      </c>
      <c r="J117" s="74">
        <v>20.05</v>
      </c>
      <c r="K117" s="74">
        <v>20.295200000000001</v>
      </c>
      <c r="L117" s="74">
        <v>19.594899999999999</v>
      </c>
      <c r="M117" s="74">
        <v>18.000699999999998</v>
      </c>
      <c r="N117" s="74">
        <v>6.9539999999999997</v>
      </c>
      <c r="O117" s="74">
        <v>0</v>
      </c>
      <c r="P117" s="74">
        <v>6.9539999999999997</v>
      </c>
      <c r="Q117" s="74">
        <v>6.5823999999999998</v>
      </c>
      <c r="R117" s="74">
        <v>6.7542999999999997</v>
      </c>
      <c r="S117" s="74">
        <v>10.0069</v>
      </c>
      <c r="T117" s="74">
        <v>7.3836000000000004</v>
      </c>
      <c r="U117" s="74">
        <v>0</v>
      </c>
      <c r="V117" s="74">
        <v>7.3836000000000004</v>
      </c>
      <c r="W117" s="74">
        <v>6.5823999999999998</v>
      </c>
      <c r="X117" s="74">
        <v>7.3335999999999997</v>
      </c>
      <c r="Y117" s="74">
        <v>10.0069</v>
      </c>
      <c r="Z117" s="74">
        <v>6.4603000000000002</v>
      </c>
      <c r="AA117" s="74">
        <v>0</v>
      </c>
      <c r="AB117" s="74">
        <v>6.4603000000000002</v>
      </c>
      <c r="AC117" s="74">
        <v>0</v>
      </c>
      <c r="AD117" s="74">
        <v>6.4603000000000002</v>
      </c>
      <c r="AE117" s="74">
        <v>0</v>
      </c>
    </row>
    <row r="118" spans="1:31" hidden="1" outlineLevel="1" collapsed="1">
      <c r="A118" s="62">
        <v>43800</v>
      </c>
      <c r="B118" s="74">
        <v>18.317699999999999</v>
      </c>
      <c r="C118" s="74">
        <v>19.726800000000001</v>
      </c>
      <c r="D118" s="74">
        <v>16.5472</v>
      </c>
      <c r="E118" s="74">
        <v>16.226700000000001</v>
      </c>
      <c r="F118" s="74">
        <v>17.601299999999998</v>
      </c>
      <c r="G118" s="74">
        <v>10.0054</v>
      </c>
      <c r="H118" s="74">
        <v>19.7622</v>
      </c>
      <c r="I118" s="74">
        <v>19.726800000000001</v>
      </c>
      <c r="J118" s="74">
        <v>19.819800000000001</v>
      </c>
      <c r="K118" s="74">
        <v>19.8353</v>
      </c>
      <c r="L118" s="74">
        <v>19.7819</v>
      </c>
      <c r="M118" s="74">
        <v>0</v>
      </c>
      <c r="N118" s="74">
        <v>5.3548999999999998</v>
      </c>
      <c r="O118" s="74">
        <v>0</v>
      </c>
      <c r="P118" s="74">
        <v>5.3548999999999998</v>
      </c>
      <c r="Q118" s="74">
        <v>5.1585999999999999</v>
      </c>
      <c r="R118" s="74">
        <v>5.4020000000000001</v>
      </c>
      <c r="S118" s="74">
        <v>10.0054</v>
      </c>
      <c r="T118" s="74">
        <v>8.6951999999999998</v>
      </c>
      <c r="U118" s="74">
        <v>0</v>
      </c>
      <c r="V118" s="74">
        <v>8.6951999999999998</v>
      </c>
      <c r="W118" s="74">
        <v>8.3942999999999994</v>
      </c>
      <c r="X118" s="74">
        <v>0</v>
      </c>
      <c r="Y118" s="74">
        <v>10.0054</v>
      </c>
      <c r="Z118" s="74">
        <v>4.6755000000000004</v>
      </c>
      <c r="AA118" s="74">
        <v>0</v>
      </c>
      <c r="AB118" s="74">
        <v>4.6755000000000004</v>
      </c>
      <c r="AC118" s="74">
        <v>4.4775999999999998</v>
      </c>
      <c r="AD118" s="74">
        <v>5.4020000000000001</v>
      </c>
      <c r="AE118" s="74">
        <v>0</v>
      </c>
    </row>
    <row r="119" spans="1:31" hidden="1" outlineLevel="1" collapsed="1">
      <c r="A119" s="62">
        <v>43831</v>
      </c>
      <c r="B119" s="74">
        <v>19.5307</v>
      </c>
      <c r="C119" s="74">
        <v>19.902200000000001</v>
      </c>
      <c r="D119" s="74">
        <v>19.087499999999999</v>
      </c>
      <c r="E119" s="74">
        <v>19.0625</v>
      </c>
      <c r="F119" s="74">
        <v>19.326599999999999</v>
      </c>
      <c r="G119" s="74">
        <v>10.007199999999999</v>
      </c>
      <c r="H119" s="74">
        <v>19.6587</v>
      </c>
      <c r="I119" s="74">
        <v>19.902200000000001</v>
      </c>
      <c r="J119" s="74">
        <v>19.361799999999999</v>
      </c>
      <c r="K119" s="74">
        <v>19.181100000000001</v>
      </c>
      <c r="L119" s="74">
        <v>19.6523</v>
      </c>
      <c r="M119" s="74">
        <v>0</v>
      </c>
      <c r="N119" s="74">
        <v>6.5945</v>
      </c>
      <c r="O119" s="74">
        <v>0</v>
      </c>
      <c r="P119" s="74">
        <v>6.5945</v>
      </c>
      <c r="Q119" s="74">
        <v>5.0484999999999998</v>
      </c>
      <c r="R119" s="74">
        <v>3.9777999999999998</v>
      </c>
      <c r="S119" s="74">
        <v>10.007199999999999</v>
      </c>
      <c r="T119" s="74">
        <v>6.6388999999999996</v>
      </c>
      <c r="U119" s="74">
        <v>0</v>
      </c>
      <c r="V119" s="74">
        <v>6.6388999999999996</v>
      </c>
      <c r="W119" s="74">
        <v>5.0484999999999998</v>
      </c>
      <c r="X119" s="74">
        <v>3.7</v>
      </c>
      <c r="Y119" s="74">
        <v>10.007199999999999</v>
      </c>
      <c r="Z119" s="74">
        <v>5.7530000000000001</v>
      </c>
      <c r="AA119" s="74">
        <v>0</v>
      </c>
      <c r="AB119" s="74">
        <v>5.7530000000000001</v>
      </c>
      <c r="AC119" s="74">
        <v>0</v>
      </c>
      <c r="AD119" s="74">
        <v>5.7530000000000001</v>
      </c>
      <c r="AE119" s="74">
        <v>0</v>
      </c>
    </row>
    <row r="120" spans="1:31" hidden="1" outlineLevel="1" collapsed="1">
      <c r="A120" s="62">
        <v>43862</v>
      </c>
      <c r="B120" s="74">
        <v>18.4831</v>
      </c>
      <c r="C120" s="74">
        <v>19.606000000000002</v>
      </c>
      <c r="D120" s="74">
        <v>17.341000000000001</v>
      </c>
      <c r="E120" s="74">
        <v>17.049399999999999</v>
      </c>
      <c r="F120" s="74">
        <v>18.3428</v>
      </c>
      <c r="G120" s="74">
        <v>10.007099999999999</v>
      </c>
      <c r="H120" s="74">
        <v>18.741599999999998</v>
      </c>
      <c r="I120" s="74">
        <v>19.606000000000002</v>
      </c>
      <c r="J120" s="74">
        <v>17.817499999999999</v>
      </c>
      <c r="K120" s="74">
        <v>17.488</v>
      </c>
      <c r="L120" s="74">
        <v>18.676200000000001</v>
      </c>
      <c r="M120" s="74">
        <v>0</v>
      </c>
      <c r="N120" s="74">
        <v>8.0152999999999999</v>
      </c>
      <c r="O120" s="74">
        <v>0</v>
      </c>
      <c r="P120" s="74">
        <v>8.0152999999999999</v>
      </c>
      <c r="Q120" s="74">
        <v>7.4189999999999996</v>
      </c>
      <c r="R120" s="74">
        <v>8.1844999999999999</v>
      </c>
      <c r="S120" s="74">
        <v>10.007099999999999</v>
      </c>
      <c r="T120" s="74">
        <v>8.0617000000000001</v>
      </c>
      <c r="U120" s="74">
        <v>0</v>
      </c>
      <c r="V120" s="74">
        <v>8.0617000000000001</v>
      </c>
      <c r="W120" s="74">
        <v>7.4189999999999996</v>
      </c>
      <c r="X120" s="74">
        <v>8.5</v>
      </c>
      <c r="Y120" s="74">
        <v>10.007099999999999</v>
      </c>
      <c r="Z120" s="74">
        <v>5.99</v>
      </c>
      <c r="AA120" s="74">
        <v>0</v>
      </c>
      <c r="AB120" s="74">
        <v>5.99</v>
      </c>
      <c r="AC120" s="74">
        <v>0</v>
      </c>
      <c r="AD120" s="74">
        <v>5.99</v>
      </c>
      <c r="AE120" s="74">
        <v>0</v>
      </c>
    </row>
    <row r="121" spans="1:31" hidden="1" outlineLevel="1" collapsed="1">
      <c r="A121" s="62">
        <v>43891</v>
      </c>
      <c r="B121" s="74">
        <v>17.6934</v>
      </c>
      <c r="C121" s="74">
        <v>18.670400000000001</v>
      </c>
      <c r="D121" s="74">
        <v>16.861899999999999</v>
      </c>
      <c r="E121" s="74">
        <v>16.493400000000001</v>
      </c>
      <c r="F121" s="74">
        <v>18.0747</v>
      </c>
      <c r="G121" s="74">
        <v>14.8652</v>
      </c>
      <c r="H121" s="74">
        <v>18.0017</v>
      </c>
      <c r="I121" s="74">
        <v>18.670400000000001</v>
      </c>
      <c r="J121" s="74">
        <v>17.393799999999999</v>
      </c>
      <c r="K121" s="74">
        <v>16.6708</v>
      </c>
      <c r="L121" s="74">
        <v>18.3399</v>
      </c>
      <c r="M121" s="74">
        <v>21.000299999999999</v>
      </c>
      <c r="N121" s="74">
        <v>9.0620999999999992</v>
      </c>
      <c r="O121" s="74">
        <v>0</v>
      </c>
      <c r="P121" s="74">
        <v>9.0620999999999992</v>
      </c>
      <c r="Q121" s="74">
        <v>6.4564000000000004</v>
      </c>
      <c r="R121" s="74">
        <v>6.8103999999999996</v>
      </c>
      <c r="S121" s="74">
        <v>10.007199999999999</v>
      </c>
      <c r="T121" s="74">
        <v>9.0620999999999992</v>
      </c>
      <c r="U121" s="74">
        <v>0</v>
      </c>
      <c r="V121" s="74">
        <v>9.0620999999999992</v>
      </c>
      <c r="W121" s="74">
        <v>6.4564000000000004</v>
      </c>
      <c r="X121" s="74">
        <v>6.8103999999999996</v>
      </c>
      <c r="Y121" s="74">
        <v>10.007199999999999</v>
      </c>
      <c r="Z121" s="74">
        <v>0</v>
      </c>
      <c r="AA121" s="74">
        <v>0</v>
      </c>
      <c r="AB121" s="74">
        <v>0</v>
      </c>
      <c r="AC121" s="74">
        <v>0</v>
      </c>
      <c r="AD121" s="74">
        <v>0</v>
      </c>
      <c r="AE121" s="74">
        <v>0</v>
      </c>
    </row>
    <row r="122" spans="1:31" hidden="1" outlineLevel="1" collapsed="1">
      <c r="A122" s="62">
        <v>43922</v>
      </c>
      <c r="B122" s="74">
        <v>16.078499999999998</v>
      </c>
      <c r="C122" s="74">
        <v>17.905999999999999</v>
      </c>
      <c r="D122" s="74">
        <v>14.1934</v>
      </c>
      <c r="E122" s="74">
        <v>16.569400000000002</v>
      </c>
      <c r="F122" s="74">
        <v>14.3089</v>
      </c>
      <c r="G122" s="74">
        <v>6.1687000000000003</v>
      </c>
      <c r="H122" s="74">
        <v>17.780899999999999</v>
      </c>
      <c r="I122" s="74">
        <v>17.905999999999999</v>
      </c>
      <c r="J122" s="74">
        <v>17.599399999999999</v>
      </c>
      <c r="K122" s="74">
        <v>17.490500000000001</v>
      </c>
      <c r="L122" s="74">
        <v>17.710799999999999</v>
      </c>
      <c r="M122" s="74">
        <v>21.000299999999999</v>
      </c>
      <c r="N122" s="74">
        <v>5.8329000000000004</v>
      </c>
      <c r="O122" s="74">
        <v>0</v>
      </c>
      <c r="P122" s="74">
        <v>5.8329000000000004</v>
      </c>
      <c r="Q122" s="74">
        <v>6.4314</v>
      </c>
      <c r="R122" s="74">
        <v>6.1517999999999997</v>
      </c>
      <c r="S122" s="74">
        <v>5.45</v>
      </c>
      <c r="T122" s="74">
        <v>6.6558000000000002</v>
      </c>
      <c r="U122" s="74">
        <v>0</v>
      </c>
      <c r="V122" s="74">
        <v>6.6558000000000002</v>
      </c>
      <c r="W122" s="74">
        <v>6.4314</v>
      </c>
      <c r="X122" s="74">
        <v>8</v>
      </c>
      <c r="Y122" s="74">
        <v>0</v>
      </c>
      <c r="Z122" s="74">
        <v>5.6631</v>
      </c>
      <c r="AA122" s="74">
        <v>0</v>
      </c>
      <c r="AB122" s="74">
        <v>5.6631</v>
      </c>
      <c r="AC122" s="74">
        <v>0</v>
      </c>
      <c r="AD122" s="74">
        <v>6.0087999999999999</v>
      </c>
      <c r="AE122" s="74">
        <v>5.45</v>
      </c>
    </row>
    <row r="123" spans="1:31" hidden="1" outlineLevel="1" collapsed="1">
      <c r="A123" s="62">
        <v>43952</v>
      </c>
      <c r="B123" s="74">
        <v>17.0396</v>
      </c>
      <c r="C123" s="74">
        <v>18.209199999999999</v>
      </c>
      <c r="D123" s="74">
        <v>16.1721</v>
      </c>
      <c r="E123" s="74">
        <v>16.385300000000001</v>
      </c>
      <c r="F123" s="74">
        <v>14.151</v>
      </c>
      <c r="G123" s="74">
        <v>20.5898</v>
      </c>
      <c r="H123" s="74">
        <v>17.841000000000001</v>
      </c>
      <c r="I123" s="74">
        <v>18.209199999999999</v>
      </c>
      <c r="J123" s="74">
        <v>17.5335</v>
      </c>
      <c r="K123" s="74">
        <v>16.698</v>
      </c>
      <c r="L123" s="74">
        <v>17.784700000000001</v>
      </c>
      <c r="M123" s="74">
        <v>20.5898</v>
      </c>
      <c r="N123" s="74">
        <v>5.3738000000000001</v>
      </c>
      <c r="O123" s="74">
        <v>0</v>
      </c>
      <c r="P123" s="74">
        <v>5.3738000000000001</v>
      </c>
      <c r="Q123" s="74">
        <v>7.9935999999999998</v>
      </c>
      <c r="R123" s="74">
        <v>4.8174000000000001</v>
      </c>
      <c r="S123" s="74" t="s">
        <v>127</v>
      </c>
      <c r="T123" s="74">
        <v>5.4028</v>
      </c>
      <c r="U123" s="74">
        <v>0</v>
      </c>
      <c r="V123" s="74">
        <v>5.4028</v>
      </c>
      <c r="W123" s="74">
        <v>7.9935999999999998</v>
      </c>
      <c r="X123" s="74">
        <v>4.8</v>
      </c>
      <c r="Y123" s="74">
        <v>0</v>
      </c>
      <c r="Z123" s="74">
        <v>5</v>
      </c>
      <c r="AA123" s="74">
        <v>0</v>
      </c>
      <c r="AB123" s="74">
        <v>5</v>
      </c>
      <c r="AC123" s="74">
        <v>0</v>
      </c>
      <c r="AD123" s="74">
        <v>5</v>
      </c>
      <c r="AE123" s="74">
        <v>0</v>
      </c>
    </row>
    <row r="124" spans="1:31" hidden="1" outlineLevel="1" collapsed="1">
      <c r="A124" s="62">
        <v>43983</v>
      </c>
      <c r="B124" s="74">
        <v>16.260300000000001</v>
      </c>
      <c r="C124" s="74">
        <v>17.6356</v>
      </c>
      <c r="D124" s="74">
        <v>14.9091</v>
      </c>
      <c r="E124" s="74">
        <v>14.6243</v>
      </c>
      <c r="F124" s="74">
        <v>15.599299999999999</v>
      </c>
      <c r="G124" s="74">
        <v>0</v>
      </c>
      <c r="H124" s="74">
        <v>16.808199999999999</v>
      </c>
      <c r="I124" s="74">
        <v>17.6356</v>
      </c>
      <c r="J124" s="74">
        <v>15.899699999999999</v>
      </c>
      <c r="K124" s="74">
        <v>15.634</v>
      </c>
      <c r="L124" s="74">
        <v>16.5228</v>
      </c>
      <c r="M124" s="74">
        <v>0</v>
      </c>
      <c r="N124" s="74">
        <v>6.4848999999999997</v>
      </c>
      <c r="O124" s="74">
        <v>0</v>
      </c>
      <c r="P124" s="74">
        <v>6.4848999999999997</v>
      </c>
      <c r="Q124" s="74">
        <v>6.7610999999999999</v>
      </c>
      <c r="R124" s="74">
        <v>5.5826000000000002</v>
      </c>
      <c r="S124" s="74">
        <v>0</v>
      </c>
      <c r="T124" s="74">
        <v>6.8669000000000002</v>
      </c>
      <c r="U124" s="74">
        <v>0</v>
      </c>
      <c r="V124" s="74">
        <v>6.8669000000000002</v>
      </c>
      <c r="W124" s="74">
        <v>6.8669000000000002</v>
      </c>
      <c r="X124" s="74">
        <v>0</v>
      </c>
      <c r="Y124" s="74">
        <v>0</v>
      </c>
      <c r="Z124" s="74">
        <v>5.6863000000000001</v>
      </c>
      <c r="AA124" s="74">
        <v>0</v>
      </c>
      <c r="AB124" s="74">
        <v>5.6863000000000001</v>
      </c>
      <c r="AC124" s="74">
        <v>5.9587000000000003</v>
      </c>
      <c r="AD124" s="74">
        <v>5.5826000000000002</v>
      </c>
      <c r="AE124" s="74">
        <v>0</v>
      </c>
    </row>
    <row r="125" spans="1:31" hidden="1" outlineLevel="1" collapsed="1">
      <c r="A125" s="62">
        <v>44013</v>
      </c>
      <c r="B125" s="74">
        <v>15.009399999999999</v>
      </c>
      <c r="C125" s="74">
        <v>16.895399999999999</v>
      </c>
      <c r="D125" s="74">
        <v>13.812900000000001</v>
      </c>
      <c r="E125" s="74">
        <v>13.861599999999999</v>
      </c>
      <c r="F125" s="74">
        <v>14.2117</v>
      </c>
      <c r="G125" s="74">
        <v>9.4555000000000007</v>
      </c>
      <c r="H125" s="74">
        <v>15.386100000000001</v>
      </c>
      <c r="I125" s="74">
        <v>16.895399999999999</v>
      </c>
      <c r="J125" s="74">
        <v>14.3551</v>
      </c>
      <c r="K125" s="74">
        <v>14.288600000000001</v>
      </c>
      <c r="L125" s="74">
        <v>14.51</v>
      </c>
      <c r="M125" s="74">
        <v>13.7372</v>
      </c>
      <c r="N125" s="74">
        <v>6.7525000000000004</v>
      </c>
      <c r="O125" s="74">
        <v>0</v>
      </c>
      <c r="P125" s="74">
        <v>6.7525000000000004</v>
      </c>
      <c r="Q125" s="74">
        <v>5.8620999999999999</v>
      </c>
      <c r="R125" s="74">
        <v>7.5</v>
      </c>
      <c r="S125" s="74">
        <v>7.5</v>
      </c>
      <c r="T125" s="74">
        <v>6.7211999999999996</v>
      </c>
      <c r="U125" s="74">
        <v>0</v>
      </c>
      <c r="V125" s="74">
        <v>6.7211999999999996</v>
      </c>
      <c r="W125" s="74">
        <v>5.6017000000000001</v>
      </c>
      <c r="X125" s="74">
        <v>7.5</v>
      </c>
      <c r="Y125" s="74">
        <v>7.5</v>
      </c>
      <c r="Z125" s="74">
        <v>7.1216999999999997</v>
      </c>
      <c r="AA125" s="74">
        <v>0</v>
      </c>
      <c r="AB125" s="74">
        <v>7.1216999999999997</v>
      </c>
      <c r="AC125" s="74">
        <v>7.1216999999999997</v>
      </c>
      <c r="AD125" s="74">
        <v>0</v>
      </c>
      <c r="AE125" s="74">
        <v>0</v>
      </c>
    </row>
    <row r="126" spans="1:31" hidden="1" outlineLevel="1" collapsed="1">
      <c r="A126" s="62">
        <v>44044</v>
      </c>
      <c r="B126" s="74">
        <v>13.6714</v>
      </c>
      <c r="C126" s="74">
        <v>16.795200000000001</v>
      </c>
      <c r="D126" s="74">
        <v>11.938000000000001</v>
      </c>
      <c r="E126" s="74">
        <v>13.058199999999999</v>
      </c>
      <c r="F126" s="74">
        <v>11.090199999999999</v>
      </c>
      <c r="G126" s="74">
        <v>6.5</v>
      </c>
      <c r="H126" s="74">
        <v>15.330500000000001</v>
      </c>
      <c r="I126" s="74">
        <v>16.795200000000001</v>
      </c>
      <c r="J126" s="74">
        <v>14.212300000000001</v>
      </c>
      <c r="K126" s="74">
        <v>13.103400000000001</v>
      </c>
      <c r="L126" s="74">
        <v>16.304099999999998</v>
      </c>
      <c r="M126" s="74">
        <v>0</v>
      </c>
      <c r="N126" s="74">
        <v>5.8860000000000001</v>
      </c>
      <c r="O126" s="74">
        <v>0</v>
      </c>
      <c r="P126" s="74">
        <v>5.8860000000000001</v>
      </c>
      <c r="Q126" s="74">
        <v>4.8166000000000002</v>
      </c>
      <c r="R126" s="74">
        <v>5.8479000000000001</v>
      </c>
      <c r="S126" s="74">
        <v>6.5</v>
      </c>
      <c r="T126" s="74">
        <v>6.3509000000000002</v>
      </c>
      <c r="U126" s="74">
        <v>0</v>
      </c>
      <c r="V126" s="74">
        <v>6.3509000000000002</v>
      </c>
      <c r="W126" s="74">
        <v>4.8166000000000002</v>
      </c>
      <c r="X126" s="74">
        <v>6.5</v>
      </c>
      <c r="Y126" s="74">
        <v>6.5</v>
      </c>
      <c r="Z126" s="74">
        <v>5.83</v>
      </c>
      <c r="AA126" s="74">
        <v>0</v>
      </c>
      <c r="AB126" s="74">
        <v>5.83</v>
      </c>
      <c r="AC126" s="74">
        <v>0</v>
      </c>
      <c r="AD126" s="74">
        <v>5.83</v>
      </c>
      <c r="AE126" s="74">
        <v>0</v>
      </c>
    </row>
    <row r="127" spans="1:31" hidden="1" outlineLevel="1" collapsed="1">
      <c r="A127" s="62">
        <v>44075</v>
      </c>
      <c r="B127" s="74">
        <v>13.9574</v>
      </c>
      <c r="C127" s="74">
        <v>16.0014</v>
      </c>
      <c r="D127" s="74">
        <v>12.697100000000001</v>
      </c>
      <c r="E127" s="74">
        <v>13.203799999999999</v>
      </c>
      <c r="F127" s="74">
        <v>12.7217</v>
      </c>
      <c r="G127" s="74">
        <v>8.1776999999999997</v>
      </c>
      <c r="H127" s="74">
        <v>14.379200000000001</v>
      </c>
      <c r="I127" s="74">
        <v>16.0014</v>
      </c>
      <c r="J127" s="74">
        <v>13.2744</v>
      </c>
      <c r="K127" s="74">
        <v>13.2668</v>
      </c>
      <c r="L127" s="74">
        <v>13.2744</v>
      </c>
      <c r="M127" s="74">
        <v>16.34</v>
      </c>
      <c r="N127" s="74">
        <v>7.1694000000000004</v>
      </c>
      <c r="O127" s="74">
        <v>0</v>
      </c>
      <c r="P127" s="74">
        <v>7.1694000000000004</v>
      </c>
      <c r="Q127" s="74">
        <v>3.7913000000000001</v>
      </c>
      <c r="R127" s="74">
        <v>5.4549000000000003</v>
      </c>
      <c r="S127" s="74">
        <v>8</v>
      </c>
      <c r="T127" s="74">
        <v>7.7013999999999996</v>
      </c>
      <c r="U127" s="74">
        <v>0</v>
      </c>
      <c r="V127" s="74">
        <v>7.7013999999999996</v>
      </c>
      <c r="W127" s="74">
        <v>3.7913000000000001</v>
      </c>
      <c r="X127" s="74">
        <v>3.7</v>
      </c>
      <c r="Y127" s="74">
        <v>8</v>
      </c>
      <c r="Z127" s="74">
        <v>5.5399000000000003</v>
      </c>
      <c r="AA127" s="74">
        <v>0</v>
      </c>
      <c r="AB127" s="74">
        <v>5.5399000000000003</v>
      </c>
      <c r="AC127" s="74">
        <v>0</v>
      </c>
      <c r="AD127" s="74">
        <v>5.5399000000000003</v>
      </c>
      <c r="AE127" s="74">
        <v>0</v>
      </c>
    </row>
    <row r="128" spans="1:31" hidden="1" outlineLevel="1" collapsed="1">
      <c r="A128" s="62">
        <v>44105</v>
      </c>
      <c r="B128" s="74">
        <v>14.251799999999999</v>
      </c>
      <c r="C128" s="74">
        <v>15.979100000000001</v>
      </c>
      <c r="D128" s="74">
        <v>13.044600000000001</v>
      </c>
      <c r="E128" s="74">
        <v>13.088200000000001</v>
      </c>
      <c r="F128" s="74">
        <v>12.9869</v>
      </c>
      <c r="G128" s="74">
        <v>0</v>
      </c>
      <c r="H128" s="74">
        <v>14.447800000000001</v>
      </c>
      <c r="I128" s="74">
        <v>15.979100000000001</v>
      </c>
      <c r="J128" s="74">
        <v>13.329800000000001</v>
      </c>
      <c r="K128" s="74">
        <v>13.1724</v>
      </c>
      <c r="L128" s="74">
        <v>13.5558</v>
      </c>
      <c r="M128" s="74">
        <v>0</v>
      </c>
      <c r="N128" s="74">
        <v>6.6604999999999999</v>
      </c>
      <c r="O128" s="74">
        <v>0</v>
      </c>
      <c r="P128" s="74">
        <v>6.6604999999999999</v>
      </c>
      <c r="Q128" s="74">
        <v>4.3090999999999999</v>
      </c>
      <c r="R128" s="74">
        <v>7.0014000000000003</v>
      </c>
      <c r="S128" s="74" t="s">
        <v>127</v>
      </c>
      <c r="T128" s="74">
        <v>6.383</v>
      </c>
      <c r="U128" s="74">
        <v>0</v>
      </c>
      <c r="V128" s="74">
        <v>6.383</v>
      </c>
      <c r="W128" s="74">
        <v>4.3090999999999999</v>
      </c>
      <c r="X128" s="74">
        <v>9.2917000000000005</v>
      </c>
      <c r="Y128" s="74">
        <v>0</v>
      </c>
      <c r="Z128" s="74">
        <v>6.7374000000000001</v>
      </c>
      <c r="AA128" s="74">
        <v>0</v>
      </c>
      <c r="AB128" s="74">
        <v>6.7374000000000001</v>
      </c>
      <c r="AC128" s="74">
        <v>0</v>
      </c>
      <c r="AD128" s="74">
        <v>6.7374000000000001</v>
      </c>
      <c r="AE128" s="74">
        <v>0</v>
      </c>
    </row>
    <row r="129" spans="1:31" hidden="1" outlineLevel="1" collapsed="1">
      <c r="A129" s="62">
        <v>44136</v>
      </c>
      <c r="B129" s="74">
        <v>13.8184</v>
      </c>
      <c r="C129" s="74">
        <v>15.9323</v>
      </c>
      <c r="D129" s="74">
        <v>12.2232</v>
      </c>
      <c r="E129" s="74">
        <v>12.2311</v>
      </c>
      <c r="F129" s="74">
        <v>12.208500000000001</v>
      </c>
      <c r="G129" s="74">
        <v>0</v>
      </c>
      <c r="H129" s="74">
        <v>14.188499999999999</v>
      </c>
      <c r="I129" s="74">
        <v>15.9323</v>
      </c>
      <c r="J129" s="74">
        <v>12.754799999999999</v>
      </c>
      <c r="K129" s="74">
        <v>12.553900000000001</v>
      </c>
      <c r="L129" s="74">
        <v>13.164899999999999</v>
      </c>
      <c r="M129" s="74">
        <v>0</v>
      </c>
      <c r="N129" s="74">
        <v>6.2794999999999996</v>
      </c>
      <c r="O129" s="74">
        <v>0</v>
      </c>
      <c r="P129" s="74">
        <v>6.2794999999999996</v>
      </c>
      <c r="Q129" s="74">
        <v>6.2813999999999997</v>
      </c>
      <c r="R129" s="74">
        <v>6.2781000000000002</v>
      </c>
      <c r="S129" s="74" t="s">
        <v>127</v>
      </c>
      <c r="T129" s="74">
        <v>6.2230999999999996</v>
      </c>
      <c r="U129" s="74">
        <v>0</v>
      </c>
      <c r="V129" s="74">
        <v>6.2230999999999996</v>
      </c>
      <c r="W129" s="74">
        <v>6.2813999999999997</v>
      </c>
      <c r="X129" s="74">
        <v>6.0941999999999998</v>
      </c>
      <c r="Y129" s="74">
        <v>0</v>
      </c>
      <c r="Z129" s="74">
        <v>6.3609999999999998</v>
      </c>
      <c r="AA129" s="74">
        <v>0</v>
      </c>
      <c r="AB129" s="74">
        <v>6.3609999999999998</v>
      </c>
      <c r="AC129" s="74">
        <v>0</v>
      </c>
      <c r="AD129" s="74">
        <v>6.3609999999999998</v>
      </c>
      <c r="AE129" s="74">
        <v>0</v>
      </c>
    </row>
    <row r="130" spans="1:31" hidden="1" outlineLevel="1" collapsed="1">
      <c r="A130" s="62">
        <v>44166</v>
      </c>
      <c r="B130" s="74">
        <v>13.1493</v>
      </c>
      <c r="C130" s="74">
        <v>15.3331</v>
      </c>
      <c r="D130" s="74">
        <v>11.8124</v>
      </c>
      <c r="E130" s="74">
        <v>11.419499999999999</v>
      </c>
      <c r="F130" s="74">
        <v>12.462899999999999</v>
      </c>
      <c r="G130" s="74">
        <v>0</v>
      </c>
      <c r="H130" s="74">
        <v>14.004300000000001</v>
      </c>
      <c r="I130" s="74">
        <v>15.3331</v>
      </c>
      <c r="J130" s="74">
        <v>13.0046</v>
      </c>
      <c r="K130" s="74">
        <v>12.9556</v>
      </c>
      <c r="L130" s="74">
        <v>13.0724</v>
      </c>
      <c r="M130" s="74">
        <v>0</v>
      </c>
      <c r="N130" s="74">
        <v>6.6060999999999996</v>
      </c>
      <c r="O130" s="74">
        <v>0</v>
      </c>
      <c r="P130" s="74">
        <v>6.6060999999999996</v>
      </c>
      <c r="Q130" s="74">
        <v>6.6135999999999999</v>
      </c>
      <c r="R130" s="74">
        <v>6.5743</v>
      </c>
      <c r="S130" s="74" t="s">
        <v>127</v>
      </c>
      <c r="T130" s="74">
        <v>6.6957000000000004</v>
      </c>
      <c r="U130" s="74">
        <v>0</v>
      </c>
      <c r="V130" s="74">
        <v>6.6957000000000004</v>
      </c>
      <c r="W130" s="74">
        <v>6.6707000000000001</v>
      </c>
      <c r="X130" s="74">
        <v>6.8289999999999997</v>
      </c>
      <c r="Y130" s="74">
        <v>0</v>
      </c>
      <c r="Z130" s="74">
        <v>5.609</v>
      </c>
      <c r="AA130" s="74">
        <v>0</v>
      </c>
      <c r="AB130" s="74">
        <v>5.609</v>
      </c>
      <c r="AC130" s="74">
        <v>5.4352999999999998</v>
      </c>
      <c r="AD130" s="74">
        <v>5.7539999999999996</v>
      </c>
      <c r="AE130" s="74">
        <v>0</v>
      </c>
    </row>
    <row r="131" spans="1:31" hidden="1" outlineLevel="1" collapsed="1">
      <c r="A131" s="62">
        <v>44197</v>
      </c>
      <c r="B131" s="74">
        <v>13.333</v>
      </c>
      <c r="C131" s="74">
        <v>14.974500000000001</v>
      </c>
      <c r="D131" s="74">
        <v>12.3942</v>
      </c>
      <c r="E131" s="74">
        <v>12.5397</v>
      </c>
      <c r="F131" s="74">
        <v>12.108499999999999</v>
      </c>
      <c r="G131" s="74">
        <v>12.98</v>
      </c>
      <c r="H131" s="74">
        <v>13.769600000000001</v>
      </c>
      <c r="I131" s="74">
        <v>14.974500000000001</v>
      </c>
      <c r="J131" s="74">
        <v>13.0215</v>
      </c>
      <c r="K131" s="74">
        <v>12.616300000000001</v>
      </c>
      <c r="L131" s="74">
        <v>13.951700000000001</v>
      </c>
      <c r="M131" s="74">
        <v>12.98</v>
      </c>
      <c r="N131" s="74">
        <v>5.0530999999999997</v>
      </c>
      <c r="O131" s="74">
        <v>0</v>
      </c>
      <c r="P131" s="74">
        <v>5.0530999999999997</v>
      </c>
      <c r="Q131" s="74">
        <v>4.6447000000000003</v>
      </c>
      <c r="R131" s="74">
        <v>5.0876000000000001</v>
      </c>
      <c r="S131" s="74" t="s">
        <v>127</v>
      </c>
      <c r="T131" s="74">
        <v>4.8764000000000003</v>
      </c>
      <c r="U131" s="74">
        <v>0</v>
      </c>
      <c r="V131" s="74">
        <v>4.8764000000000003</v>
      </c>
      <c r="W131" s="74">
        <v>4.6447000000000003</v>
      </c>
      <c r="X131" s="74">
        <v>4.9000000000000004</v>
      </c>
      <c r="Y131" s="74">
        <v>0</v>
      </c>
      <c r="Z131" s="74">
        <v>6</v>
      </c>
      <c r="AA131" s="74">
        <v>0</v>
      </c>
      <c r="AB131" s="74">
        <v>6</v>
      </c>
      <c r="AC131" s="74">
        <v>0</v>
      </c>
      <c r="AD131" s="74">
        <v>6</v>
      </c>
      <c r="AE131" s="74">
        <v>0</v>
      </c>
    </row>
    <row r="132" spans="1:31" hidden="1" outlineLevel="1" collapsed="1">
      <c r="A132" s="62">
        <v>44228</v>
      </c>
      <c r="B132" s="74">
        <v>13.7707</v>
      </c>
      <c r="C132" s="74">
        <v>14.9895</v>
      </c>
      <c r="D132" s="74">
        <v>12.914999999999999</v>
      </c>
      <c r="E132" s="74">
        <v>12.0467</v>
      </c>
      <c r="F132" s="74">
        <v>15.0398</v>
      </c>
      <c r="G132" s="74">
        <v>0</v>
      </c>
      <c r="H132" s="74">
        <v>14.018800000000001</v>
      </c>
      <c r="I132" s="74">
        <v>14.9895</v>
      </c>
      <c r="J132" s="74">
        <v>13.2994</v>
      </c>
      <c r="K132" s="74">
        <v>12.3101</v>
      </c>
      <c r="L132" s="74">
        <v>15.8142</v>
      </c>
      <c r="M132" s="74">
        <v>0</v>
      </c>
      <c r="N132" s="74">
        <v>6.0266999999999999</v>
      </c>
      <c r="O132" s="74">
        <v>0</v>
      </c>
      <c r="P132" s="74">
        <v>6.0266999999999999</v>
      </c>
      <c r="Q132" s="74">
        <v>6.1111000000000004</v>
      </c>
      <c r="R132" s="74">
        <v>5.9146000000000001</v>
      </c>
      <c r="S132" s="74" t="s">
        <v>127</v>
      </c>
      <c r="T132" s="74">
        <v>6.1836000000000002</v>
      </c>
      <c r="U132" s="74">
        <v>0</v>
      </c>
      <c r="V132" s="74">
        <v>6.1836000000000002</v>
      </c>
      <c r="W132" s="74">
        <v>6.181</v>
      </c>
      <c r="X132" s="74">
        <v>6.5</v>
      </c>
      <c r="Y132" s="74">
        <v>0</v>
      </c>
      <c r="Z132" s="74">
        <v>5.8529999999999998</v>
      </c>
      <c r="AA132" s="74">
        <v>0</v>
      </c>
      <c r="AB132" s="74">
        <v>5.8529999999999998</v>
      </c>
      <c r="AC132" s="74">
        <v>5.3760000000000003</v>
      </c>
      <c r="AD132" s="74">
        <v>5.9086999999999996</v>
      </c>
      <c r="AE132" s="74">
        <v>0</v>
      </c>
    </row>
    <row r="133" spans="1:31" hidden="1" outlineLevel="1" collapsed="1">
      <c r="A133" s="62">
        <v>44256</v>
      </c>
      <c r="B133" s="74">
        <v>12.967700000000001</v>
      </c>
      <c r="C133" s="74">
        <v>14.834899999999999</v>
      </c>
      <c r="D133" s="74">
        <v>11.9863</v>
      </c>
      <c r="E133" s="74">
        <v>12.8483</v>
      </c>
      <c r="F133" s="74">
        <v>10.7561</v>
      </c>
      <c r="G133" s="74">
        <v>0</v>
      </c>
      <c r="H133" s="74">
        <v>13.621</v>
      </c>
      <c r="I133" s="74">
        <v>14.834899999999999</v>
      </c>
      <c r="J133" s="74">
        <v>12.8954</v>
      </c>
      <c r="K133" s="74">
        <v>13.1678</v>
      </c>
      <c r="L133" s="74">
        <v>12.4186</v>
      </c>
      <c r="M133" s="74">
        <v>0</v>
      </c>
      <c r="N133" s="74">
        <v>5.3684000000000003</v>
      </c>
      <c r="O133" s="74">
        <v>0</v>
      </c>
      <c r="P133" s="74">
        <v>5.3684000000000003</v>
      </c>
      <c r="Q133" s="74">
        <v>6.5712999999999999</v>
      </c>
      <c r="R133" s="74">
        <v>4.9972000000000003</v>
      </c>
      <c r="S133" s="74" t="s">
        <v>127</v>
      </c>
      <c r="T133" s="74">
        <v>6.4493999999999998</v>
      </c>
      <c r="U133" s="74">
        <v>0</v>
      </c>
      <c r="V133" s="74">
        <v>6.4493999999999998</v>
      </c>
      <c r="W133" s="74">
        <v>6.5997000000000003</v>
      </c>
      <c r="X133" s="74">
        <v>5.1037999999999997</v>
      </c>
      <c r="Y133" s="74">
        <v>0</v>
      </c>
      <c r="Z133" s="74">
        <v>5.0407000000000002</v>
      </c>
      <c r="AA133" s="74">
        <v>0</v>
      </c>
      <c r="AB133" s="74">
        <v>5.0407000000000002</v>
      </c>
      <c r="AC133" s="74">
        <v>6.3474000000000004</v>
      </c>
      <c r="AD133" s="74">
        <v>4.9939</v>
      </c>
      <c r="AE133" s="74">
        <v>0</v>
      </c>
    </row>
    <row r="134" spans="1:31" hidden="1" outlineLevel="1" collapsed="1">
      <c r="A134" s="62">
        <v>44287</v>
      </c>
      <c r="B134" s="74">
        <v>13.0875</v>
      </c>
      <c r="C134" s="74">
        <v>14.949199999999999</v>
      </c>
      <c r="D134" s="74">
        <v>12.318199999999999</v>
      </c>
      <c r="E134" s="74">
        <v>12.841799999999999</v>
      </c>
      <c r="F134" s="74">
        <v>12.5687</v>
      </c>
      <c r="G134" s="74">
        <v>5.2</v>
      </c>
      <c r="H134" s="74">
        <v>13.6159</v>
      </c>
      <c r="I134" s="74">
        <v>14.949199999999999</v>
      </c>
      <c r="J134" s="74">
        <v>13.008900000000001</v>
      </c>
      <c r="K134" s="74">
        <v>13.0776</v>
      </c>
      <c r="L134" s="74">
        <v>12.8887</v>
      </c>
      <c r="M134" s="74">
        <v>0</v>
      </c>
      <c r="N134" s="74">
        <v>5.5228000000000002</v>
      </c>
      <c r="O134" s="74">
        <v>0</v>
      </c>
      <c r="P134" s="74">
        <v>5.5228000000000002</v>
      </c>
      <c r="Q134" s="74">
        <v>5.5979999999999999</v>
      </c>
      <c r="R134" s="74">
        <v>6.4842000000000004</v>
      </c>
      <c r="S134" s="74">
        <v>5.2</v>
      </c>
      <c r="T134" s="74">
        <v>5.9985999999999997</v>
      </c>
      <c r="U134" s="74">
        <v>0</v>
      </c>
      <c r="V134" s="74">
        <v>5.9985999999999997</v>
      </c>
      <c r="W134" s="74">
        <v>5.5979999999999999</v>
      </c>
      <c r="X134" s="74">
        <v>6.5514999999999999</v>
      </c>
      <c r="Y134" s="74">
        <v>0</v>
      </c>
      <c r="Z134" s="74">
        <v>5.2649999999999997</v>
      </c>
      <c r="AA134" s="74">
        <v>0</v>
      </c>
      <c r="AB134" s="74">
        <v>5.2649999999999997</v>
      </c>
      <c r="AC134" s="74">
        <v>0</v>
      </c>
      <c r="AD134" s="74">
        <v>6.2390999999999996</v>
      </c>
      <c r="AE134" s="74">
        <v>5.2</v>
      </c>
    </row>
    <row r="135" spans="1:31" hidden="1" outlineLevel="1" collapsed="1">
      <c r="A135" s="62">
        <v>44317</v>
      </c>
      <c r="B135" s="74">
        <v>13.5433</v>
      </c>
      <c r="C135" s="74">
        <v>14.7096</v>
      </c>
      <c r="D135" s="74">
        <v>12.614699999999999</v>
      </c>
      <c r="E135" s="74">
        <v>12.8294</v>
      </c>
      <c r="F135" s="74">
        <v>12.366899999999999</v>
      </c>
      <c r="G135" s="74">
        <v>0</v>
      </c>
      <c r="H135" s="74">
        <v>13.851599999999999</v>
      </c>
      <c r="I135" s="74">
        <v>14.7096</v>
      </c>
      <c r="J135" s="74">
        <v>13.1189</v>
      </c>
      <c r="K135" s="74">
        <v>13.3041</v>
      </c>
      <c r="L135" s="74">
        <v>12.904299999999999</v>
      </c>
      <c r="M135" s="74">
        <v>0</v>
      </c>
      <c r="N135" s="74">
        <v>5.6505999999999998</v>
      </c>
      <c r="O135" s="74">
        <v>0</v>
      </c>
      <c r="P135" s="74">
        <v>5.6505999999999998</v>
      </c>
      <c r="Q135" s="74">
        <v>6.0471000000000004</v>
      </c>
      <c r="R135" s="74">
        <v>5.2226999999999997</v>
      </c>
      <c r="S135" s="74" t="s">
        <v>127</v>
      </c>
      <c r="T135" s="74">
        <v>5.7130000000000001</v>
      </c>
      <c r="U135" s="74">
        <v>0</v>
      </c>
      <c r="V135" s="74">
        <v>5.7130000000000001</v>
      </c>
      <c r="W135" s="74">
        <v>6.0471000000000004</v>
      </c>
      <c r="X135" s="74">
        <v>5.0082000000000004</v>
      </c>
      <c r="Y135" s="74">
        <v>0</v>
      </c>
      <c r="Z135" s="74">
        <v>5.4473000000000003</v>
      </c>
      <c r="AA135" s="74">
        <v>0</v>
      </c>
      <c r="AB135" s="74">
        <v>5.4473000000000003</v>
      </c>
      <c r="AC135" s="74">
        <v>0</v>
      </c>
      <c r="AD135" s="74">
        <v>5.4473000000000003</v>
      </c>
      <c r="AE135" s="74">
        <v>0</v>
      </c>
    </row>
    <row r="136" spans="1:31" hidden="1" outlineLevel="1" collapsed="1">
      <c r="A136" s="62">
        <v>44348</v>
      </c>
      <c r="B136" s="74">
        <v>13.418900000000001</v>
      </c>
      <c r="C136" s="74">
        <v>14.3619</v>
      </c>
      <c r="D136" s="74">
        <v>12.5251</v>
      </c>
      <c r="E136" s="74">
        <v>12.5495</v>
      </c>
      <c r="F136" s="74">
        <v>12.4998</v>
      </c>
      <c r="G136" s="74">
        <v>0</v>
      </c>
      <c r="H136" s="74">
        <v>13.5565</v>
      </c>
      <c r="I136" s="74">
        <v>14.3619</v>
      </c>
      <c r="J136" s="74">
        <v>12.765700000000001</v>
      </c>
      <c r="K136" s="74">
        <v>12.9582</v>
      </c>
      <c r="L136" s="74">
        <v>12.5756</v>
      </c>
      <c r="M136" s="74">
        <v>0</v>
      </c>
      <c r="N136" s="74">
        <v>5.8647999999999998</v>
      </c>
      <c r="O136" s="74">
        <v>0</v>
      </c>
      <c r="P136" s="74">
        <v>5.8647999999999998</v>
      </c>
      <c r="Q136" s="74">
        <v>5.7454000000000001</v>
      </c>
      <c r="R136" s="74">
        <v>6.4317000000000002</v>
      </c>
      <c r="S136" s="74">
        <v>0</v>
      </c>
      <c r="T136" s="74">
        <v>5.8411999999999997</v>
      </c>
      <c r="U136" s="74">
        <v>0</v>
      </c>
      <c r="V136" s="74">
        <v>5.8411999999999997</v>
      </c>
      <c r="W136" s="74">
        <v>5.7454000000000001</v>
      </c>
      <c r="X136" s="74">
        <v>8.9945000000000004</v>
      </c>
      <c r="Y136" s="74">
        <v>0</v>
      </c>
      <c r="Z136" s="74">
        <v>6</v>
      </c>
      <c r="AA136" s="74">
        <v>0</v>
      </c>
      <c r="AB136" s="74">
        <v>6</v>
      </c>
      <c r="AC136" s="74">
        <v>0</v>
      </c>
      <c r="AD136" s="74">
        <v>6</v>
      </c>
      <c r="AE136" s="74">
        <v>0</v>
      </c>
    </row>
    <row r="137" spans="1:31" hidden="1" outlineLevel="1" collapsed="1">
      <c r="A137" s="62">
        <v>44378</v>
      </c>
      <c r="B137" s="74">
        <v>12.845599999999999</v>
      </c>
      <c r="C137" s="74">
        <v>14.164199999999999</v>
      </c>
      <c r="D137" s="74">
        <v>12.3797</v>
      </c>
      <c r="E137" s="74">
        <v>12.337999999999999</v>
      </c>
      <c r="F137" s="74">
        <v>12.436500000000001</v>
      </c>
      <c r="G137" s="74">
        <v>0</v>
      </c>
      <c r="H137" s="74">
        <v>13.0053</v>
      </c>
      <c r="I137" s="74">
        <v>14.164199999999999</v>
      </c>
      <c r="J137" s="74">
        <v>12.583600000000001</v>
      </c>
      <c r="K137" s="74">
        <v>12.5862</v>
      </c>
      <c r="L137" s="74">
        <v>12.5801</v>
      </c>
      <c r="M137" s="74">
        <v>0</v>
      </c>
      <c r="N137" s="74">
        <v>5.4832000000000001</v>
      </c>
      <c r="O137" s="74">
        <v>0</v>
      </c>
      <c r="P137" s="74">
        <v>5.4832000000000001</v>
      </c>
      <c r="Q137" s="74">
        <v>5.6619999999999999</v>
      </c>
      <c r="R137" s="74">
        <v>5.0223000000000004</v>
      </c>
      <c r="S137" s="74" t="s">
        <v>127</v>
      </c>
      <c r="T137" s="74">
        <v>5.3677000000000001</v>
      </c>
      <c r="U137" s="74">
        <v>0</v>
      </c>
      <c r="V137" s="74">
        <v>5.3677000000000001</v>
      </c>
      <c r="W137" s="74">
        <v>5.6619999999999999</v>
      </c>
      <c r="X137" s="74">
        <v>4.12</v>
      </c>
      <c r="Y137" s="74">
        <v>0</v>
      </c>
      <c r="Z137" s="74">
        <v>6.4211</v>
      </c>
      <c r="AA137" s="74">
        <v>0</v>
      </c>
      <c r="AB137" s="74">
        <v>6.4211</v>
      </c>
      <c r="AC137" s="74">
        <v>0</v>
      </c>
      <c r="AD137" s="74">
        <v>6.4211</v>
      </c>
      <c r="AE137" s="74">
        <v>0</v>
      </c>
    </row>
    <row r="138" spans="1:31" hidden="1" outlineLevel="1" collapsed="1">
      <c r="A138" s="62">
        <v>44409</v>
      </c>
      <c r="B138" s="74">
        <v>11.964</v>
      </c>
      <c r="C138" s="74">
        <v>13.663399999999999</v>
      </c>
      <c r="D138" s="74">
        <v>10.854200000000001</v>
      </c>
      <c r="E138" s="74">
        <v>12.164199999999999</v>
      </c>
      <c r="F138" s="74">
        <v>12.123200000000001</v>
      </c>
      <c r="G138" s="74">
        <v>5.4619999999999997</v>
      </c>
      <c r="H138" s="74">
        <v>13.0466</v>
      </c>
      <c r="I138" s="74">
        <v>13.663399999999999</v>
      </c>
      <c r="J138" s="74">
        <v>12.52</v>
      </c>
      <c r="K138" s="74">
        <v>12.604699999999999</v>
      </c>
      <c r="L138" s="74">
        <v>12.410600000000001</v>
      </c>
      <c r="M138" s="74">
        <v>20</v>
      </c>
      <c r="N138" s="74">
        <v>5.4398999999999997</v>
      </c>
      <c r="O138" s="74">
        <v>0</v>
      </c>
      <c r="P138" s="74">
        <v>5.4398999999999997</v>
      </c>
      <c r="Q138" s="74">
        <v>5.5072000000000001</v>
      </c>
      <c r="R138" s="74">
        <v>5.3095999999999997</v>
      </c>
      <c r="S138" s="74">
        <v>5.44</v>
      </c>
      <c r="T138" s="74">
        <v>5.2938999999999998</v>
      </c>
      <c r="U138" s="74">
        <v>0</v>
      </c>
      <c r="V138" s="74">
        <v>5.2938999999999998</v>
      </c>
      <c r="W138" s="74">
        <v>5.5072000000000001</v>
      </c>
      <c r="X138" s="74">
        <v>4.2770000000000001</v>
      </c>
      <c r="Y138" s="74">
        <v>0</v>
      </c>
      <c r="Z138" s="74">
        <v>5.4641999999999999</v>
      </c>
      <c r="AA138" s="74">
        <v>0</v>
      </c>
      <c r="AB138" s="74">
        <v>5.4641999999999999</v>
      </c>
      <c r="AC138" s="74">
        <v>0</v>
      </c>
      <c r="AD138" s="74">
        <v>5.9985999999999997</v>
      </c>
      <c r="AE138" s="74">
        <v>5.44</v>
      </c>
    </row>
    <row r="139" spans="1:31" hidden="1" outlineLevel="1" collapsed="1">
      <c r="A139" s="62">
        <v>44440</v>
      </c>
      <c r="B139" s="74">
        <v>12.657999999999999</v>
      </c>
      <c r="C139" s="74">
        <v>13.7996</v>
      </c>
      <c r="D139" s="74">
        <v>11.679</v>
      </c>
      <c r="E139" s="74">
        <v>11.9452</v>
      </c>
      <c r="F139" s="74">
        <v>11.382199999999999</v>
      </c>
      <c r="G139" s="74">
        <v>0</v>
      </c>
      <c r="H139" s="74">
        <v>12.863300000000001</v>
      </c>
      <c r="I139" s="74">
        <v>13.7996</v>
      </c>
      <c r="J139" s="74">
        <v>12.016999999999999</v>
      </c>
      <c r="K139" s="74">
        <v>12.176299999999999</v>
      </c>
      <c r="L139" s="74">
        <v>11.832000000000001</v>
      </c>
      <c r="M139" s="74">
        <v>0</v>
      </c>
      <c r="N139" s="74">
        <v>5.4382000000000001</v>
      </c>
      <c r="O139" s="74">
        <v>0</v>
      </c>
      <c r="P139" s="74">
        <v>5.4382000000000001</v>
      </c>
      <c r="Q139" s="74">
        <v>5.2336999999999998</v>
      </c>
      <c r="R139" s="74">
        <v>5.5444000000000004</v>
      </c>
      <c r="S139" s="74" t="s">
        <v>127</v>
      </c>
      <c r="T139" s="74">
        <v>5.2153</v>
      </c>
      <c r="U139" s="74">
        <v>0</v>
      </c>
      <c r="V139" s="74">
        <v>5.2153</v>
      </c>
      <c r="W139" s="74">
        <v>5.2336999999999998</v>
      </c>
      <c r="X139" s="74">
        <v>5.1883999999999997</v>
      </c>
      <c r="Y139" s="74">
        <v>0</v>
      </c>
      <c r="Z139" s="74">
        <v>5.7386999999999997</v>
      </c>
      <c r="AA139" s="74">
        <v>0</v>
      </c>
      <c r="AB139" s="74">
        <v>5.7386999999999997</v>
      </c>
      <c r="AC139" s="74">
        <v>0</v>
      </c>
      <c r="AD139" s="74">
        <v>5.7386999999999997</v>
      </c>
      <c r="AE139" s="74">
        <v>0</v>
      </c>
    </row>
    <row r="140" spans="1:31" collapsed="1">
      <c r="A140" s="62">
        <v>44470</v>
      </c>
      <c r="B140" s="74">
        <v>12.5298</v>
      </c>
      <c r="C140" s="74">
        <v>13.4099</v>
      </c>
      <c r="D140" s="74">
        <v>12.1426</v>
      </c>
      <c r="E140" s="74">
        <v>11.958500000000001</v>
      </c>
      <c r="F140" s="74">
        <v>12.3977</v>
      </c>
      <c r="G140" s="74">
        <v>0</v>
      </c>
      <c r="H140" s="74">
        <v>12.8017</v>
      </c>
      <c r="I140" s="74">
        <v>13.4099</v>
      </c>
      <c r="J140" s="74">
        <v>12.519399999999999</v>
      </c>
      <c r="K140" s="74">
        <v>12.238300000000001</v>
      </c>
      <c r="L140" s="74">
        <v>12.922499999999999</v>
      </c>
      <c r="M140" s="74">
        <v>0</v>
      </c>
      <c r="N140" s="74">
        <v>5.2625999999999999</v>
      </c>
      <c r="O140" s="74">
        <v>0</v>
      </c>
      <c r="P140" s="74">
        <v>5.2625999999999999</v>
      </c>
      <c r="Q140" s="74">
        <v>4.9747000000000003</v>
      </c>
      <c r="R140" s="74">
        <v>5.4805000000000001</v>
      </c>
      <c r="S140" s="74" t="s">
        <v>127</v>
      </c>
      <c r="T140" s="74">
        <v>5.2508999999999997</v>
      </c>
      <c r="U140" s="74">
        <v>0</v>
      </c>
      <c r="V140" s="74">
        <v>5.2508999999999997</v>
      </c>
      <c r="W140" s="74">
        <v>4.9747000000000003</v>
      </c>
      <c r="X140" s="74">
        <v>5.5</v>
      </c>
      <c r="Y140" s="74">
        <v>0</v>
      </c>
      <c r="Z140" s="74">
        <v>5.3787000000000003</v>
      </c>
      <c r="AA140" s="74">
        <v>0</v>
      </c>
      <c r="AB140" s="74">
        <v>5.3787000000000003</v>
      </c>
      <c r="AC140" s="74">
        <v>0</v>
      </c>
      <c r="AD140" s="74">
        <v>5.3787000000000003</v>
      </c>
      <c r="AE140" s="74">
        <v>0</v>
      </c>
    </row>
    <row r="141" spans="1:31">
      <c r="A141" s="62">
        <v>44501</v>
      </c>
      <c r="B141" s="74">
        <v>12.4497</v>
      </c>
      <c r="C141" s="74">
        <v>13.116899999999999</v>
      </c>
      <c r="D141" s="74">
        <v>11.7128</v>
      </c>
      <c r="E141" s="74">
        <v>11.2011</v>
      </c>
      <c r="F141" s="74">
        <v>12.631</v>
      </c>
      <c r="G141" s="74">
        <v>0</v>
      </c>
      <c r="H141" s="74">
        <v>12.792299999999999</v>
      </c>
      <c r="I141" s="74">
        <v>13.116899999999999</v>
      </c>
      <c r="J141" s="74">
        <v>12.3977</v>
      </c>
      <c r="K141" s="74">
        <v>11.879099999999999</v>
      </c>
      <c r="L141" s="74">
        <v>13.307399999999999</v>
      </c>
      <c r="M141" s="74">
        <v>0</v>
      </c>
      <c r="N141" s="74">
        <v>4.9070999999999998</v>
      </c>
      <c r="O141" s="74">
        <v>0</v>
      </c>
      <c r="P141" s="74">
        <v>4.9070999999999998</v>
      </c>
      <c r="Q141" s="74">
        <v>5.0205000000000002</v>
      </c>
      <c r="R141" s="74">
        <v>4.6496000000000004</v>
      </c>
      <c r="S141" s="74" t="s">
        <v>127</v>
      </c>
      <c r="T141" s="74">
        <v>4.8239999999999998</v>
      </c>
      <c r="U141" s="74">
        <v>0</v>
      </c>
      <c r="V141" s="74">
        <v>4.8239999999999998</v>
      </c>
      <c r="W141" s="74">
        <v>5.0205000000000002</v>
      </c>
      <c r="X141" s="74">
        <v>4.2164999999999999</v>
      </c>
      <c r="Y141" s="74">
        <v>0</v>
      </c>
      <c r="Z141" s="74">
        <v>5.8475999999999999</v>
      </c>
      <c r="AA141" s="74">
        <v>0</v>
      </c>
      <c r="AB141" s="74">
        <v>5.8475999999999999</v>
      </c>
      <c r="AC141" s="74">
        <v>0</v>
      </c>
      <c r="AD141" s="74">
        <v>5.8475999999999999</v>
      </c>
      <c r="AE141" s="74">
        <v>0</v>
      </c>
    </row>
    <row r="142" spans="1:31">
      <c r="A142" s="62">
        <v>44531</v>
      </c>
      <c r="B142" s="74">
        <v>12.5467</v>
      </c>
      <c r="C142" s="74">
        <v>13.257999999999999</v>
      </c>
      <c r="D142" s="74">
        <v>12.046900000000001</v>
      </c>
      <c r="E142" s="74">
        <v>11.773199999999999</v>
      </c>
      <c r="F142" s="74">
        <v>12.339600000000001</v>
      </c>
      <c r="G142" s="74">
        <v>16.25</v>
      </c>
      <c r="H142" s="74">
        <v>12.8287</v>
      </c>
      <c r="I142" s="74">
        <v>13.257999999999999</v>
      </c>
      <c r="J142" s="74">
        <v>12.507400000000001</v>
      </c>
      <c r="K142" s="74">
        <v>12.1135</v>
      </c>
      <c r="L142" s="74">
        <v>12.951499999999999</v>
      </c>
      <c r="M142" s="74">
        <v>16.25</v>
      </c>
      <c r="N142" s="74">
        <v>4.9771999999999998</v>
      </c>
      <c r="O142" s="74">
        <v>0</v>
      </c>
      <c r="P142" s="74">
        <v>4.9771999999999998</v>
      </c>
      <c r="Q142" s="74">
        <v>5.1878000000000002</v>
      </c>
      <c r="R142" s="74">
        <v>4.8193999999999999</v>
      </c>
      <c r="S142" s="74" t="s">
        <v>127</v>
      </c>
      <c r="T142" s="74">
        <v>4.9618000000000002</v>
      </c>
      <c r="U142" s="74">
        <v>0</v>
      </c>
      <c r="V142" s="74">
        <v>4.9618000000000002</v>
      </c>
      <c r="W142" s="74">
        <v>5.1878000000000002</v>
      </c>
      <c r="X142" s="74">
        <v>4.3917000000000002</v>
      </c>
      <c r="Y142" s="74">
        <v>0</v>
      </c>
      <c r="Z142" s="74">
        <v>5</v>
      </c>
      <c r="AA142" s="74">
        <v>0</v>
      </c>
      <c r="AB142" s="74">
        <v>5</v>
      </c>
      <c r="AC142" s="74">
        <v>0</v>
      </c>
      <c r="AD142" s="74">
        <v>5</v>
      </c>
      <c r="AE142" s="74">
        <v>0</v>
      </c>
    </row>
    <row r="143" spans="1:31">
      <c r="A143" s="62">
        <v>44562</v>
      </c>
      <c r="B143" s="74">
        <v>13.001799999999999</v>
      </c>
      <c r="C143" s="74">
        <v>12.985200000000001</v>
      </c>
      <c r="D143" s="74">
        <v>13.0085</v>
      </c>
      <c r="E143" s="74">
        <v>12.426500000000001</v>
      </c>
      <c r="F143" s="74">
        <v>13.369400000000001</v>
      </c>
      <c r="G143" s="74">
        <v>0</v>
      </c>
      <c r="H143" s="74">
        <v>13.0276</v>
      </c>
      <c r="I143" s="74">
        <v>12.985200000000001</v>
      </c>
      <c r="J143" s="74">
        <v>13.0451</v>
      </c>
      <c r="K143" s="74">
        <v>12.4735</v>
      </c>
      <c r="L143" s="74">
        <v>13.398400000000001</v>
      </c>
      <c r="M143" s="74">
        <v>0</v>
      </c>
      <c r="N143" s="74">
        <v>4.7267999999999999</v>
      </c>
      <c r="O143" s="74">
        <v>0</v>
      </c>
      <c r="P143" s="74">
        <v>4.7267999999999999</v>
      </c>
      <c r="Q143" s="74">
        <v>5.0223000000000004</v>
      </c>
      <c r="R143" s="74">
        <v>4.3667999999999996</v>
      </c>
      <c r="S143" s="74" t="s">
        <v>127</v>
      </c>
      <c r="T143" s="74">
        <v>4.6351000000000004</v>
      </c>
      <c r="U143" s="74">
        <v>0</v>
      </c>
      <c r="V143" s="74">
        <v>4.6351000000000004</v>
      </c>
      <c r="W143" s="74">
        <v>5.0223000000000004</v>
      </c>
      <c r="X143" s="74">
        <v>3.57</v>
      </c>
      <c r="Y143" s="74">
        <v>0</v>
      </c>
      <c r="Z143" s="74">
        <v>5</v>
      </c>
      <c r="AA143" s="74">
        <v>0</v>
      </c>
      <c r="AB143" s="74">
        <v>5</v>
      </c>
      <c r="AC143" s="74">
        <v>0</v>
      </c>
      <c r="AD143" s="74">
        <v>5</v>
      </c>
      <c r="AE143" s="74">
        <v>0</v>
      </c>
    </row>
    <row r="144" spans="1:31">
      <c r="A144" s="62">
        <v>44593</v>
      </c>
      <c r="B144" s="74">
        <v>14.148099999999999</v>
      </c>
      <c r="C144" s="74">
        <v>13.5039</v>
      </c>
      <c r="D144" s="74">
        <v>14.4954</v>
      </c>
      <c r="E144" s="74">
        <v>13.4207</v>
      </c>
      <c r="F144" s="74">
        <v>13.139900000000001</v>
      </c>
      <c r="G144" s="74">
        <v>17.041599999999999</v>
      </c>
      <c r="H144" s="74">
        <v>14.4194</v>
      </c>
      <c r="I144" s="74">
        <v>13.5039</v>
      </c>
      <c r="J144" s="74">
        <v>14.9564</v>
      </c>
      <c r="K144" s="74">
        <v>13.703099999999999</v>
      </c>
      <c r="L144" s="74">
        <v>13.164899999999999</v>
      </c>
      <c r="M144" s="74">
        <v>19.0383</v>
      </c>
      <c r="N144" s="74">
        <v>9.2399000000000004</v>
      </c>
      <c r="O144" s="74">
        <v>0</v>
      </c>
      <c r="P144" s="74">
        <v>9.2399000000000004</v>
      </c>
      <c r="Q144" s="74">
        <v>2.4935</v>
      </c>
      <c r="R144" s="74">
        <v>5</v>
      </c>
      <c r="S144" s="74">
        <v>10</v>
      </c>
      <c r="T144" s="74">
        <v>9.7129999999999992</v>
      </c>
      <c r="U144" s="74">
        <v>0</v>
      </c>
      <c r="V144" s="74">
        <v>9.7129999999999992</v>
      </c>
      <c r="W144" s="74">
        <v>2.4790999999999999</v>
      </c>
      <c r="X144" s="74">
        <v>0</v>
      </c>
      <c r="Y144" s="74">
        <v>10</v>
      </c>
      <c r="Z144" s="74">
        <v>3.0143</v>
      </c>
      <c r="AA144" s="74">
        <v>0</v>
      </c>
      <c r="AB144" s="74">
        <v>3.0143</v>
      </c>
      <c r="AC144" s="74">
        <v>2.5026000000000002</v>
      </c>
      <c r="AD144" s="74">
        <v>5</v>
      </c>
      <c r="AE144" s="74">
        <v>0</v>
      </c>
    </row>
    <row r="145" spans="1:31">
      <c r="A145" s="62">
        <v>44621</v>
      </c>
      <c r="B145" s="74">
        <v>13.628299999999999</v>
      </c>
      <c r="C145" s="74">
        <v>13.187900000000001</v>
      </c>
      <c r="D145" s="74">
        <v>13.9603</v>
      </c>
      <c r="E145" s="74">
        <v>14.125400000000001</v>
      </c>
      <c r="F145" s="74">
        <v>13.6023</v>
      </c>
      <c r="G145" s="74">
        <v>0</v>
      </c>
      <c r="H145" s="74">
        <v>13.6348</v>
      </c>
      <c r="I145" s="74">
        <v>13.187900000000001</v>
      </c>
      <c r="J145" s="74">
        <v>13.972099999999999</v>
      </c>
      <c r="K145" s="74">
        <v>14.125400000000001</v>
      </c>
      <c r="L145" s="74">
        <v>13.638299999999999</v>
      </c>
      <c r="M145" s="74">
        <v>0</v>
      </c>
      <c r="N145" s="74">
        <v>5.04</v>
      </c>
      <c r="O145" s="74">
        <v>0</v>
      </c>
      <c r="P145" s="74">
        <v>5.04</v>
      </c>
      <c r="Q145" s="74" t="s">
        <v>127</v>
      </c>
      <c r="R145" s="74">
        <v>5.04</v>
      </c>
      <c r="S145" s="74">
        <v>0</v>
      </c>
      <c r="T145" s="74">
        <v>5.04</v>
      </c>
      <c r="U145" s="74">
        <v>0</v>
      </c>
      <c r="V145" s="74">
        <v>5.04</v>
      </c>
      <c r="W145" s="74">
        <v>0</v>
      </c>
      <c r="X145" s="74">
        <v>5.04</v>
      </c>
      <c r="Y145" s="74">
        <v>0</v>
      </c>
      <c r="Z145" s="74">
        <v>0</v>
      </c>
      <c r="AA145" s="74">
        <v>0</v>
      </c>
      <c r="AB145" s="74">
        <v>0</v>
      </c>
      <c r="AC145" s="74">
        <v>0</v>
      </c>
      <c r="AD145" s="74">
        <v>0</v>
      </c>
      <c r="AE145" s="74">
        <v>0</v>
      </c>
    </row>
    <row r="146" spans="1:31">
      <c r="A146" s="62">
        <v>44652</v>
      </c>
      <c r="B146" s="74">
        <v>13.4908</v>
      </c>
      <c r="C146" s="74">
        <v>13.610900000000001</v>
      </c>
      <c r="D146" s="74">
        <v>13.4663</v>
      </c>
      <c r="E146" s="74">
        <v>13.7982</v>
      </c>
      <c r="F146" s="74">
        <v>13.4796</v>
      </c>
      <c r="G146" s="74">
        <v>5.16</v>
      </c>
      <c r="H146" s="74">
        <v>13.705299999999999</v>
      </c>
      <c r="I146" s="74">
        <v>13.610900000000001</v>
      </c>
      <c r="J146" s="74">
        <v>13.725099999999999</v>
      </c>
      <c r="K146" s="74">
        <v>13.7982</v>
      </c>
      <c r="L146" s="74">
        <v>13.4796</v>
      </c>
      <c r="M146" s="74">
        <v>0</v>
      </c>
      <c r="N146" s="74">
        <v>5.16</v>
      </c>
      <c r="O146" s="74">
        <v>0</v>
      </c>
      <c r="P146" s="74">
        <v>5.16</v>
      </c>
      <c r="Q146" s="74" t="s">
        <v>127</v>
      </c>
      <c r="R146" s="74" t="s">
        <v>127</v>
      </c>
      <c r="S146" s="74">
        <v>5.16</v>
      </c>
      <c r="T146" s="74">
        <v>0</v>
      </c>
      <c r="U146" s="74">
        <v>0</v>
      </c>
      <c r="V146" s="74">
        <v>0</v>
      </c>
      <c r="W146" s="74">
        <v>0</v>
      </c>
      <c r="X146" s="74">
        <v>0</v>
      </c>
      <c r="Y146" s="74">
        <v>0</v>
      </c>
      <c r="Z146" s="74">
        <v>0</v>
      </c>
      <c r="AA146" s="74">
        <v>0</v>
      </c>
      <c r="AB146" s="74">
        <v>0</v>
      </c>
      <c r="AC146" s="74">
        <v>5.16</v>
      </c>
      <c r="AD146" s="74">
        <v>0</v>
      </c>
      <c r="AE146" s="74">
        <v>5.16</v>
      </c>
    </row>
    <row r="147" spans="1:31">
      <c r="A147" s="62">
        <v>44682</v>
      </c>
      <c r="B147" s="74">
        <v>13.2974</v>
      </c>
      <c r="C147" s="74">
        <v>13.414199999999999</v>
      </c>
      <c r="D147" s="74">
        <v>13.263500000000001</v>
      </c>
      <c r="E147" s="74">
        <v>13.3606</v>
      </c>
      <c r="F147" s="74">
        <v>12.878</v>
      </c>
      <c r="G147" s="74">
        <v>0</v>
      </c>
      <c r="H147" s="74">
        <v>13.3009</v>
      </c>
      <c r="I147" s="74">
        <v>13.414199999999999</v>
      </c>
      <c r="J147" s="74">
        <v>13.2681</v>
      </c>
      <c r="K147" s="74">
        <v>13.3606</v>
      </c>
      <c r="L147" s="74">
        <v>12.8996</v>
      </c>
      <c r="M147" s="74">
        <v>0</v>
      </c>
      <c r="N147" s="74">
        <v>5</v>
      </c>
      <c r="O147" s="74">
        <v>0</v>
      </c>
      <c r="P147" s="74">
        <v>5</v>
      </c>
      <c r="Q147" s="74" t="s">
        <v>127</v>
      </c>
      <c r="R147" s="74">
        <v>5</v>
      </c>
      <c r="S147" s="74">
        <v>0</v>
      </c>
      <c r="T147" s="74">
        <v>0</v>
      </c>
      <c r="U147" s="74">
        <v>0</v>
      </c>
      <c r="V147" s="74">
        <v>0</v>
      </c>
      <c r="W147" s="74">
        <v>0</v>
      </c>
      <c r="X147" s="74">
        <v>0</v>
      </c>
      <c r="Y147" s="74">
        <v>0</v>
      </c>
      <c r="Z147" s="74">
        <v>5</v>
      </c>
      <c r="AA147" s="74">
        <v>0</v>
      </c>
      <c r="AB147" s="74">
        <v>5</v>
      </c>
      <c r="AC147" s="74">
        <v>0</v>
      </c>
      <c r="AD147" s="74">
        <v>5</v>
      </c>
      <c r="AE147" s="74">
        <v>0</v>
      </c>
    </row>
    <row r="148" spans="1:31">
      <c r="A148" s="62">
        <v>44713</v>
      </c>
      <c r="B148" s="74">
        <v>14.255599999999999</v>
      </c>
      <c r="C148" s="74">
        <v>14.062799999999999</v>
      </c>
      <c r="D148" s="74">
        <v>14.355600000000001</v>
      </c>
      <c r="E148" s="74">
        <v>14.539099999999999</v>
      </c>
      <c r="F148" s="74">
        <v>14.147600000000001</v>
      </c>
      <c r="G148" s="74">
        <v>0</v>
      </c>
      <c r="H148" s="74">
        <v>14.320499999999999</v>
      </c>
      <c r="I148" s="74">
        <v>14.062799999999999</v>
      </c>
      <c r="J148" s="74">
        <v>14.4556</v>
      </c>
      <c r="K148" s="74">
        <v>14.583500000000001</v>
      </c>
      <c r="L148" s="74">
        <v>14.3086</v>
      </c>
      <c r="M148" s="74">
        <v>0</v>
      </c>
      <c r="N148" s="74">
        <v>4.4931999999999999</v>
      </c>
      <c r="O148" s="74">
        <v>0</v>
      </c>
      <c r="P148" s="74">
        <v>4.4931999999999999</v>
      </c>
      <c r="Q148" s="74">
        <v>2.36</v>
      </c>
      <c r="R148" s="74">
        <v>5</v>
      </c>
      <c r="S148" s="74" t="s">
        <v>127</v>
      </c>
      <c r="T148" s="74">
        <v>2.36</v>
      </c>
      <c r="U148" s="74">
        <v>0</v>
      </c>
      <c r="V148" s="74">
        <v>2.36</v>
      </c>
      <c r="W148" s="74">
        <v>2.36</v>
      </c>
      <c r="X148" s="74">
        <v>0</v>
      </c>
      <c r="Y148" s="74">
        <v>0</v>
      </c>
      <c r="Z148" s="74">
        <v>5</v>
      </c>
      <c r="AA148" s="74">
        <v>0</v>
      </c>
      <c r="AB148" s="74">
        <v>5</v>
      </c>
      <c r="AC148" s="74">
        <v>0</v>
      </c>
      <c r="AD148" s="74">
        <v>5</v>
      </c>
      <c r="AE148" s="74">
        <v>0</v>
      </c>
    </row>
    <row r="149" spans="1:31">
      <c r="A149" s="62">
        <v>44743</v>
      </c>
      <c r="B149" s="74">
        <v>14.6691</v>
      </c>
      <c r="C149" s="74">
        <v>15.856</v>
      </c>
      <c r="D149" s="74">
        <v>14.487</v>
      </c>
      <c r="E149" s="74">
        <v>14.9933</v>
      </c>
      <c r="F149" s="74">
        <v>14.249499999999999</v>
      </c>
      <c r="G149" s="74">
        <v>0</v>
      </c>
      <c r="H149" s="74">
        <v>14.731199999999999</v>
      </c>
      <c r="I149" s="74">
        <v>15.856</v>
      </c>
      <c r="J149" s="74">
        <v>14.556900000000001</v>
      </c>
      <c r="K149" s="74">
        <v>15.183199999999999</v>
      </c>
      <c r="L149" s="74">
        <v>14.270200000000001</v>
      </c>
      <c r="M149" s="74">
        <v>0</v>
      </c>
      <c r="N149" s="74">
        <v>7.5271999999999997</v>
      </c>
      <c r="O149" s="74">
        <v>0</v>
      </c>
      <c r="P149" s="74">
        <v>7.5271999999999997</v>
      </c>
      <c r="Q149" s="74">
        <v>7.9833999999999996</v>
      </c>
      <c r="R149" s="74">
        <v>5</v>
      </c>
      <c r="S149" s="74" t="s">
        <v>127</v>
      </c>
      <c r="T149" s="74">
        <v>7.9833999999999996</v>
      </c>
      <c r="U149" s="74">
        <v>0</v>
      </c>
      <c r="V149" s="74">
        <v>7.9833999999999996</v>
      </c>
      <c r="W149" s="74">
        <v>7.9833999999999996</v>
      </c>
      <c r="X149" s="74">
        <v>0</v>
      </c>
      <c r="Y149" s="74">
        <v>0</v>
      </c>
      <c r="Z149" s="74">
        <v>5</v>
      </c>
      <c r="AA149" s="74">
        <v>0</v>
      </c>
      <c r="AB149" s="74">
        <v>5</v>
      </c>
      <c r="AC149" s="74">
        <v>0</v>
      </c>
      <c r="AD149" s="74">
        <v>5</v>
      </c>
      <c r="AE149" s="74">
        <v>0</v>
      </c>
    </row>
    <row r="150" spans="1:31">
      <c r="A150" s="62">
        <v>44774</v>
      </c>
      <c r="B150" s="74">
        <v>15.5732</v>
      </c>
      <c r="C150" s="74">
        <v>17.015899999999998</v>
      </c>
      <c r="D150" s="74">
        <v>14.607200000000001</v>
      </c>
      <c r="E150" s="74">
        <v>18.367599999999999</v>
      </c>
      <c r="F150" s="74">
        <v>16.1495</v>
      </c>
      <c r="G150" s="74">
        <v>5.4</v>
      </c>
      <c r="H150" s="74">
        <v>17.703399999999998</v>
      </c>
      <c r="I150" s="74">
        <v>17.015899999999998</v>
      </c>
      <c r="J150" s="74">
        <v>18.3612</v>
      </c>
      <c r="K150" s="74">
        <v>20.465199999999999</v>
      </c>
      <c r="L150" s="74">
        <v>16.1495</v>
      </c>
      <c r="M150" s="74">
        <v>0</v>
      </c>
      <c r="N150" s="74">
        <v>5.8575999999999997</v>
      </c>
      <c r="O150" s="74">
        <v>0</v>
      </c>
      <c r="P150" s="74">
        <v>5.8575999999999997</v>
      </c>
      <c r="Q150" s="74">
        <v>7.4028</v>
      </c>
      <c r="R150" s="74" t="s">
        <v>127</v>
      </c>
      <c r="S150" s="74">
        <v>5.4</v>
      </c>
      <c r="T150" s="74">
        <v>7.9810999999999996</v>
      </c>
      <c r="U150" s="74">
        <v>0</v>
      </c>
      <c r="V150" s="74">
        <v>7.9810999999999996</v>
      </c>
      <c r="W150" s="74">
        <v>7.9810999999999996</v>
      </c>
      <c r="X150" s="74">
        <v>0</v>
      </c>
      <c r="Y150" s="74">
        <v>0</v>
      </c>
      <c r="Z150" s="74">
        <v>5.3783000000000003</v>
      </c>
      <c r="AA150" s="74">
        <v>0</v>
      </c>
      <c r="AB150" s="74">
        <v>5.3783000000000003</v>
      </c>
      <c r="AC150" s="74">
        <v>5</v>
      </c>
      <c r="AD150" s="74">
        <v>0</v>
      </c>
      <c r="AE150" s="74">
        <v>5.4</v>
      </c>
    </row>
    <row r="151" spans="1:31">
      <c r="A151" s="62">
        <v>44805</v>
      </c>
      <c r="B151" s="74">
        <v>17.8383</v>
      </c>
      <c r="C151" s="74">
        <v>17.170100000000001</v>
      </c>
      <c r="D151" s="74">
        <v>18.3629</v>
      </c>
      <c r="E151" s="74">
        <v>19.055099999999999</v>
      </c>
      <c r="F151" s="74">
        <v>16.5793</v>
      </c>
      <c r="G151" s="74">
        <v>0</v>
      </c>
      <c r="H151" s="74">
        <v>18.452300000000001</v>
      </c>
      <c r="I151" s="74">
        <v>17.170100000000001</v>
      </c>
      <c r="J151" s="74">
        <v>19.581199999999999</v>
      </c>
      <c r="K151" s="74">
        <v>20.952000000000002</v>
      </c>
      <c r="L151" s="74">
        <v>16.5793</v>
      </c>
      <c r="M151" s="74">
        <v>0</v>
      </c>
      <c r="N151" s="74">
        <v>8.3208000000000002</v>
      </c>
      <c r="O151" s="74">
        <v>0</v>
      </c>
      <c r="P151" s="74">
        <v>8.3208000000000002</v>
      </c>
      <c r="Q151" s="74">
        <v>8.3208000000000002</v>
      </c>
      <c r="R151" s="74" t="s">
        <v>127</v>
      </c>
      <c r="S151" s="74" t="s">
        <v>127</v>
      </c>
      <c r="T151" s="74">
        <v>8.3208000000000002</v>
      </c>
      <c r="U151" s="74">
        <v>0</v>
      </c>
      <c r="V151" s="74">
        <v>8.3208000000000002</v>
      </c>
      <c r="W151" s="74">
        <v>8.3208000000000002</v>
      </c>
      <c r="X151" s="74">
        <v>0</v>
      </c>
      <c r="Y151" s="74">
        <v>0</v>
      </c>
      <c r="Z151" s="74">
        <v>0</v>
      </c>
      <c r="AA151" s="74">
        <v>0</v>
      </c>
      <c r="AB151" s="74">
        <v>0</v>
      </c>
      <c r="AC151" s="74">
        <v>0</v>
      </c>
      <c r="AD151" s="74">
        <v>0</v>
      </c>
      <c r="AE151" s="74">
        <v>0</v>
      </c>
    </row>
    <row r="152" spans="1:31">
      <c r="A152" s="62">
        <v>44835</v>
      </c>
      <c r="B152" s="74">
        <v>17.154800000000002</v>
      </c>
      <c r="C152" s="74">
        <v>17.213699999999999</v>
      </c>
      <c r="D152" s="74">
        <v>17.139199999999999</v>
      </c>
      <c r="E152" s="74">
        <v>19.209800000000001</v>
      </c>
      <c r="F152" s="74">
        <v>15.858599999999999</v>
      </c>
      <c r="G152" s="74">
        <v>13</v>
      </c>
      <c r="H152" s="74">
        <v>17.154800000000002</v>
      </c>
      <c r="I152" s="74">
        <v>17.213699999999999</v>
      </c>
      <c r="J152" s="74">
        <v>17.139199999999999</v>
      </c>
      <c r="K152" s="74">
        <v>19.209800000000001</v>
      </c>
      <c r="L152" s="74">
        <v>15.858599999999999</v>
      </c>
      <c r="M152" s="74">
        <v>13</v>
      </c>
      <c r="N152" s="74">
        <v>0</v>
      </c>
      <c r="O152" s="74">
        <v>0</v>
      </c>
      <c r="P152" s="74" t="s">
        <v>127</v>
      </c>
      <c r="Q152" s="74" t="s">
        <v>127</v>
      </c>
      <c r="R152" s="74" t="s">
        <v>127</v>
      </c>
      <c r="S152" s="74" t="s">
        <v>127</v>
      </c>
      <c r="T152" s="74">
        <v>0</v>
      </c>
      <c r="U152" s="74">
        <v>0</v>
      </c>
      <c r="V152" s="74">
        <v>0</v>
      </c>
      <c r="W152" s="74">
        <v>0</v>
      </c>
      <c r="X152" s="74">
        <v>0</v>
      </c>
      <c r="Y152" s="74">
        <v>0</v>
      </c>
      <c r="Z152" s="74">
        <v>0</v>
      </c>
      <c r="AA152" s="74">
        <v>0</v>
      </c>
      <c r="AB152" s="74">
        <v>0</v>
      </c>
      <c r="AC152" s="74">
        <v>0</v>
      </c>
      <c r="AD152" s="74">
        <v>0</v>
      </c>
      <c r="AE152" s="74">
        <v>0</v>
      </c>
    </row>
  </sheetData>
  <mergeCells count="12">
    <mergeCell ref="T7:Y7"/>
    <mergeCell ref="Z7:AE7"/>
    <mergeCell ref="H6:AE6"/>
    <mergeCell ref="B6:B8"/>
    <mergeCell ref="A3:S3"/>
    <mergeCell ref="C7:C8"/>
    <mergeCell ref="D7:D8"/>
    <mergeCell ref="E7:G7"/>
    <mergeCell ref="C6:G6"/>
    <mergeCell ref="H7:M7"/>
    <mergeCell ref="N7:S7"/>
    <mergeCell ref="A6:A8"/>
  </mergeCells>
  <hyperlinks>
    <hyperlink ref="A3" location="'зміст'!A1" display="'зміст'!A1"/>
    <hyperlink ref="A1" location="Зміст!A1" display="Зміст"/>
    <hyperlink ref="A3:S3" location="'на звітну дату'!A1" display="'на звітну дату'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3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S152"/>
  <sheetViews>
    <sheetView showGridLines="0" zoomScaleNormal="100" zoomScaleSheetLayoutView="98" workbookViewId="0">
      <selection activeCell="A2" sqref="A2"/>
    </sheetView>
  </sheetViews>
  <sheetFormatPr defaultColWidth="9.109375" defaultRowHeight="14.4" outlineLevelRow="1"/>
  <cols>
    <col min="1" max="1" width="8" style="70" customWidth="1"/>
    <col min="2" max="2" width="9.109375" style="66"/>
    <col min="3" max="3" width="6.44140625" style="66" customWidth="1"/>
    <col min="4" max="4" width="7.109375" style="66" customWidth="1"/>
    <col min="5" max="9" width="6.44140625" style="66" customWidth="1"/>
    <col min="10" max="10" width="7.109375" style="66" customWidth="1"/>
    <col min="11" max="15" width="6.44140625" style="66" customWidth="1"/>
    <col min="16" max="16" width="7.109375" style="66" customWidth="1"/>
    <col min="17" max="19" width="6.44140625" style="66" customWidth="1"/>
    <col min="20" max="16384" width="9.109375" style="66"/>
  </cols>
  <sheetData>
    <row r="1" spans="1:19">
      <c r="A1" s="108" t="s">
        <v>173</v>
      </c>
    </row>
    <row r="2" spans="1:19" ht="5.25" customHeight="1"/>
    <row r="3" spans="1:19" ht="28.5" customHeight="1">
      <c r="A3" s="225" t="s">
        <v>108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1:19" ht="12.75" customHeight="1">
      <c r="A4" s="67" t="s">
        <v>62</v>
      </c>
    </row>
    <row r="5" spans="1:19" ht="12.75" customHeight="1">
      <c r="A5" s="57" t="s">
        <v>52</v>
      </c>
    </row>
    <row r="6" spans="1:19" s="68" customFormat="1" ht="12.75" customHeight="1">
      <c r="A6" s="202" t="s">
        <v>0</v>
      </c>
      <c r="B6" s="254" t="s">
        <v>16</v>
      </c>
      <c r="C6" s="205" t="s">
        <v>2</v>
      </c>
      <c r="D6" s="205"/>
      <c r="E6" s="205"/>
      <c r="F6" s="205"/>
      <c r="G6" s="205"/>
      <c r="H6" s="207" t="s">
        <v>3</v>
      </c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9"/>
    </row>
    <row r="7" spans="1:19" s="68" customFormat="1" ht="12.75" customHeight="1">
      <c r="A7" s="203"/>
      <c r="B7" s="255"/>
      <c r="C7" s="253" t="s">
        <v>69</v>
      </c>
      <c r="D7" s="253" t="s">
        <v>6</v>
      </c>
      <c r="E7" s="205" t="s">
        <v>7</v>
      </c>
      <c r="F7" s="252"/>
      <c r="G7" s="252"/>
      <c r="H7" s="205" t="s">
        <v>8</v>
      </c>
      <c r="I7" s="205"/>
      <c r="J7" s="205"/>
      <c r="K7" s="252"/>
      <c r="L7" s="252"/>
      <c r="M7" s="252"/>
      <c r="N7" s="205" t="s">
        <v>9</v>
      </c>
      <c r="O7" s="205"/>
      <c r="P7" s="205"/>
      <c r="Q7" s="252"/>
      <c r="R7" s="252"/>
      <c r="S7" s="252"/>
    </row>
    <row r="8" spans="1:19" s="68" customFormat="1" ht="88.5" customHeight="1">
      <c r="A8" s="204"/>
      <c r="B8" s="256"/>
      <c r="C8" s="253"/>
      <c r="D8" s="253"/>
      <c r="E8" s="79" t="s">
        <v>10</v>
      </c>
      <c r="F8" s="79" t="s">
        <v>11</v>
      </c>
      <c r="G8" s="79" t="s">
        <v>12</v>
      </c>
      <c r="H8" s="79" t="s">
        <v>13</v>
      </c>
      <c r="I8" s="79" t="s">
        <v>69</v>
      </c>
      <c r="J8" s="79" t="s">
        <v>6</v>
      </c>
      <c r="K8" s="79" t="s">
        <v>10</v>
      </c>
      <c r="L8" s="79" t="s">
        <v>11</v>
      </c>
      <c r="M8" s="79" t="s">
        <v>12</v>
      </c>
      <c r="N8" s="79" t="s">
        <v>13</v>
      </c>
      <c r="O8" s="79" t="s">
        <v>69</v>
      </c>
      <c r="P8" s="79" t="s">
        <v>6</v>
      </c>
      <c r="Q8" s="79" t="s">
        <v>10</v>
      </c>
      <c r="R8" s="79" t="s">
        <v>11</v>
      </c>
      <c r="S8" s="79" t="s">
        <v>12</v>
      </c>
    </row>
    <row r="9" spans="1:19" s="68" customFormat="1" hidden="1">
      <c r="A9" s="133"/>
      <c r="B9" s="141"/>
      <c r="C9" s="140"/>
      <c r="D9" s="140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1:19" s="68" customFormat="1">
      <c r="A10" s="69">
        <v>1</v>
      </c>
      <c r="B10" s="60">
        <v>2</v>
      </c>
      <c r="C10" s="69">
        <v>3</v>
      </c>
      <c r="D10" s="60">
        <v>4</v>
      </c>
      <c r="E10" s="69">
        <v>5</v>
      </c>
      <c r="F10" s="60">
        <v>6</v>
      </c>
      <c r="G10" s="69">
        <v>7</v>
      </c>
      <c r="H10" s="60">
        <v>8</v>
      </c>
      <c r="I10" s="69">
        <v>9</v>
      </c>
      <c r="J10" s="60">
        <v>10</v>
      </c>
      <c r="K10" s="69">
        <v>11</v>
      </c>
      <c r="L10" s="60">
        <v>12</v>
      </c>
      <c r="M10" s="69">
        <v>13</v>
      </c>
      <c r="N10" s="60">
        <v>14</v>
      </c>
      <c r="O10" s="69">
        <v>15</v>
      </c>
      <c r="P10" s="60">
        <v>16</v>
      </c>
      <c r="Q10" s="69">
        <v>17</v>
      </c>
      <c r="R10" s="60">
        <v>18</v>
      </c>
      <c r="S10" s="69">
        <v>19</v>
      </c>
    </row>
    <row r="11" spans="1:19" ht="15" hidden="1" customHeight="1" outlineLevel="1">
      <c r="A11" s="62">
        <v>40544</v>
      </c>
      <c r="B11" s="74">
        <v>28.431999999999999</v>
      </c>
      <c r="C11" s="74">
        <v>33.536000000000001</v>
      </c>
      <c r="D11" s="74">
        <v>20.577100000000002</v>
      </c>
      <c r="E11" s="74">
        <v>20.748799999999999</v>
      </c>
      <c r="F11" s="74">
        <v>20.157900000000001</v>
      </c>
      <c r="G11" s="74">
        <v>22.603999999999999</v>
      </c>
      <c r="H11" s="74">
        <v>28.7178</v>
      </c>
      <c r="I11" s="74">
        <v>33.595999999999997</v>
      </c>
      <c r="J11" s="74">
        <v>20.900700000000001</v>
      </c>
      <c r="K11" s="74">
        <v>20.748799999999999</v>
      </c>
      <c r="L11" s="74">
        <v>20.8429</v>
      </c>
      <c r="M11" s="74">
        <v>23.324400000000001</v>
      </c>
      <c r="N11" s="74">
        <v>14.648</v>
      </c>
      <c r="O11" s="74">
        <v>21.055800000000001</v>
      </c>
      <c r="P11" s="74">
        <v>13.5816</v>
      </c>
      <c r="Q11" s="74">
        <v>0</v>
      </c>
      <c r="R11" s="74">
        <v>13.619</v>
      </c>
      <c r="S11" s="74">
        <v>13.100300000000001</v>
      </c>
    </row>
    <row r="12" spans="1:19" ht="15" hidden="1" customHeight="1" outlineLevel="1">
      <c r="A12" s="62">
        <v>40575</v>
      </c>
      <c r="B12" s="74">
        <v>26.4053</v>
      </c>
      <c r="C12" s="74">
        <v>33.6402</v>
      </c>
      <c r="D12" s="74">
        <v>18.044899999999998</v>
      </c>
      <c r="E12" s="74">
        <v>19.131900000000002</v>
      </c>
      <c r="F12" s="74">
        <v>19.6586</v>
      </c>
      <c r="G12" s="74">
        <v>10.813800000000001</v>
      </c>
      <c r="H12" s="74">
        <v>27.548400000000001</v>
      </c>
      <c r="I12" s="74">
        <v>33.667900000000003</v>
      </c>
      <c r="J12" s="74">
        <v>19.660499999999999</v>
      </c>
      <c r="K12" s="74">
        <v>19.131900000000002</v>
      </c>
      <c r="L12" s="74">
        <v>19.7133</v>
      </c>
      <c r="M12" s="74">
        <v>22.320499999999999</v>
      </c>
      <c r="N12" s="74">
        <v>4.6486999999999998</v>
      </c>
      <c r="O12" s="74">
        <v>19.805700000000002</v>
      </c>
      <c r="P12" s="74">
        <v>4.3170000000000002</v>
      </c>
      <c r="Q12" s="74">
        <v>0</v>
      </c>
      <c r="R12" s="74">
        <v>11.322699999999999</v>
      </c>
      <c r="S12" s="74">
        <v>4.0980999999999996</v>
      </c>
    </row>
    <row r="13" spans="1:19" ht="15" hidden="1" customHeight="1" outlineLevel="1">
      <c r="A13" s="62">
        <v>40603</v>
      </c>
      <c r="B13" s="74">
        <v>29.120899999999999</v>
      </c>
      <c r="C13" s="74">
        <v>33.070399999999999</v>
      </c>
      <c r="D13" s="74">
        <v>22.894200000000001</v>
      </c>
      <c r="E13" s="74">
        <v>26.072399999999998</v>
      </c>
      <c r="F13" s="74">
        <v>22.168099999999999</v>
      </c>
      <c r="G13" s="74">
        <v>19.078499999999998</v>
      </c>
      <c r="H13" s="74">
        <v>29.551400000000001</v>
      </c>
      <c r="I13" s="74">
        <v>33.077800000000003</v>
      </c>
      <c r="J13" s="74">
        <v>23.587599999999998</v>
      </c>
      <c r="K13" s="74">
        <v>26.072399999999998</v>
      </c>
      <c r="L13" s="74">
        <v>22.515599999999999</v>
      </c>
      <c r="M13" s="74">
        <v>21.224900000000002</v>
      </c>
      <c r="N13" s="74">
        <v>13.5083</v>
      </c>
      <c r="O13" s="74">
        <v>19.465</v>
      </c>
      <c r="P13" s="74">
        <v>13.4337</v>
      </c>
      <c r="Q13" s="74">
        <v>0</v>
      </c>
      <c r="R13" s="74">
        <v>13.937200000000001</v>
      </c>
      <c r="S13" s="74">
        <v>13.226900000000001</v>
      </c>
    </row>
    <row r="14" spans="1:19" ht="15" hidden="1" customHeight="1" outlineLevel="1">
      <c r="A14" s="62">
        <v>40634</v>
      </c>
      <c r="B14" s="74">
        <v>31.0839</v>
      </c>
      <c r="C14" s="74">
        <v>34.1631</v>
      </c>
      <c r="D14" s="74">
        <v>22.111599999999999</v>
      </c>
      <c r="E14" s="74">
        <v>25.4786</v>
      </c>
      <c r="F14" s="74">
        <v>23.535499999999999</v>
      </c>
      <c r="G14" s="74">
        <v>13.8461</v>
      </c>
      <c r="H14" s="74">
        <v>31.3809</v>
      </c>
      <c r="I14" s="74">
        <v>34.208500000000001</v>
      </c>
      <c r="J14" s="74">
        <v>22.7331</v>
      </c>
      <c r="K14" s="74">
        <v>26.286799999999999</v>
      </c>
      <c r="L14" s="74">
        <v>23.724</v>
      </c>
      <c r="M14" s="74">
        <v>14.1866</v>
      </c>
      <c r="N14" s="74">
        <v>11.824199999999999</v>
      </c>
      <c r="O14" s="74">
        <v>19.805299999999999</v>
      </c>
      <c r="P14" s="74">
        <v>10.3652</v>
      </c>
      <c r="Q14" s="74">
        <v>9</v>
      </c>
      <c r="R14" s="74">
        <v>7.4894999999999996</v>
      </c>
      <c r="S14" s="74">
        <v>11.6356</v>
      </c>
    </row>
    <row r="15" spans="1:19" ht="15" hidden="1" customHeight="1" outlineLevel="1">
      <c r="A15" s="62">
        <v>40664</v>
      </c>
      <c r="B15" s="74">
        <v>31.7591</v>
      </c>
      <c r="C15" s="74">
        <v>34.166600000000003</v>
      </c>
      <c r="D15" s="74">
        <v>24.594000000000001</v>
      </c>
      <c r="E15" s="74">
        <v>30.286000000000001</v>
      </c>
      <c r="F15" s="74">
        <v>23.2804</v>
      </c>
      <c r="G15" s="74">
        <v>18.571300000000001</v>
      </c>
      <c r="H15" s="74">
        <v>31.846599999999999</v>
      </c>
      <c r="I15" s="74">
        <v>34.167900000000003</v>
      </c>
      <c r="J15" s="74">
        <v>24.807099999999998</v>
      </c>
      <c r="K15" s="74">
        <v>30.286000000000001</v>
      </c>
      <c r="L15" s="74">
        <v>23.308599999999998</v>
      </c>
      <c r="M15" s="74">
        <v>19.178999999999998</v>
      </c>
      <c r="N15" s="74">
        <v>13.599600000000001</v>
      </c>
      <c r="O15" s="74">
        <v>22.849900000000002</v>
      </c>
      <c r="P15" s="74">
        <v>13.4293</v>
      </c>
      <c r="Q15" s="74">
        <v>0</v>
      </c>
      <c r="R15" s="74">
        <v>11.693199999999999</v>
      </c>
      <c r="S15" s="74">
        <v>13.560600000000001</v>
      </c>
    </row>
    <row r="16" spans="1:19" ht="15" hidden="1" customHeight="1" outlineLevel="1">
      <c r="A16" s="62">
        <v>40695</v>
      </c>
      <c r="B16" s="74">
        <v>32.441099999999999</v>
      </c>
      <c r="C16" s="74">
        <v>34.401499999999999</v>
      </c>
      <c r="D16" s="74">
        <v>26.5837</v>
      </c>
      <c r="E16" s="74">
        <v>35.945500000000003</v>
      </c>
      <c r="F16" s="74">
        <v>23.041</v>
      </c>
      <c r="G16" s="74">
        <v>23.471699999999998</v>
      </c>
      <c r="H16" s="74">
        <v>32.530900000000003</v>
      </c>
      <c r="I16" s="74">
        <v>34.442599999999999</v>
      </c>
      <c r="J16" s="74">
        <v>26.779599999999999</v>
      </c>
      <c r="K16" s="74">
        <v>35.945500000000003</v>
      </c>
      <c r="L16" s="74">
        <v>23.08</v>
      </c>
      <c r="M16" s="74">
        <v>24.2818</v>
      </c>
      <c r="N16" s="74">
        <v>12.888</v>
      </c>
      <c r="O16" s="74">
        <v>20.080100000000002</v>
      </c>
      <c r="P16" s="74">
        <v>6.5423999999999998</v>
      </c>
      <c r="Q16" s="74">
        <v>0</v>
      </c>
      <c r="R16" s="74">
        <v>11.8795</v>
      </c>
      <c r="S16" s="74">
        <v>5.2306999999999997</v>
      </c>
    </row>
    <row r="17" spans="1:19" ht="15" hidden="1" customHeight="1" outlineLevel="1">
      <c r="A17" s="62">
        <v>40725</v>
      </c>
      <c r="B17" s="74">
        <v>27.232900000000001</v>
      </c>
      <c r="C17" s="74">
        <v>32.8279</v>
      </c>
      <c r="D17" s="74">
        <v>20.612100000000002</v>
      </c>
      <c r="E17" s="74">
        <v>23.121500000000001</v>
      </c>
      <c r="F17" s="74">
        <v>20.909500000000001</v>
      </c>
      <c r="G17" s="74">
        <v>17.626200000000001</v>
      </c>
      <c r="H17" s="74">
        <v>27.898199999999999</v>
      </c>
      <c r="I17" s="74">
        <v>32.839199999999998</v>
      </c>
      <c r="J17" s="74">
        <v>21.356999999999999</v>
      </c>
      <c r="K17" s="74">
        <v>23.121500000000001</v>
      </c>
      <c r="L17" s="74">
        <v>20.9483</v>
      </c>
      <c r="M17" s="74">
        <v>19.997900000000001</v>
      </c>
      <c r="N17" s="74">
        <v>14.432399999999999</v>
      </c>
      <c r="O17" s="74">
        <v>19.403700000000001</v>
      </c>
      <c r="P17" s="74">
        <v>14.386200000000001</v>
      </c>
      <c r="Q17" s="74">
        <v>0</v>
      </c>
      <c r="R17" s="74">
        <v>13.9741</v>
      </c>
      <c r="S17" s="74">
        <v>14.3978</v>
      </c>
    </row>
    <row r="18" spans="1:19" ht="15" hidden="1" customHeight="1" outlineLevel="1">
      <c r="A18" s="62">
        <v>40756</v>
      </c>
      <c r="B18" s="74">
        <v>27.118200000000002</v>
      </c>
      <c r="C18" s="74">
        <v>31.322800000000001</v>
      </c>
      <c r="D18" s="74">
        <v>22.647099999999998</v>
      </c>
      <c r="E18" s="74">
        <v>23.566299999999998</v>
      </c>
      <c r="F18" s="74">
        <v>22.563800000000001</v>
      </c>
      <c r="G18" s="74">
        <v>21.190899999999999</v>
      </c>
      <c r="H18" s="74">
        <v>27.151700000000002</v>
      </c>
      <c r="I18" s="74">
        <v>31.3232</v>
      </c>
      <c r="J18" s="74">
        <v>22.697299999999998</v>
      </c>
      <c r="K18" s="74">
        <v>23.566299999999998</v>
      </c>
      <c r="L18" s="74">
        <v>22.590900000000001</v>
      </c>
      <c r="M18" s="74">
        <v>21.374300000000002</v>
      </c>
      <c r="N18" s="74">
        <v>11.603</v>
      </c>
      <c r="O18" s="74">
        <v>28.706499999999998</v>
      </c>
      <c r="P18" s="74">
        <v>10.999499999999999</v>
      </c>
      <c r="Q18" s="74">
        <v>0</v>
      </c>
      <c r="R18" s="74">
        <v>12.9392</v>
      </c>
      <c r="S18" s="74">
        <v>10.0754</v>
      </c>
    </row>
    <row r="19" spans="1:19" ht="15" hidden="1" customHeight="1" outlineLevel="1">
      <c r="A19" s="62">
        <v>40787</v>
      </c>
      <c r="B19" s="74">
        <v>24.7973</v>
      </c>
      <c r="C19" s="74">
        <v>29.755500000000001</v>
      </c>
      <c r="D19" s="74">
        <v>21.136199999999999</v>
      </c>
      <c r="E19" s="74">
        <v>20.325800000000001</v>
      </c>
      <c r="F19" s="74">
        <v>22.127300000000002</v>
      </c>
      <c r="G19" s="74">
        <v>19.462800000000001</v>
      </c>
      <c r="H19" s="74">
        <v>25.671299999999999</v>
      </c>
      <c r="I19" s="74">
        <v>29.756900000000002</v>
      </c>
      <c r="J19" s="74">
        <v>22.299600000000002</v>
      </c>
      <c r="K19" s="74">
        <v>20.325800000000001</v>
      </c>
      <c r="L19" s="74">
        <v>23.151</v>
      </c>
      <c r="M19" s="74">
        <v>22.602900000000002</v>
      </c>
      <c r="N19" s="74">
        <v>11.277799999999999</v>
      </c>
      <c r="O19" s="74">
        <v>21.896000000000001</v>
      </c>
      <c r="P19" s="74">
        <v>11.2643</v>
      </c>
      <c r="Q19" s="74">
        <v>0</v>
      </c>
      <c r="R19" s="74">
        <v>12.2104</v>
      </c>
      <c r="S19" s="74">
        <v>10.360200000000001</v>
      </c>
    </row>
    <row r="20" spans="1:19" ht="15" hidden="1" customHeight="1" outlineLevel="1">
      <c r="A20" s="62">
        <v>40817</v>
      </c>
      <c r="B20" s="74">
        <v>25.0091</v>
      </c>
      <c r="C20" s="74">
        <v>30.019400000000001</v>
      </c>
      <c r="D20" s="74">
        <v>21.365200000000002</v>
      </c>
      <c r="E20" s="74">
        <v>21.011600000000001</v>
      </c>
      <c r="F20" s="74">
        <v>22.9068</v>
      </c>
      <c r="G20" s="74">
        <v>19.167100000000001</v>
      </c>
      <c r="H20" s="74">
        <v>25.3612</v>
      </c>
      <c r="I20" s="74">
        <v>30.020299999999999</v>
      </c>
      <c r="J20" s="74">
        <v>21.821400000000001</v>
      </c>
      <c r="K20" s="74">
        <v>21.011600000000001</v>
      </c>
      <c r="L20" s="74">
        <v>22.9297</v>
      </c>
      <c r="M20" s="74">
        <v>20.595099999999999</v>
      </c>
      <c r="N20" s="74">
        <v>11.2189</v>
      </c>
      <c r="O20" s="74">
        <v>23.7226</v>
      </c>
      <c r="P20" s="74">
        <v>11.186299999999999</v>
      </c>
      <c r="Q20" s="74">
        <v>0</v>
      </c>
      <c r="R20" s="74">
        <v>12.889099999999999</v>
      </c>
      <c r="S20" s="74">
        <v>11.1439</v>
      </c>
    </row>
    <row r="21" spans="1:19" ht="15" hidden="1" customHeight="1" outlineLevel="1">
      <c r="A21" s="62">
        <v>40848</v>
      </c>
      <c r="B21" s="74">
        <v>25.082899999999999</v>
      </c>
      <c r="C21" s="74">
        <v>29.423999999999999</v>
      </c>
      <c r="D21" s="74">
        <v>21.389500000000002</v>
      </c>
      <c r="E21" s="74">
        <v>23.037199999999999</v>
      </c>
      <c r="F21" s="74">
        <v>22.229500000000002</v>
      </c>
      <c r="G21" s="74">
        <v>17.3095</v>
      </c>
      <c r="H21" s="74">
        <v>25.151599999999998</v>
      </c>
      <c r="I21" s="74">
        <v>29.424600000000002</v>
      </c>
      <c r="J21" s="74">
        <v>21.485099999999999</v>
      </c>
      <c r="K21" s="74">
        <v>23.037199999999999</v>
      </c>
      <c r="L21" s="74">
        <v>22.240400000000001</v>
      </c>
      <c r="M21" s="74">
        <v>17.584900000000001</v>
      </c>
      <c r="N21" s="74">
        <v>11.178100000000001</v>
      </c>
      <c r="O21" s="74">
        <v>27.5</v>
      </c>
      <c r="P21" s="74">
        <v>10.6327</v>
      </c>
      <c r="Q21" s="74">
        <v>0</v>
      </c>
      <c r="R21" s="74">
        <v>12.170500000000001</v>
      </c>
      <c r="S21" s="74">
        <v>10.5219</v>
      </c>
    </row>
    <row r="22" spans="1:19" ht="15" hidden="1" customHeight="1" outlineLevel="1">
      <c r="A22" s="62">
        <v>40878</v>
      </c>
      <c r="B22" s="74">
        <v>25.701599999999999</v>
      </c>
      <c r="C22" s="74">
        <v>31.084</v>
      </c>
      <c r="D22" s="74">
        <v>21.2638</v>
      </c>
      <c r="E22" s="74">
        <v>22.230799999999999</v>
      </c>
      <c r="F22" s="74">
        <v>22.284500000000001</v>
      </c>
      <c r="G22" s="74">
        <v>16.293099999999999</v>
      </c>
      <c r="H22" s="74">
        <v>25.730899999999998</v>
      </c>
      <c r="I22" s="74">
        <v>31.084700000000002</v>
      </c>
      <c r="J22" s="74">
        <v>21.298400000000001</v>
      </c>
      <c r="K22" s="74">
        <v>22.230799999999999</v>
      </c>
      <c r="L22" s="74">
        <v>22.332999999999998</v>
      </c>
      <c r="M22" s="74">
        <v>16.324400000000001</v>
      </c>
      <c r="N22" s="74">
        <v>13.414300000000001</v>
      </c>
      <c r="O22" s="74">
        <v>26.126300000000001</v>
      </c>
      <c r="P22" s="74">
        <v>13.090999999999999</v>
      </c>
      <c r="Q22" s="74">
        <v>0</v>
      </c>
      <c r="R22" s="74">
        <v>13.0677</v>
      </c>
      <c r="S22" s="74">
        <v>13.127599999999999</v>
      </c>
    </row>
    <row r="23" spans="1:19" ht="15" hidden="1" customHeight="1" outlineLevel="1">
      <c r="A23" s="62">
        <v>40909</v>
      </c>
      <c r="B23" s="74">
        <v>27.970199999999998</v>
      </c>
      <c r="C23" s="74">
        <v>31.385999999999999</v>
      </c>
      <c r="D23" s="74">
        <v>23.780100000000001</v>
      </c>
      <c r="E23" s="74">
        <v>25.762</v>
      </c>
      <c r="F23" s="74">
        <v>23.582100000000001</v>
      </c>
      <c r="G23" s="74">
        <v>18.6172</v>
      </c>
      <c r="H23" s="74">
        <v>28.1342</v>
      </c>
      <c r="I23" s="74">
        <v>31.3873</v>
      </c>
      <c r="J23" s="74">
        <v>24.0871</v>
      </c>
      <c r="K23" s="74">
        <v>25.762</v>
      </c>
      <c r="L23" s="74">
        <v>23.6663</v>
      </c>
      <c r="M23" s="74">
        <v>20.4801</v>
      </c>
      <c r="N23" s="74">
        <v>2.7561</v>
      </c>
      <c r="O23" s="74">
        <v>24.947399999999998</v>
      </c>
      <c r="P23" s="74">
        <v>2.3748999999999998</v>
      </c>
      <c r="Q23" s="74">
        <v>0</v>
      </c>
      <c r="R23" s="74">
        <v>3.8395999999999999</v>
      </c>
      <c r="S23" s="74">
        <v>2.1015999999999999</v>
      </c>
    </row>
    <row r="24" spans="1:19" ht="15" hidden="1" customHeight="1" outlineLevel="1">
      <c r="A24" s="62">
        <v>40940</v>
      </c>
      <c r="B24" s="74">
        <v>28.296199999999999</v>
      </c>
      <c r="C24" s="74">
        <v>27.5335</v>
      </c>
      <c r="D24" s="74">
        <v>28.885999999999999</v>
      </c>
      <c r="E24" s="74">
        <v>32.256399999999999</v>
      </c>
      <c r="F24" s="74">
        <v>28.179400000000001</v>
      </c>
      <c r="G24" s="74">
        <v>24.7089</v>
      </c>
      <c r="H24" s="74">
        <v>28.421299999999999</v>
      </c>
      <c r="I24" s="74">
        <v>27.5365</v>
      </c>
      <c r="J24" s="74">
        <v>29.114999999999998</v>
      </c>
      <c r="K24" s="74">
        <v>32.256399999999999</v>
      </c>
      <c r="L24" s="74">
        <v>28.233499999999999</v>
      </c>
      <c r="M24" s="74">
        <v>25.648800000000001</v>
      </c>
      <c r="N24" s="74">
        <v>13.4475</v>
      </c>
      <c r="O24" s="74">
        <v>22.348800000000001</v>
      </c>
      <c r="P24" s="74">
        <v>13.166700000000001</v>
      </c>
      <c r="Q24" s="74">
        <v>0</v>
      </c>
      <c r="R24" s="74">
        <v>16.569400000000002</v>
      </c>
      <c r="S24" s="74">
        <v>12.4854</v>
      </c>
    </row>
    <row r="25" spans="1:19" ht="15" hidden="1" customHeight="1" outlineLevel="1">
      <c r="A25" s="62">
        <v>40969</v>
      </c>
      <c r="B25" s="74">
        <v>26.6677</v>
      </c>
      <c r="C25" s="74">
        <v>29.471900000000002</v>
      </c>
      <c r="D25" s="74">
        <v>24.5853</v>
      </c>
      <c r="E25" s="74">
        <v>24.1279</v>
      </c>
      <c r="F25" s="74">
        <v>25.6358</v>
      </c>
      <c r="G25" s="74">
        <v>21.8</v>
      </c>
      <c r="H25" s="74">
        <v>26.958600000000001</v>
      </c>
      <c r="I25" s="74">
        <v>29.475999999999999</v>
      </c>
      <c r="J25" s="74">
        <v>25.036999999999999</v>
      </c>
      <c r="K25" s="74">
        <v>24.1279</v>
      </c>
      <c r="L25" s="74">
        <v>25.7224</v>
      </c>
      <c r="M25" s="74">
        <v>24.438800000000001</v>
      </c>
      <c r="N25" s="74">
        <v>8.7064000000000004</v>
      </c>
      <c r="O25" s="74">
        <v>18.184200000000001</v>
      </c>
      <c r="P25" s="74">
        <v>8.6122999999999994</v>
      </c>
      <c r="Q25" s="74">
        <v>0</v>
      </c>
      <c r="R25" s="74">
        <v>15.799799999999999</v>
      </c>
      <c r="S25" s="74">
        <v>7.1455000000000002</v>
      </c>
    </row>
    <row r="26" spans="1:19" ht="15" hidden="1" customHeight="1" outlineLevel="1">
      <c r="A26" s="62">
        <v>41000</v>
      </c>
      <c r="B26" s="74">
        <v>26.6447</v>
      </c>
      <c r="C26" s="74">
        <v>30.183499999999999</v>
      </c>
      <c r="D26" s="74">
        <v>23.614699999999999</v>
      </c>
      <c r="E26" s="74">
        <v>22.217199999999998</v>
      </c>
      <c r="F26" s="74">
        <v>25.7287</v>
      </c>
      <c r="G26" s="74">
        <v>19.3782</v>
      </c>
      <c r="H26" s="74">
        <v>26.675699999999999</v>
      </c>
      <c r="I26" s="74">
        <v>30.197900000000001</v>
      </c>
      <c r="J26" s="74">
        <v>23.652999999999999</v>
      </c>
      <c r="K26" s="74">
        <v>22.217199999999998</v>
      </c>
      <c r="L26" s="74">
        <v>25.740100000000002</v>
      </c>
      <c r="M26" s="74">
        <v>19.487300000000001</v>
      </c>
      <c r="N26" s="74">
        <v>14.5893</v>
      </c>
      <c r="O26" s="74">
        <v>19.518699999999999</v>
      </c>
      <c r="P26" s="74">
        <v>13.015599999999999</v>
      </c>
      <c r="Q26" s="74">
        <v>0</v>
      </c>
      <c r="R26" s="74">
        <v>14.304500000000001</v>
      </c>
      <c r="S26" s="74">
        <v>12.784599999999999</v>
      </c>
    </row>
    <row r="27" spans="1:19" ht="15" hidden="1" customHeight="1" outlineLevel="1">
      <c r="A27" s="62">
        <v>41030</v>
      </c>
      <c r="B27" s="74">
        <v>26.383099999999999</v>
      </c>
      <c r="C27" s="74">
        <v>30.161100000000001</v>
      </c>
      <c r="D27" s="74">
        <v>23.229299999999999</v>
      </c>
      <c r="E27" s="74">
        <v>21.398599999999998</v>
      </c>
      <c r="F27" s="74">
        <v>24.638000000000002</v>
      </c>
      <c r="G27" s="74">
        <v>22.3721</v>
      </c>
      <c r="H27" s="74">
        <v>26.5566</v>
      </c>
      <c r="I27" s="74">
        <v>30.167000000000002</v>
      </c>
      <c r="J27" s="74">
        <v>23.475899999999999</v>
      </c>
      <c r="K27" s="74">
        <v>21.398599999999998</v>
      </c>
      <c r="L27" s="74">
        <v>24.6417</v>
      </c>
      <c r="M27" s="74">
        <v>23.618099999999998</v>
      </c>
      <c r="N27" s="74">
        <v>12.2111</v>
      </c>
      <c r="O27" s="74">
        <v>10.0695</v>
      </c>
      <c r="P27" s="74">
        <v>12.235099999999999</v>
      </c>
      <c r="Q27" s="74">
        <v>0</v>
      </c>
      <c r="R27" s="74">
        <v>15.162800000000001</v>
      </c>
      <c r="S27" s="74">
        <v>12.209199999999999</v>
      </c>
    </row>
    <row r="28" spans="1:19" ht="15" hidden="1" customHeight="1" outlineLevel="1">
      <c r="A28" s="62">
        <v>41061</v>
      </c>
      <c r="B28" s="74">
        <v>25.371700000000001</v>
      </c>
      <c r="C28" s="74">
        <v>27.850300000000001</v>
      </c>
      <c r="D28" s="74">
        <v>23.6996</v>
      </c>
      <c r="E28" s="74">
        <v>22.412299999999998</v>
      </c>
      <c r="F28" s="74">
        <v>24.802399999999999</v>
      </c>
      <c r="G28" s="74">
        <v>22.72</v>
      </c>
      <c r="H28" s="74">
        <v>25.538399999999999</v>
      </c>
      <c r="I28" s="74">
        <v>27.850100000000001</v>
      </c>
      <c r="J28" s="74">
        <v>23.9452</v>
      </c>
      <c r="K28" s="74">
        <v>22.412299999999998</v>
      </c>
      <c r="L28" s="74">
        <v>25.004899999999999</v>
      </c>
      <c r="M28" s="74">
        <v>23.3461</v>
      </c>
      <c r="N28" s="74">
        <v>12.447699999999999</v>
      </c>
      <c r="O28" s="74">
        <v>28.897099999999998</v>
      </c>
      <c r="P28" s="74">
        <v>12.388299999999999</v>
      </c>
      <c r="Q28" s="74">
        <v>0</v>
      </c>
      <c r="R28" s="74">
        <v>0.74970000000000003</v>
      </c>
      <c r="S28" s="74">
        <v>15.308400000000001</v>
      </c>
    </row>
    <row r="29" spans="1:19" ht="15" hidden="1" customHeight="1" outlineLevel="1">
      <c r="A29" s="62">
        <v>41091</v>
      </c>
      <c r="B29" s="74">
        <v>25.796500000000002</v>
      </c>
      <c r="C29" s="74">
        <v>28.113800000000001</v>
      </c>
      <c r="D29" s="74">
        <v>24.044</v>
      </c>
      <c r="E29" s="74">
        <v>22.108000000000001</v>
      </c>
      <c r="F29" s="74">
        <v>25.696899999999999</v>
      </c>
      <c r="G29" s="74">
        <v>22.6479</v>
      </c>
      <c r="H29" s="74">
        <v>25.827300000000001</v>
      </c>
      <c r="I29" s="74">
        <v>28.1144</v>
      </c>
      <c r="J29" s="74">
        <v>24.090499999999999</v>
      </c>
      <c r="K29" s="74">
        <v>22.108000000000001</v>
      </c>
      <c r="L29" s="74">
        <v>25.6997</v>
      </c>
      <c r="M29" s="74">
        <v>22.8506</v>
      </c>
      <c r="N29" s="74">
        <v>13.9724</v>
      </c>
      <c r="O29" s="74">
        <v>25.2973</v>
      </c>
      <c r="P29" s="74">
        <v>13.5419</v>
      </c>
      <c r="Q29" s="74">
        <v>0</v>
      </c>
      <c r="R29" s="74">
        <v>16.8813</v>
      </c>
      <c r="S29" s="74">
        <v>13.4132</v>
      </c>
    </row>
    <row r="30" spans="1:19" ht="15" hidden="1" customHeight="1" outlineLevel="1">
      <c r="A30" s="62">
        <v>41122</v>
      </c>
      <c r="B30" s="74">
        <v>26.1172</v>
      </c>
      <c r="C30" s="74">
        <v>29.9114</v>
      </c>
      <c r="D30" s="74">
        <v>22.8902</v>
      </c>
      <c r="E30" s="74">
        <v>21.7256</v>
      </c>
      <c r="F30" s="74">
        <v>25.0382</v>
      </c>
      <c r="G30" s="74">
        <v>18.7013</v>
      </c>
      <c r="H30" s="74">
        <v>26.162800000000001</v>
      </c>
      <c r="I30" s="74">
        <v>29.915500000000002</v>
      </c>
      <c r="J30" s="74">
        <v>22.958100000000002</v>
      </c>
      <c r="K30" s="74">
        <v>21.7256</v>
      </c>
      <c r="L30" s="74">
        <v>25.0444</v>
      </c>
      <c r="M30" s="74">
        <v>18.958100000000002</v>
      </c>
      <c r="N30" s="74">
        <v>7.2438000000000002</v>
      </c>
      <c r="O30" s="74">
        <v>12.457599999999999</v>
      </c>
      <c r="P30" s="74">
        <v>6.9957000000000003</v>
      </c>
      <c r="Q30" s="74">
        <v>0</v>
      </c>
      <c r="R30" s="74">
        <v>15.732900000000001</v>
      </c>
      <c r="S30" s="74">
        <v>6.2103000000000002</v>
      </c>
    </row>
    <row r="31" spans="1:19" ht="15" hidden="1" customHeight="1" outlineLevel="1">
      <c r="A31" s="62">
        <v>41153</v>
      </c>
      <c r="B31" s="74">
        <v>24.353899999999999</v>
      </c>
      <c r="C31" s="74">
        <v>29.190100000000001</v>
      </c>
      <c r="D31" s="74">
        <v>21.154199999999999</v>
      </c>
      <c r="E31" s="74">
        <v>26.480399999999999</v>
      </c>
      <c r="F31" s="74">
        <v>20.392700000000001</v>
      </c>
      <c r="G31" s="74">
        <v>16.2864</v>
      </c>
      <c r="H31" s="74">
        <v>24.540299999999998</v>
      </c>
      <c r="I31" s="74">
        <v>29.193200000000001</v>
      </c>
      <c r="J31" s="74">
        <v>21.376999999999999</v>
      </c>
      <c r="K31" s="74">
        <v>26.480399999999999</v>
      </c>
      <c r="L31" s="74">
        <v>20.437999999999999</v>
      </c>
      <c r="M31" s="74">
        <v>16.790099999999999</v>
      </c>
      <c r="N31" s="74">
        <v>13.274900000000001</v>
      </c>
      <c r="O31" s="74">
        <v>21.62</v>
      </c>
      <c r="P31" s="74">
        <v>13.1922</v>
      </c>
      <c r="Q31" s="74">
        <v>0</v>
      </c>
      <c r="R31" s="74">
        <v>12.944800000000001</v>
      </c>
      <c r="S31" s="74">
        <v>13.229900000000001</v>
      </c>
    </row>
    <row r="32" spans="1:19" ht="15" hidden="1" customHeight="1" outlineLevel="1">
      <c r="A32" s="62">
        <v>41183</v>
      </c>
      <c r="B32" s="74">
        <v>25.524799999999999</v>
      </c>
      <c r="C32" s="74">
        <v>29.600200000000001</v>
      </c>
      <c r="D32" s="74">
        <v>23.092600000000001</v>
      </c>
      <c r="E32" s="74">
        <v>25.22</v>
      </c>
      <c r="F32" s="74">
        <v>24.200399999999998</v>
      </c>
      <c r="G32" s="74">
        <v>17.143899999999999</v>
      </c>
      <c r="H32" s="74">
        <v>25.947399999999998</v>
      </c>
      <c r="I32" s="74">
        <v>29.6</v>
      </c>
      <c r="J32" s="74">
        <v>23.639399999999998</v>
      </c>
      <c r="K32" s="74">
        <v>25.22</v>
      </c>
      <c r="L32" s="74">
        <v>24.261900000000001</v>
      </c>
      <c r="M32" s="74">
        <v>18.3825</v>
      </c>
      <c r="N32" s="74">
        <v>13.819100000000001</v>
      </c>
      <c r="O32" s="74">
        <v>33.954999999999998</v>
      </c>
      <c r="P32" s="74">
        <v>13.805199999999999</v>
      </c>
      <c r="Q32" s="74">
        <v>0</v>
      </c>
      <c r="R32" s="74">
        <v>14.157299999999999</v>
      </c>
      <c r="S32" s="74">
        <v>13.7827</v>
      </c>
    </row>
    <row r="33" spans="1:19" ht="15" hidden="1" customHeight="1" outlineLevel="1">
      <c r="A33" s="62">
        <v>41214</v>
      </c>
      <c r="B33" s="74">
        <v>27.3629</v>
      </c>
      <c r="C33" s="74">
        <v>30.015599999999999</v>
      </c>
      <c r="D33" s="74">
        <v>24.843</v>
      </c>
      <c r="E33" s="74">
        <v>21.720700000000001</v>
      </c>
      <c r="F33" s="74">
        <v>27.263500000000001</v>
      </c>
      <c r="G33" s="74">
        <v>21.5943</v>
      </c>
      <c r="H33" s="74">
        <v>27.3642</v>
      </c>
      <c r="I33" s="74">
        <v>30.018699999999999</v>
      </c>
      <c r="J33" s="74">
        <v>24.843</v>
      </c>
      <c r="K33" s="74">
        <v>21.720700000000001</v>
      </c>
      <c r="L33" s="74">
        <v>27.263500000000001</v>
      </c>
      <c r="M33" s="74">
        <v>21.5943</v>
      </c>
      <c r="N33" s="74">
        <v>2.3298000000000001</v>
      </c>
      <c r="O33" s="74">
        <v>2.3298000000000001</v>
      </c>
      <c r="P33" s="74">
        <v>0</v>
      </c>
      <c r="Q33" s="74">
        <v>0</v>
      </c>
      <c r="R33" s="74">
        <v>0</v>
      </c>
      <c r="S33" s="74" t="s">
        <v>127</v>
      </c>
    </row>
    <row r="34" spans="1:19" ht="15" hidden="1" customHeight="1" outlineLevel="1">
      <c r="A34" s="62">
        <v>41244</v>
      </c>
      <c r="B34" s="74">
        <v>26.366</v>
      </c>
      <c r="C34" s="74">
        <v>29.5944</v>
      </c>
      <c r="D34" s="74">
        <v>23.576599999999999</v>
      </c>
      <c r="E34" s="74">
        <v>22.776599999999998</v>
      </c>
      <c r="F34" s="74">
        <v>24.086300000000001</v>
      </c>
      <c r="G34" s="74">
        <v>22.580500000000001</v>
      </c>
      <c r="H34" s="74">
        <v>26.5092</v>
      </c>
      <c r="I34" s="74">
        <v>29.592199999999998</v>
      </c>
      <c r="J34" s="74">
        <v>23.793900000000001</v>
      </c>
      <c r="K34" s="74">
        <v>22.776599999999998</v>
      </c>
      <c r="L34" s="74">
        <v>24.325900000000001</v>
      </c>
      <c r="M34" s="74">
        <v>23.3705</v>
      </c>
      <c r="N34" s="74">
        <v>12.6434</v>
      </c>
      <c r="O34" s="74">
        <v>44.466200000000001</v>
      </c>
      <c r="P34" s="74">
        <v>12.429399999999999</v>
      </c>
      <c r="Q34" s="74">
        <v>0</v>
      </c>
      <c r="R34" s="74">
        <v>14</v>
      </c>
      <c r="S34" s="74">
        <v>7.5016999999999996</v>
      </c>
    </row>
    <row r="35" spans="1:19" ht="15" hidden="1" customHeight="1" outlineLevel="1">
      <c r="A35" s="62">
        <v>41275</v>
      </c>
      <c r="B35" s="74">
        <v>27.246400000000001</v>
      </c>
      <c r="C35" s="74">
        <v>30.209099999999999</v>
      </c>
      <c r="D35" s="74">
        <v>24.3643</v>
      </c>
      <c r="E35" s="74">
        <v>23.29</v>
      </c>
      <c r="F35" s="74">
        <v>24.473400000000002</v>
      </c>
      <c r="G35" s="74">
        <v>28.657399999999999</v>
      </c>
      <c r="H35" s="74">
        <v>27.3154</v>
      </c>
      <c r="I35" s="74">
        <v>30.236999999999998</v>
      </c>
      <c r="J35" s="74">
        <v>24.46</v>
      </c>
      <c r="K35" s="74">
        <v>23.29</v>
      </c>
      <c r="L35" s="74">
        <v>24.473400000000002</v>
      </c>
      <c r="M35" s="74">
        <v>31.005199999999999</v>
      </c>
      <c r="N35" s="74">
        <v>6.7718999999999996</v>
      </c>
      <c r="O35" s="74">
        <v>2.5853999999999999</v>
      </c>
      <c r="P35" s="74">
        <v>7.5018000000000002</v>
      </c>
      <c r="Q35" s="74">
        <v>0</v>
      </c>
      <c r="R35" s="74">
        <v>0</v>
      </c>
      <c r="S35" s="74">
        <v>7.5018000000000002</v>
      </c>
    </row>
    <row r="36" spans="1:19" ht="15" hidden="1" customHeight="1" outlineLevel="1">
      <c r="A36" s="62">
        <v>41306</v>
      </c>
      <c r="B36" s="74">
        <v>26.665700000000001</v>
      </c>
      <c r="C36" s="74">
        <v>28.8765</v>
      </c>
      <c r="D36" s="74">
        <v>24.889700000000001</v>
      </c>
      <c r="E36" s="74">
        <v>23.3127</v>
      </c>
      <c r="F36" s="74">
        <v>25.989899999999999</v>
      </c>
      <c r="G36" s="74">
        <v>22.855399999999999</v>
      </c>
      <c r="H36" s="74">
        <v>26.970700000000001</v>
      </c>
      <c r="I36" s="74">
        <v>28.8827</v>
      </c>
      <c r="J36" s="74">
        <v>25.381900000000002</v>
      </c>
      <c r="K36" s="74">
        <v>23.3127</v>
      </c>
      <c r="L36" s="74">
        <v>25.989899999999999</v>
      </c>
      <c r="M36" s="74">
        <v>26.556799999999999</v>
      </c>
      <c r="N36" s="74">
        <v>10.5967</v>
      </c>
      <c r="O36" s="74">
        <v>1.1458999999999999</v>
      </c>
      <c r="P36" s="74">
        <v>10.6479</v>
      </c>
      <c r="Q36" s="74">
        <v>0</v>
      </c>
      <c r="R36" s="74">
        <v>0</v>
      </c>
      <c r="S36" s="74">
        <v>10.6479</v>
      </c>
    </row>
    <row r="37" spans="1:19" ht="15" hidden="1" customHeight="1" outlineLevel="1">
      <c r="A37" s="62">
        <v>41334</v>
      </c>
      <c r="B37" s="74">
        <v>27.741199999999999</v>
      </c>
      <c r="C37" s="74">
        <v>29.356200000000001</v>
      </c>
      <c r="D37" s="74">
        <v>26.0854</v>
      </c>
      <c r="E37" s="74">
        <v>22.488199999999999</v>
      </c>
      <c r="F37" s="74">
        <v>28.054200000000002</v>
      </c>
      <c r="G37" s="74">
        <v>23.712499999999999</v>
      </c>
      <c r="H37" s="74">
        <v>27.901900000000001</v>
      </c>
      <c r="I37" s="74">
        <v>29.3581</v>
      </c>
      <c r="J37" s="74">
        <v>26.378799999999998</v>
      </c>
      <c r="K37" s="74">
        <v>22.488199999999999</v>
      </c>
      <c r="L37" s="74">
        <v>28.173100000000002</v>
      </c>
      <c r="M37" s="74">
        <v>25.504300000000001</v>
      </c>
      <c r="N37" s="74">
        <v>11.5587</v>
      </c>
      <c r="O37" s="74">
        <v>2.3754</v>
      </c>
      <c r="P37" s="74">
        <v>11.5923</v>
      </c>
      <c r="Q37" s="74">
        <v>0</v>
      </c>
      <c r="R37" s="74">
        <v>12</v>
      </c>
      <c r="S37" s="74">
        <v>11.470599999999999</v>
      </c>
    </row>
    <row r="38" spans="1:19" ht="15" hidden="1" customHeight="1" outlineLevel="1">
      <c r="A38" s="62">
        <v>41365</v>
      </c>
      <c r="B38" s="74">
        <v>27.580500000000001</v>
      </c>
      <c r="C38" s="74">
        <v>29.029800000000002</v>
      </c>
      <c r="D38" s="74">
        <v>26.1996</v>
      </c>
      <c r="E38" s="74">
        <v>24.704599999999999</v>
      </c>
      <c r="F38" s="74">
        <v>27.854700000000001</v>
      </c>
      <c r="G38" s="74">
        <v>21.305299999999999</v>
      </c>
      <c r="H38" s="74">
        <v>27.728200000000001</v>
      </c>
      <c r="I38" s="74">
        <v>29.030899999999999</v>
      </c>
      <c r="J38" s="74">
        <v>26.4682</v>
      </c>
      <c r="K38" s="74">
        <v>24.704599999999999</v>
      </c>
      <c r="L38" s="74">
        <v>28.316199999999998</v>
      </c>
      <c r="M38" s="74">
        <v>21.305299999999999</v>
      </c>
      <c r="N38" s="74">
        <v>8.4831000000000003</v>
      </c>
      <c r="O38" s="74">
        <v>2.0438999999999998</v>
      </c>
      <c r="P38" s="74">
        <v>8.5</v>
      </c>
      <c r="Q38" s="74">
        <v>0</v>
      </c>
      <c r="R38" s="74">
        <v>8.5</v>
      </c>
      <c r="S38" s="74" t="s">
        <v>127</v>
      </c>
    </row>
    <row r="39" spans="1:19" ht="15" hidden="1" customHeight="1" outlineLevel="1">
      <c r="A39" s="62">
        <v>41395</v>
      </c>
      <c r="B39" s="74">
        <v>27.624099999999999</v>
      </c>
      <c r="C39" s="74">
        <v>28.669899999999998</v>
      </c>
      <c r="D39" s="74">
        <v>26.5549</v>
      </c>
      <c r="E39" s="74">
        <v>22.740400000000001</v>
      </c>
      <c r="F39" s="74">
        <v>29.414400000000001</v>
      </c>
      <c r="G39" s="74">
        <v>20.92</v>
      </c>
      <c r="H39" s="74">
        <v>27.642600000000002</v>
      </c>
      <c r="I39" s="74">
        <v>28.6706</v>
      </c>
      <c r="J39" s="74">
        <v>26.589099999999998</v>
      </c>
      <c r="K39" s="74">
        <v>22.740400000000001</v>
      </c>
      <c r="L39" s="74">
        <v>29.414400000000001</v>
      </c>
      <c r="M39" s="74">
        <v>21.037800000000001</v>
      </c>
      <c r="N39" s="74">
        <v>13.2</v>
      </c>
      <c r="O39" s="74">
        <v>6.2944000000000004</v>
      </c>
      <c r="P39" s="74">
        <v>13.28</v>
      </c>
      <c r="Q39" s="74">
        <v>0</v>
      </c>
      <c r="R39" s="74">
        <v>0</v>
      </c>
      <c r="S39" s="74">
        <v>13.28</v>
      </c>
    </row>
    <row r="40" spans="1:19" ht="15" hidden="1" customHeight="1" outlineLevel="1">
      <c r="A40" s="62">
        <v>41426</v>
      </c>
      <c r="B40" s="74">
        <v>25.815200000000001</v>
      </c>
      <c r="C40" s="74">
        <v>25.5136</v>
      </c>
      <c r="D40" s="74">
        <v>26.0152</v>
      </c>
      <c r="E40" s="74">
        <v>22.378900000000002</v>
      </c>
      <c r="F40" s="74">
        <v>27.625399999999999</v>
      </c>
      <c r="G40" s="74">
        <v>23.613600000000002</v>
      </c>
      <c r="H40" s="74">
        <v>25.915900000000001</v>
      </c>
      <c r="I40" s="74">
        <v>25.5137</v>
      </c>
      <c r="J40" s="74">
        <v>26.186399999999999</v>
      </c>
      <c r="K40" s="74">
        <v>22.378900000000002</v>
      </c>
      <c r="L40" s="74">
        <v>27.8781</v>
      </c>
      <c r="M40" s="74">
        <v>23.74</v>
      </c>
      <c r="N40" s="74">
        <v>13.7723</v>
      </c>
      <c r="O40" s="74">
        <v>8.4468999999999994</v>
      </c>
      <c r="P40" s="74">
        <v>13.7737</v>
      </c>
      <c r="Q40" s="74">
        <v>0</v>
      </c>
      <c r="R40" s="74">
        <v>14</v>
      </c>
      <c r="S40" s="74">
        <v>12.3576</v>
      </c>
    </row>
    <row r="41" spans="1:19" ht="15" hidden="1" customHeight="1" outlineLevel="1">
      <c r="A41" s="62">
        <v>41456</v>
      </c>
      <c r="B41" s="74">
        <v>25.750900000000001</v>
      </c>
      <c r="C41" s="74">
        <v>25.715599999999998</v>
      </c>
      <c r="D41" s="74">
        <v>25.774000000000001</v>
      </c>
      <c r="E41" s="74">
        <v>22.7882</v>
      </c>
      <c r="F41" s="74">
        <v>26.771100000000001</v>
      </c>
      <c r="G41" s="74">
        <v>24.863</v>
      </c>
      <c r="H41" s="74">
        <v>25.822900000000001</v>
      </c>
      <c r="I41" s="74">
        <v>25.715599999999998</v>
      </c>
      <c r="J41" s="74">
        <v>25.893999999999998</v>
      </c>
      <c r="K41" s="74">
        <v>22.7882</v>
      </c>
      <c r="L41" s="74">
        <v>26.9636</v>
      </c>
      <c r="M41" s="74">
        <v>24.863</v>
      </c>
      <c r="N41" s="74">
        <v>14.005100000000001</v>
      </c>
      <c r="O41" s="74">
        <v>31.381</v>
      </c>
      <c r="P41" s="74">
        <v>14</v>
      </c>
      <c r="Q41" s="74">
        <v>0</v>
      </c>
      <c r="R41" s="74">
        <v>14</v>
      </c>
      <c r="S41" s="74" t="s">
        <v>127</v>
      </c>
    </row>
    <row r="42" spans="1:19" ht="15" hidden="1" customHeight="1" outlineLevel="1">
      <c r="A42" s="62">
        <v>41487</v>
      </c>
      <c r="B42" s="74">
        <v>25.1005</v>
      </c>
      <c r="C42" s="74">
        <v>25.533300000000001</v>
      </c>
      <c r="D42" s="74">
        <v>24.845500000000001</v>
      </c>
      <c r="E42" s="74">
        <v>22.596800000000002</v>
      </c>
      <c r="F42" s="74">
        <v>25.998000000000001</v>
      </c>
      <c r="G42" s="74">
        <v>22.6281</v>
      </c>
      <c r="H42" s="74">
        <v>25.1005</v>
      </c>
      <c r="I42" s="74">
        <v>25.533200000000001</v>
      </c>
      <c r="J42" s="74">
        <v>24.845500000000001</v>
      </c>
      <c r="K42" s="74">
        <v>22.596800000000002</v>
      </c>
      <c r="L42" s="74">
        <v>25.998000000000001</v>
      </c>
      <c r="M42" s="74">
        <v>22.6281</v>
      </c>
      <c r="N42" s="74">
        <v>34.369199999999999</v>
      </c>
      <c r="O42" s="74">
        <v>34.369199999999999</v>
      </c>
      <c r="P42" s="74">
        <v>0</v>
      </c>
      <c r="Q42" s="74">
        <v>0</v>
      </c>
      <c r="R42" s="74">
        <v>0</v>
      </c>
      <c r="S42" s="74" t="s">
        <v>127</v>
      </c>
    </row>
    <row r="43" spans="1:19" ht="15" hidden="1" customHeight="1" outlineLevel="1">
      <c r="A43" s="62">
        <v>41518</v>
      </c>
      <c r="B43" s="74">
        <v>24.456900000000001</v>
      </c>
      <c r="C43" s="74">
        <v>25.202000000000002</v>
      </c>
      <c r="D43" s="74">
        <v>24.055299999999999</v>
      </c>
      <c r="E43" s="74">
        <v>19.570399999999999</v>
      </c>
      <c r="F43" s="74">
        <v>27.5579</v>
      </c>
      <c r="G43" s="74">
        <v>20.605599999999999</v>
      </c>
      <c r="H43" s="74">
        <v>24.4605</v>
      </c>
      <c r="I43" s="74">
        <v>25.2013</v>
      </c>
      <c r="J43" s="74">
        <v>24.061</v>
      </c>
      <c r="K43" s="74">
        <v>19.570399999999999</v>
      </c>
      <c r="L43" s="74">
        <v>27.5579</v>
      </c>
      <c r="M43" s="74">
        <v>20.643000000000001</v>
      </c>
      <c r="N43" s="74">
        <v>14.6943</v>
      </c>
      <c r="O43" s="74">
        <v>46.174399999999999</v>
      </c>
      <c r="P43" s="74">
        <v>13.698700000000001</v>
      </c>
      <c r="Q43" s="74">
        <v>0</v>
      </c>
      <c r="R43" s="74">
        <v>0</v>
      </c>
      <c r="S43" s="74">
        <v>13.698700000000001</v>
      </c>
    </row>
    <row r="44" spans="1:19" ht="15" hidden="1" customHeight="1" outlineLevel="1">
      <c r="A44" s="62">
        <v>41548</v>
      </c>
      <c r="B44" s="74">
        <v>24.8079</v>
      </c>
      <c r="C44" s="74">
        <v>25.634699999999999</v>
      </c>
      <c r="D44" s="74">
        <v>24.139500000000002</v>
      </c>
      <c r="E44" s="74">
        <v>21.2758</v>
      </c>
      <c r="F44" s="74">
        <v>26.496400000000001</v>
      </c>
      <c r="G44" s="74">
        <v>20.6629</v>
      </c>
      <c r="H44" s="74">
        <v>24.808</v>
      </c>
      <c r="I44" s="74">
        <v>25.634799999999998</v>
      </c>
      <c r="J44" s="74">
        <v>24.139500000000002</v>
      </c>
      <c r="K44" s="74">
        <v>21.2758</v>
      </c>
      <c r="L44" s="74">
        <v>26.496400000000001</v>
      </c>
      <c r="M44" s="74">
        <v>20.6629</v>
      </c>
      <c r="N44" s="74">
        <v>13.818300000000001</v>
      </c>
      <c r="O44" s="74">
        <v>13.818300000000001</v>
      </c>
      <c r="P44" s="74">
        <v>0</v>
      </c>
      <c r="Q44" s="74">
        <v>0</v>
      </c>
      <c r="R44" s="74">
        <v>0</v>
      </c>
      <c r="S44" s="74" t="s">
        <v>127</v>
      </c>
    </row>
    <row r="45" spans="1:19" ht="15" hidden="1" customHeight="1" outlineLevel="1">
      <c r="A45" s="62">
        <v>41579</v>
      </c>
      <c r="B45" s="74">
        <v>24.3185</v>
      </c>
      <c r="C45" s="74">
        <v>25.475000000000001</v>
      </c>
      <c r="D45" s="74">
        <v>23.531400000000001</v>
      </c>
      <c r="E45" s="74">
        <v>22.2666</v>
      </c>
      <c r="F45" s="74">
        <v>25.24</v>
      </c>
      <c r="G45" s="74">
        <v>19.877099999999999</v>
      </c>
      <c r="H45" s="74">
        <v>24.3184</v>
      </c>
      <c r="I45" s="74">
        <v>25.474900000000002</v>
      </c>
      <c r="J45" s="74">
        <v>23.531400000000001</v>
      </c>
      <c r="K45" s="74">
        <v>22.2666</v>
      </c>
      <c r="L45" s="74">
        <v>25.24</v>
      </c>
      <c r="M45" s="74">
        <v>19.877099999999999</v>
      </c>
      <c r="N45" s="74">
        <v>35.444099999999999</v>
      </c>
      <c r="O45" s="74">
        <v>35.444099999999999</v>
      </c>
      <c r="P45" s="74">
        <v>0</v>
      </c>
      <c r="Q45" s="74">
        <v>0</v>
      </c>
      <c r="R45" s="74">
        <v>0</v>
      </c>
      <c r="S45" s="74" t="s">
        <v>127</v>
      </c>
    </row>
    <row r="46" spans="1:19" ht="15" hidden="1" customHeight="1" outlineLevel="1">
      <c r="A46" s="62">
        <v>41609</v>
      </c>
      <c r="B46" s="74">
        <v>22.9724</v>
      </c>
      <c r="C46" s="74">
        <v>25.497699999999998</v>
      </c>
      <c r="D46" s="74">
        <v>21.479600000000001</v>
      </c>
      <c r="E46" s="74">
        <v>21.412800000000001</v>
      </c>
      <c r="F46" s="74">
        <v>21.734000000000002</v>
      </c>
      <c r="G46" s="74">
        <v>20.423999999999999</v>
      </c>
      <c r="H46" s="74">
        <v>22.976600000000001</v>
      </c>
      <c r="I46" s="74">
        <v>25.497699999999998</v>
      </c>
      <c r="J46" s="74">
        <v>21.485199999999999</v>
      </c>
      <c r="K46" s="74">
        <v>21.412800000000001</v>
      </c>
      <c r="L46" s="74">
        <v>21.734000000000002</v>
      </c>
      <c r="M46" s="74">
        <v>20.4635</v>
      </c>
      <c r="N46" s="74">
        <v>14.034800000000001</v>
      </c>
      <c r="O46" s="74">
        <v>32.433799999999998</v>
      </c>
      <c r="P46" s="74">
        <v>14.0245</v>
      </c>
      <c r="Q46" s="74">
        <v>0</v>
      </c>
      <c r="R46" s="74">
        <v>0</v>
      </c>
      <c r="S46" s="74">
        <v>14.0245</v>
      </c>
    </row>
    <row r="47" spans="1:19" ht="15" hidden="1" customHeight="1" outlineLevel="1">
      <c r="A47" s="62">
        <v>41640</v>
      </c>
      <c r="B47" s="74">
        <v>23.991099999999999</v>
      </c>
      <c r="C47" s="74">
        <v>25.7761</v>
      </c>
      <c r="D47" s="74">
        <v>22.4969</v>
      </c>
      <c r="E47" s="74">
        <v>22.164200000000001</v>
      </c>
      <c r="F47" s="74">
        <v>22.798999999999999</v>
      </c>
      <c r="G47" s="74">
        <v>21.199100000000001</v>
      </c>
      <c r="H47" s="74">
        <v>24.1614</v>
      </c>
      <c r="I47" s="74">
        <v>25.7761</v>
      </c>
      <c r="J47" s="74">
        <v>22.784400000000002</v>
      </c>
      <c r="K47" s="74">
        <v>22.164200000000001</v>
      </c>
      <c r="L47" s="74">
        <v>23.208400000000001</v>
      </c>
      <c r="M47" s="74">
        <v>21.3948</v>
      </c>
      <c r="N47" s="74">
        <v>7.1436000000000002</v>
      </c>
      <c r="O47" s="74">
        <v>34.758899999999997</v>
      </c>
      <c r="P47" s="74">
        <v>7.1417000000000002</v>
      </c>
      <c r="Q47" s="74">
        <v>0</v>
      </c>
      <c r="R47" s="74">
        <v>7.5</v>
      </c>
      <c r="S47" s="74">
        <v>0.1</v>
      </c>
    </row>
    <row r="48" spans="1:19" ht="15" hidden="1" customHeight="1" outlineLevel="1">
      <c r="A48" s="62">
        <v>41671</v>
      </c>
      <c r="B48" s="74">
        <v>24.2559</v>
      </c>
      <c r="C48" s="74">
        <v>27.176200000000001</v>
      </c>
      <c r="D48" s="74">
        <v>23.325399999999998</v>
      </c>
      <c r="E48" s="74">
        <v>24.3474</v>
      </c>
      <c r="F48" s="74">
        <v>23.612300000000001</v>
      </c>
      <c r="G48" s="74">
        <v>17.795300000000001</v>
      </c>
      <c r="H48" s="74">
        <v>24.615600000000001</v>
      </c>
      <c r="I48" s="74">
        <v>27.176400000000001</v>
      </c>
      <c r="J48" s="74">
        <v>23.7836</v>
      </c>
      <c r="K48" s="74">
        <v>24.3474</v>
      </c>
      <c r="L48" s="74">
        <v>23.612300000000001</v>
      </c>
      <c r="M48" s="74">
        <v>21.5977</v>
      </c>
      <c r="N48" s="74">
        <v>0.1336</v>
      </c>
      <c r="O48" s="74">
        <v>24.5501</v>
      </c>
      <c r="P48" s="74">
        <v>0.1</v>
      </c>
      <c r="Q48" s="74">
        <v>0</v>
      </c>
      <c r="R48" s="74">
        <v>0</v>
      </c>
      <c r="S48" s="74">
        <v>0.1</v>
      </c>
    </row>
    <row r="49" spans="1:19" ht="15" hidden="1" customHeight="1" outlineLevel="1">
      <c r="A49" s="62">
        <v>41699</v>
      </c>
      <c r="B49" s="74">
        <v>25.3947</v>
      </c>
      <c r="C49" s="74">
        <v>26.013200000000001</v>
      </c>
      <c r="D49" s="74">
        <v>24.539100000000001</v>
      </c>
      <c r="E49" s="74">
        <v>23.472100000000001</v>
      </c>
      <c r="F49" s="74">
        <v>24.4435</v>
      </c>
      <c r="G49" s="74">
        <v>28.7804</v>
      </c>
      <c r="H49" s="74">
        <v>25.3964</v>
      </c>
      <c r="I49" s="74">
        <v>26.013400000000001</v>
      </c>
      <c r="J49" s="74">
        <v>24.5426</v>
      </c>
      <c r="K49" s="74">
        <v>23.472100000000001</v>
      </c>
      <c r="L49" s="74">
        <v>24.4435</v>
      </c>
      <c r="M49" s="74">
        <v>28.8475</v>
      </c>
      <c r="N49" s="74">
        <v>13.2502</v>
      </c>
      <c r="O49" s="74">
        <v>7.3635000000000002</v>
      </c>
      <c r="P49" s="74">
        <v>13.5001</v>
      </c>
      <c r="Q49" s="74">
        <v>0</v>
      </c>
      <c r="R49" s="74" t="s">
        <v>127</v>
      </c>
      <c r="S49" s="74">
        <v>13.5001</v>
      </c>
    </row>
    <row r="50" spans="1:19" ht="15" hidden="1" customHeight="1" outlineLevel="1">
      <c r="A50" s="62">
        <v>41730</v>
      </c>
      <c r="B50" s="74">
        <v>24.489000000000001</v>
      </c>
      <c r="C50" s="74">
        <v>25.6676</v>
      </c>
      <c r="D50" s="74">
        <v>23.563700000000001</v>
      </c>
      <c r="E50" s="74">
        <v>21.0426</v>
      </c>
      <c r="F50" s="74">
        <v>25.463000000000001</v>
      </c>
      <c r="G50" s="74">
        <v>21.406400000000001</v>
      </c>
      <c r="H50" s="74">
        <v>24.5732</v>
      </c>
      <c r="I50" s="74">
        <v>25.6661</v>
      </c>
      <c r="J50" s="74">
        <v>23.709800000000001</v>
      </c>
      <c r="K50" s="74">
        <v>21.0426</v>
      </c>
      <c r="L50" s="74">
        <v>25.463000000000001</v>
      </c>
      <c r="M50" s="74">
        <v>22.377600000000001</v>
      </c>
      <c r="N50" s="74">
        <v>1.8706</v>
      </c>
      <c r="O50" s="74">
        <v>30.677399999999999</v>
      </c>
      <c r="P50" s="74">
        <v>0.83109999999999995</v>
      </c>
      <c r="Q50" s="74">
        <v>0</v>
      </c>
      <c r="R50" s="74">
        <v>0</v>
      </c>
      <c r="S50" s="74">
        <v>0.83109999999999995</v>
      </c>
    </row>
    <row r="51" spans="1:19" ht="15" hidden="1" customHeight="1" outlineLevel="1">
      <c r="A51" s="62">
        <v>41760</v>
      </c>
      <c r="B51" s="74">
        <v>25.663799999999998</v>
      </c>
      <c r="C51" s="74">
        <v>25.808399999999999</v>
      </c>
      <c r="D51" s="74">
        <v>25.547699999999999</v>
      </c>
      <c r="E51" s="74">
        <v>24.328099999999999</v>
      </c>
      <c r="F51" s="74">
        <v>25.766999999999999</v>
      </c>
      <c r="G51" s="74">
        <v>28.678799999999999</v>
      </c>
      <c r="H51" s="74">
        <v>25.749099999999999</v>
      </c>
      <c r="I51" s="74">
        <v>25.808900000000001</v>
      </c>
      <c r="J51" s="74">
        <v>25.700700000000001</v>
      </c>
      <c r="K51" s="74">
        <v>24.328099999999999</v>
      </c>
      <c r="L51" s="74">
        <v>25.9907</v>
      </c>
      <c r="M51" s="74">
        <v>28.678799999999999</v>
      </c>
      <c r="N51" s="74">
        <v>8.4875000000000007</v>
      </c>
      <c r="O51" s="74">
        <v>0.40870000000000001</v>
      </c>
      <c r="P51" s="74">
        <v>8.5</v>
      </c>
      <c r="Q51" s="74">
        <v>0</v>
      </c>
      <c r="R51" s="74">
        <v>8.5</v>
      </c>
      <c r="S51" s="74" t="s">
        <v>127</v>
      </c>
    </row>
    <row r="52" spans="1:19" ht="15" hidden="1" customHeight="1" outlineLevel="1">
      <c r="A52" s="62">
        <v>41791</v>
      </c>
      <c r="B52" s="74">
        <v>26.664400000000001</v>
      </c>
      <c r="C52" s="74">
        <v>26.220600000000001</v>
      </c>
      <c r="D52" s="74">
        <v>27.084199999999999</v>
      </c>
      <c r="E52" s="74">
        <v>25.158799999999999</v>
      </c>
      <c r="F52" s="74">
        <v>27.133600000000001</v>
      </c>
      <c r="G52" s="74">
        <v>31.235800000000001</v>
      </c>
      <c r="H52" s="74">
        <v>26.669599999999999</v>
      </c>
      <c r="I52" s="74">
        <v>26.220600000000001</v>
      </c>
      <c r="J52" s="74">
        <v>27.0946</v>
      </c>
      <c r="K52" s="74">
        <v>25.158799999999999</v>
      </c>
      <c r="L52" s="74">
        <v>27.133600000000001</v>
      </c>
      <c r="M52" s="74">
        <v>31.3827</v>
      </c>
      <c r="N52" s="74">
        <v>13.52</v>
      </c>
      <c r="O52" s="74">
        <v>26.650200000000002</v>
      </c>
      <c r="P52" s="74">
        <v>13.49</v>
      </c>
      <c r="Q52" s="74">
        <v>0</v>
      </c>
      <c r="R52" s="74">
        <v>0</v>
      </c>
      <c r="S52" s="74">
        <v>13.49</v>
      </c>
    </row>
    <row r="53" spans="1:19" ht="15" hidden="1" customHeight="1" outlineLevel="1">
      <c r="A53" s="62">
        <v>41821</v>
      </c>
      <c r="B53" s="74">
        <v>26.3156</v>
      </c>
      <c r="C53" s="74">
        <v>26.098700000000001</v>
      </c>
      <c r="D53" s="74">
        <v>26.530999999999999</v>
      </c>
      <c r="E53" s="74">
        <v>23.218</v>
      </c>
      <c r="F53" s="74">
        <v>27.902200000000001</v>
      </c>
      <c r="G53" s="74">
        <v>27.196999999999999</v>
      </c>
      <c r="H53" s="74">
        <v>26.387499999999999</v>
      </c>
      <c r="I53" s="74">
        <v>26.098500000000001</v>
      </c>
      <c r="J53" s="74">
        <v>26.676300000000001</v>
      </c>
      <c r="K53" s="74">
        <v>23.218</v>
      </c>
      <c r="L53" s="74">
        <v>27.902200000000001</v>
      </c>
      <c r="M53" s="74">
        <v>29.361000000000001</v>
      </c>
      <c r="N53" s="74">
        <v>0.2102</v>
      </c>
      <c r="O53" s="74">
        <v>44.149700000000003</v>
      </c>
      <c r="P53" s="74">
        <v>0.1</v>
      </c>
      <c r="Q53" s="74">
        <v>0</v>
      </c>
      <c r="R53" s="74" t="s">
        <v>127</v>
      </c>
      <c r="S53" s="74">
        <v>0.1</v>
      </c>
    </row>
    <row r="54" spans="1:19" hidden="1" outlineLevel="1" collapsed="1">
      <c r="A54" s="62">
        <v>41852</v>
      </c>
      <c r="B54" s="74">
        <v>26.1934</v>
      </c>
      <c r="C54" s="74">
        <v>25.182400000000001</v>
      </c>
      <c r="D54" s="74">
        <v>27.105699999999999</v>
      </c>
      <c r="E54" s="74">
        <v>26.171800000000001</v>
      </c>
      <c r="F54" s="74">
        <v>27.472899999999999</v>
      </c>
      <c r="G54" s="74">
        <v>25.874600000000001</v>
      </c>
      <c r="H54" s="74">
        <v>26.542000000000002</v>
      </c>
      <c r="I54" s="74">
        <v>25.182300000000001</v>
      </c>
      <c r="J54" s="74">
        <v>27.823599999999999</v>
      </c>
      <c r="K54" s="74">
        <v>27.2727</v>
      </c>
      <c r="L54" s="74">
        <v>28.1416</v>
      </c>
      <c r="M54" s="74">
        <v>25.965499999999999</v>
      </c>
      <c r="N54" s="74">
        <v>10.966799999999999</v>
      </c>
      <c r="O54" s="74">
        <v>39.507399999999997</v>
      </c>
      <c r="P54" s="74">
        <v>10.9651</v>
      </c>
      <c r="Q54" s="74">
        <v>15.1554</v>
      </c>
      <c r="R54" s="74">
        <v>7.75</v>
      </c>
      <c r="S54" s="74">
        <v>14.6408</v>
      </c>
    </row>
    <row r="55" spans="1:19" hidden="1" outlineLevel="1" collapsed="1">
      <c r="A55" s="62">
        <v>41883</v>
      </c>
      <c r="B55" s="74">
        <v>25.628</v>
      </c>
      <c r="C55" s="74">
        <v>23.869199999999999</v>
      </c>
      <c r="D55" s="74">
        <v>27.074000000000002</v>
      </c>
      <c r="E55" s="74">
        <v>25.6648</v>
      </c>
      <c r="F55" s="74">
        <v>27.513100000000001</v>
      </c>
      <c r="G55" s="74">
        <v>28.2026</v>
      </c>
      <c r="H55" s="74">
        <v>25.6952</v>
      </c>
      <c r="I55" s="74">
        <v>23.8689</v>
      </c>
      <c r="J55" s="74">
        <v>27.207699999999999</v>
      </c>
      <c r="K55" s="74">
        <v>25.6648</v>
      </c>
      <c r="L55" s="74">
        <v>27.718699999999998</v>
      </c>
      <c r="M55" s="74">
        <v>28.248000000000001</v>
      </c>
      <c r="N55" s="74">
        <v>8.9638000000000009</v>
      </c>
      <c r="O55" s="74">
        <v>33.218600000000002</v>
      </c>
      <c r="P55" s="74">
        <v>8.8806999999999992</v>
      </c>
      <c r="Q55" s="74">
        <v>0</v>
      </c>
      <c r="R55" s="74">
        <v>8.5</v>
      </c>
      <c r="S55" s="74">
        <v>17</v>
      </c>
    </row>
    <row r="56" spans="1:19" hidden="1" outlineLevel="1" collapsed="1">
      <c r="A56" s="62">
        <v>41913</v>
      </c>
      <c r="B56" s="74">
        <v>24.994199999999999</v>
      </c>
      <c r="C56" s="74">
        <v>23.074000000000002</v>
      </c>
      <c r="D56" s="74">
        <v>26.6434</v>
      </c>
      <c r="E56" s="74">
        <v>25.3752</v>
      </c>
      <c r="F56" s="74">
        <v>27.302700000000002</v>
      </c>
      <c r="G56" s="74">
        <v>25.153099999999998</v>
      </c>
      <c r="H56" s="74">
        <v>25.002099999999999</v>
      </c>
      <c r="I56" s="74">
        <v>23.071400000000001</v>
      </c>
      <c r="J56" s="74">
        <v>26.662199999999999</v>
      </c>
      <c r="K56" s="74">
        <v>25.3752</v>
      </c>
      <c r="L56" s="74">
        <v>27.302700000000002</v>
      </c>
      <c r="M56" s="74">
        <v>25.408100000000001</v>
      </c>
      <c r="N56" s="74">
        <v>15.308999999999999</v>
      </c>
      <c r="O56" s="74">
        <v>35.172699999999999</v>
      </c>
      <c r="P56" s="74">
        <v>12.507400000000001</v>
      </c>
      <c r="Q56" s="74">
        <v>0</v>
      </c>
      <c r="R56" s="74">
        <v>0</v>
      </c>
      <c r="S56" s="74">
        <v>12.507400000000001</v>
      </c>
    </row>
    <row r="57" spans="1:19" hidden="1" outlineLevel="1" collapsed="1">
      <c r="A57" s="62">
        <v>41944</v>
      </c>
      <c r="B57" s="74">
        <v>24.741399999999999</v>
      </c>
      <c r="C57" s="74">
        <v>23.138500000000001</v>
      </c>
      <c r="D57" s="74">
        <v>25.752400000000002</v>
      </c>
      <c r="E57" s="74">
        <v>23.5898</v>
      </c>
      <c r="F57" s="74">
        <v>27.1966</v>
      </c>
      <c r="G57" s="74">
        <v>22.1432</v>
      </c>
      <c r="H57" s="74">
        <v>24.741399999999999</v>
      </c>
      <c r="I57" s="74">
        <v>23.138300000000001</v>
      </c>
      <c r="J57" s="74">
        <v>25.752400000000002</v>
      </c>
      <c r="K57" s="74">
        <v>23.5898</v>
      </c>
      <c r="L57" s="74">
        <v>27.1966</v>
      </c>
      <c r="M57" s="74">
        <v>22.1432</v>
      </c>
      <c r="N57" s="74">
        <v>36.256100000000004</v>
      </c>
      <c r="O57" s="74">
        <v>36.256100000000004</v>
      </c>
      <c r="P57" s="74">
        <v>0</v>
      </c>
      <c r="Q57" s="74">
        <v>0</v>
      </c>
      <c r="R57" s="74">
        <v>0</v>
      </c>
      <c r="S57" s="74" t="s">
        <v>127</v>
      </c>
    </row>
    <row r="58" spans="1:19" hidden="1" outlineLevel="1" collapsed="1">
      <c r="A58" s="62">
        <v>41974</v>
      </c>
      <c r="B58" s="74">
        <v>24.1646</v>
      </c>
      <c r="C58" s="74">
        <v>23.466100000000001</v>
      </c>
      <c r="D58" s="74">
        <v>24.629100000000001</v>
      </c>
      <c r="E58" s="74">
        <v>23.355699999999999</v>
      </c>
      <c r="F58" s="74">
        <v>26.3309</v>
      </c>
      <c r="G58" s="74">
        <v>17.916799999999999</v>
      </c>
      <c r="H58" s="74">
        <v>24.198599999999999</v>
      </c>
      <c r="I58" s="74">
        <v>23.46</v>
      </c>
      <c r="J58" s="74">
        <v>24.691299999999998</v>
      </c>
      <c r="K58" s="74">
        <v>23.355699999999999</v>
      </c>
      <c r="L58" s="74">
        <v>26.3309</v>
      </c>
      <c r="M58" s="74">
        <v>18.209</v>
      </c>
      <c r="N58" s="74">
        <v>10.1625</v>
      </c>
      <c r="O58" s="74">
        <v>37.872900000000001</v>
      </c>
      <c r="P58" s="74">
        <v>8.1047999999999991</v>
      </c>
      <c r="Q58" s="74">
        <v>0</v>
      </c>
      <c r="R58" s="74" t="s">
        <v>127</v>
      </c>
      <c r="S58" s="74">
        <v>8.1047999999999991</v>
      </c>
    </row>
    <row r="59" spans="1:19" hidden="1" outlineLevel="1">
      <c r="A59" s="62">
        <v>42005</v>
      </c>
      <c r="B59" s="74">
        <v>25.949100000000001</v>
      </c>
      <c r="C59" s="74">
        <v>24.552199999999999</v>
      </c>
      <c r="D59" s="74">
        <v>26.924700000000001</v>
      </c>
      <c r="E59" s="74">
        <v>31.409099999999999</v>
      </c>
      <c r="F59" s="74">
        <v>27.350200000000001</v>
      </c>
      <c r="G59" s="74">
        <v>19.7714</v>
      </c>
      <c r="H59" s="74">
        <v>25.9693</v>
      </c>
      <c r="I59" s="74">
        <v>24.536000000000001</v>
      </c>
      <c r="J59" s="74">
        <v>26.971800000000002</v>
      </c>
      <c r="K59" s="74">
        <v>31.409099999999999</v>
      </c>
      <c r="L59" s="74">
        <v>27.350200000000001</v>
      </c>
      <c r="M59" s="74">
        <v>19.946200000000001</v>
      </c>
      <c r="N59" s="74">
        <v>17.184999999999999</v>
      </c>
      <c r="O59" s="74">
        <v>35.385199999999998</v>
      </c>
      <c r="P59" s="74">
        <v>10.5893</v>
      </c>
      <c r="Q59" s="74">
        <v>0</v>
      </c>
      <c r="R59" s="74">
        <v>0</v>
      </c>
      <c r="S59" s="74">
        <v>10.5893</v>
      </c>
    </row>
    <row r="60" spans="1:19" hidden="1" outlineLevel="1" collapsed="1">
      <c r="A60" s="62">
        <v>42036</v>
      </c>
      <c r="B60" s="74">
        <v>23.449200000000001</v>
      </c>
      <c r="C60" s="74">
        <v>25.564399999999999</v>
      </c>
      <c r="D60" s="74">
        <v>22.515499999999999</v>
      </c>
      <c r="E60" s="74">
        <v>31.2104</v>
      </c>
      <c r="F60" s="74">
        <v>26.4255</v>
      </c>
      <c r="G60" s="74">
        <v>14.080399999999999</v>
      </c>
      <c r="H60" s="74">
        <v>23.4392</v>
      </c>
      <c r="I60" s="74">
        <v>25.537500000000001</v>
      </c>
      <c r="J60" s="74">
        <v>22.515499999999999</v>
      </c>
      <c r="K60" s="74">
        <v>31.2104</v>
      </c>
      <c r="L60" s="74">
        <v>26.4255</v>
      </c>
      <c r="M60" s="74">
        <v>14.080399999999999</v>
      </c>
      <c r="N60" s="74">
        <v>35.033799999999999</v>
      </c>
      <c r="O60" s="74">
        <v>35.033799999999999</v>
      </c>
      <c r="P60" s="74">
        <v>0</v>
      </c>
      <c r="Q60" s="74">
        <v>0</v>
      </c>
      <c r="R60" s="74" t="s">
        <v>127</v>
      </c>
      <c r="S60" s="74" t="s">
        <v>127</v>
      </c>
    </row>
    <row r="61" spans="1:19" hidden="1" outlineLevel="1" collapsed="1">
      <c r="A61" s="62">
        <v>42064</v>
      </c>
      <c r="B61" s="74">
        <v>27.184100000000001</v>
      </c>
      <c r="C61" s="74">
        <v>29.214700000000001</v>
      </c>
      <c r="D61" s="74">
        <v>26.148499999999999</v>
      </c>
      <c r="E61" s="74">
        <v>33.341099999999997</v>
      </c>
      <c r="F61" s="74">
        <v>27.591100000000001</v>
      </c>
      <c r="G61" s="74">
        <v>17.529900000000001</v>
      </c>
      <c r="H61" s="74">
        <v>27.177600000000002</v>
      </c>
      <c r="I61" s="74">
        <v>29.199200000000001</v>
      </c>
      <c r="J61" s="74">
        <v>26.148499999999999</v>
      </c>
      <c r="K61" s="74">
        <v>33.341099999999997</v>
      </c>
      <c r="L61" s="74">
        <v>27.591100000000001</v>
      </c>
      <c r="M61" s="74">
        <v>17.529900000000001</v>
      </c>
      <c r="N61" s="74">
        <v>37.678699999999999</v>
      </c>
      <c r="O61" s="74">
        <v>37.678699999999999</v>
      </c>
      <c r="P61" s="74">
        <v>0</v>
      </c>
      <c r="Q61" s="74">
        <v>0</v>
      </c>
      <c r="R61" s="74" t="s">
        <v>127</v>
      </c>
      <c r="S61" s="74">
        <v>0</v>
      </c>
    </row>
    <row r="62" spans="1:19" hidden="1" outlineLevel="1" collapsed="1">
      <c r="A62" s="62">
        <v>42095</v>
      </c>
      <c r="B62" s="74">
        <v>27.889299999999999</v>
      </c>
      <c r="C62" s="74">
        <v>29.161999999999999</v>
      </c>
      <c r="D62" s="74">
        <v>27.399699999999999</v>
      </c>
      <c r="E62" s="74">
        <v>34.628</v>
      </c>
      <c r="F62" s="74">
        <v>27.886099999999999</v>
      </c>
      <c r="G62" s="74">
        <v>18.688300000000002</v>
      </c>
      <c r="H62" s="74">
        <v>27.889099999999999</v>
      </c>
      <c r="I62" s="74">
        <v>29.1615</v>
      </c>
      <c r="J62" s="74">
        <v>27.399699999999999</v>
      </c>
      <c r="K62" s="74">
        <v>34.628</v>
      </c>
      <c r="L62" s="74">
        <v>27.886099999999999</v>
      </c>
      <c r="M62" s="74">
        <v>18.688300000000002</v>
      </c>
      <c r="N62" s="74">
        <v>37.4514</v>
      </c>
      <c r="O62" s="74">
        <v>37.4514</v>
      </c>
      <c r="P62" s="74">
        <v>0</v>
      </c>
      <c r="Q62" s="74">
        <v>0</v>
      </c>
      <c r="R62" s="74">
        <v>0</v>
      </c>
      <c r="S62" s="74" t="s">
        <v>127</v>
      </c>
    </row>
    <row r="63" spans="1:19" hidden="1" outlineLevel="1" collapsed="1">
      <c r="A63" s="62">
        <v>42125</v>
      </c>
      <c r="B63" s="74">
        <v>27.783999999999999</v>
      </c>
      <c r="C63" s="74">
        <v>29.001200000000001</v>
      </c>
      <c r="D63" s="74">
        <v>27.288399999999999</v>
      </c>
      <c r="E63" s="74">
        <v>29.445799999999998</v>
      </c>
      <c r="F63" s="74">
        <v>27.3124</v>
      </c>
      <c r="G63" s="74">
        <v>19.531500000000001</v>
      </c>
      <c r="H63" s="74">
        <v>28.136099999999999</v>
      </c>
      <c r="I63" s="74">
        <v>28.992000000000001</v>
      </c>
      <c r="J63" s="74">
        <v>27.775300000000001</v>
      </c>
      <c r="K63" s="74">
        <v>29.445799999999998</v>
      </c>
      <c r="L63" s="74">
        <v>28.003599999999999</v>
      </c>
      <c r="M63" s="74">
        <v>19.531500000000001</v>
      </c>
      <c r="N63" s="74">
        <v>14.3645</v>
      </c>
      <c r="O63" s="74">
        <v>35.057400000000001</v>
      </c>
      <c r="P63" s="74">
        <v>14</v>
      </c>
      <c r="Q63" s="74">
        <v>0</v>
      </c>
      <c r="R63" s="74">
        <v>14</v>
      </c>
      <c r="S63" s="74" t="s">
        <v>127</v>
      </c>
    </row>
    <row r="64" spans="1:19" hidden="1" outlineLevel="1" collapsed="1">
      <c r="A64" s="62">
        <v>42156</v>
      </c>
      <c r="B64" s="74">
        <v>27.595800000000001</v>
      </c>
      <c r="C64" s="74">
        <v>29.283799999999999</v>
      </c>
      <c r="D64" s="74">
        <v>26.8337</v>
      </c>
      <c r="E64" s="74">
        <v>32.5685</v>
      </c>
      <c r="F64" s="74">
        <v>27.8278</v>
      </c>
      <c r="G64" s="74">
        <v>14.626799999999999</v>
      </c>
      <c r="H64" s="74">
        <v>27.594200000000001</v>
      </c>
      <c r="I64" s="74">
        <v>29.279399999999999</v>
      </c>
      <c r="J64" s="74">
        <v>26.8337</v>
      </c>
      <c r="K64" s="74">
        <v>32.5685</v>
      </c>
      <c r="L64" s="74">
        <v>27.8278</v>
      </c>
      <c r="M64" s="74">
        <v>14.626799999999999</v>
      </c>
      <c r="N64" s="74">
        <v>39.710999999999999</v>
      </c>
      <c r="O64" s="74">
        <v>39.710999999999999</v>
      </c>
      <c r="P64" s="74">
        <v>0</v>
      </c>
      <c r="Q64" s="74">
        <v>0</v>
      </c>
      <c r="R64" s="74">
        <v>0</v>
      </c>
      <c r="S64" s="74" t="s">
        <v>127</v>
      </c>
    </row>
    <row r="65" spans="1:19" hidden="1" outlineLevel="1" collapsed="1">
      <c r="A65" s="62">
        <v>42186</v>
      </c>
      <c r="B65" s="74">
        <v>27.4345</v>
      </c>
      <c r="C65" s="74">
        <v>30.253699999999998</v>
      </c>
      <c r="D65" s="74">
        <v>26.538</v>
      </c>
      <c r="E65" s="74">
        <v>31.0915</v>
      </c>
      <c r="F65" s="74">
        <v>28.3447</v>
      </c>
      <c r="G65" s="74">
        <v>15.7956</v>
      </c>
      <c r="H65" s="74">
        <v>27.4344</v>
      </c>
      <c r="I65" s="74">
        <v>30.253499999999999</v>
      </c>
      <c r="J65" s="74">
        <v>26.538</v>
      </c>
      <c r="K65" s="74">
        <v>31.0915</v>
      </c>
      <c r="L65" s="74">
        <v>28.3447</v>
      </c>
      <c r="M65" s="74">
        <v>15.7956</v>
      </c>
      <c r="N65" s="74">
        <v>37.577800000000003</v>
      </c>
      <c r="O65" s="74">
        <v>37.577800000000003</v>
      </c>
      <c r="P65" s="74">
        <v>0</v>
      </c>
      <c r="Q65" s="74">
        <v>0</v>
      </c>
      <c r="R65" s="74">
        <v>0</v>
      </c>
      <c r="S65" s="74" t="s">
        <v>127</v>
      </c>
    </row>
    <row r="66" spans="1:19" hidden="1" outlineLevel="1" collapsed="1">
      <c r="A66" s="62">
        <v>42217</v>
      </c>
      <c r="B66" s="74">
        <v>27.783899999999999</v>
      </c>
      <c r="C66" s="74">
        <v>29.926300000000001</v>
      </c>
      <c r="D66" s="74">
        <v>27.015799999999999</v>
      </c>
      <c r="E66" s="74">
        <v>30.111999999999998</v>
      </c>
      <c r="F66" s="74">
        <v>28.7302</v>
      </c>
      <c r="G66" s="74">
        <v>10.944599999999999</v>
      </c>
      <c r="H66" s="74">
        <v>27.783799999999999</v>
      </c>
      <c r="I66" s="74">
        <v>29.925899999999999</v>
      </c>
      <c r="J66" s="74">
        <v>27.015799999999999</v>
      </c>
      <c r="K66" s="74">
        <v>30.111999999999998</v>
      </c>
      <c r="L66" s="74">
        <v>28.7302</v>
      </c>
      <c r="M66" s="74">
        <v>10.944599999999999</v>
      </c>
      <c r="N66" s="74">
        <v>38.033700000000003</v>
      </c>
      <c r="O66" s="74">
        <v>38.033700000000003</v>
      </c>
      <c r="P66" s="74">
        <v>0</v>
      </c>
      <c r="Q66" s="74">
        <v>0</v>
      </c>
      <c r="R66" s="74" t="s">
        <v>127</v>
      </c>
      <c r="S66" s="74" t="s">
        <v>127</v>
      </c>
    </row>
    <row r="67" spans="1:19" hidden="1" outlineLevel="1" collapsed="1">
      <c r="A67" s="62">
        <v>42248</v>
      </c>
      <c r="B67" s="74">
        <v>28.316199999999998</v>
      </c>
      <c r="C67" s="74">
        <v>30.602499999999999</v>
      </c>
      <c r="D67" s="74">
        <v>27.655000000000001</v>
      </c>
      <c r="E67" s="74">
        <v>30.523</v>
      </c>
      <c r="F67" s="74">
        <v>29.014600000000002</v>
      </c>
      <c r="G67" s="74">
        <v>12.242100000000001</v>
      </c>
      <c r="H67" s="74">
        <v>28.308700000000002</v>
      </c>
      <c r="I67" s="74">
        <v>30.576000000000001</v>
      </c>
      <c r="J67" s="74">
        <v>27.655000000000001</v>
      </c>
      <c r="K67" s="74">
        <v>30.523</v>
      </c>
      <c r="L67" s="74">
        <v>29.014600000000002</v>
      </c>
      <c r="M67" s="74">
        <v>12.242100000000001</v>
      </c>
      <c r="N67" s="74">
        <v>39.219499999999996</v>
      </c>
      <c r="O67" s="74">
        <v>39.219499999999996</v>
      </c>
      <c r="P67" s="74">
        <v>0</v>
      </c>
      <c r="Q67" s="74">
        <v>0</v>
      </c>
      <c r="R67" s="74">
        <v>0</v>
      </c>
      <c r="S67" s="74" t="s">
        <v>127</v>
      </c>
    </row>
    <row r="68" spans="1:19" hidden="1" outlineLevel="1" collapsed="1">
      <c r="A68" s="62">
        <v>42278</v>
      </c>
      <c r="B68" s="74">
        <v>26.886500000000002</v>
      </c>
      <c r="C68" s="74">
        <v>33.008099999999999</v>
      </c>
      <c r="D68" s="74">
        <v>25.1496</v>
      </c>
      <c r="E68" s="74">
        <v>31.6281</v>
      </c>
      <c r="F68" s="74">
        <v>27.5352</v>
      </c>
      <c r="G68" s="74">
        <v>10.2126</v>
      </c>
      <c r="H68" s="74">
        <v>26.886199999999999</v>
      </c>
      <c r="I68" s="74">
        <v>33.0077</v>
      </c>
      <c r="J68" s="74">
        <v>25.1496</v>
      </c>
      <c r="K68" s="74">
        <v>31.6281</v>
      </c>
      <c r="L68" s="74">
        <v>27.5352</v>
      </c>
      <c r="M68" s="74">
        <v>10.2126</v>
      </c>
      <c r="N68" s="74">
        <v>36.74</v>
      </c>
      <c r="O68" s="74">
        <v>36.74</v>
      </c>
      <c r="P68" s="74">
        <v>0</v>
      </c>
      <c r="Q68" s="74">
        <v>0</v>
      </c>
      <c r="R68" s="74">
        <v>0</v>
      </c>
      <c r="S68" s="74" t="s">
        <v>127</v>
      </c>
    </row>
    <row r="69" spans="1:19" hidden="1" outlineLevel="1" collapsed="1">
      <c r="A69" s="62">
        <v>42309</v>
      </c>
      <c r="B69" s="74">
        <v>26.654699999999998</v>
      </c>
      <c r="C69" s="74">
        <v>29.091100000000001</v>
      </c>
      <c r="D69" s="74">
        <v>26.032</v>
      </c>
      <c r="E69" s="74">
        <v>30.335899999999999</v>
      </c>
      <c r="F69" s="74">
        <v>26.630700000000001</v>
      </c>
      <c r="G69" s="74">
        <v>16.101500000000001</v>
      </c>
      <c r="H69" s="74">
        <v>26.651700000000002</v>
      </c>
      <c r="I69" s="74">
        <v>29.0794</v>
      </c>
      <c r="J69" s="74">
        <v>26.032</v>
      </c>
      <c r="K69" s="74">
        <v>30.335899999999999</v>
      </c>
      <c r="L69" s="74">
        <v>26.630700000000001</v>
      </c>
      <c r="M69" s="74">
        <v>16.101500000000001</v>
      </c>
      <c r="N69" s="74">
        <v>38.847499999999997</v>
      </c>
      <c r="O69" s="74">
        <v>38.847499999999997</v>
      </c>
      <c r="P69" s="74">
        <v>0</v>
      </c>
      <c r="Q69" s="74">
        <v>0</v>
      </c>
      <c r="R69" s="74" t="s">
        <v>127</v>
      </c>
      <c r="S69" s="74" t="s">
        <v>127</v>
      </c>
    </row>
    <row r="70" spans="1:19" hidden="1" outlineLevel="1" collapsed="1">
      <c r="A70" s="62">
        <v>42339</v>
      </c>
      <c r="B70" s="74">
        <v>26.166</v>
      </c>
      <c r="C70" s="74">
        <v>28.7654</v>
      </c>
      <c r="D70" s="74">
        <v>25.472000000000001</v>
      </c>
      <c r="E70" s="74">
        <v>29.246099999999998</v>
      </c>
      <c r="F70" s="74">
        <v>25.747</v>
      </c>
      <c r="G70" s="74">
        <v>15.5929</v>
      </c>
      <c r="H70" s="74">
        <v>26.2011</v>
      </c>
      <c r="I70" s="74">
        <v>28.763500000000001</v>
      </c>
      <c r="J70" s="74">
        <v>25.5154</v>
      </c>
      <c r="K70" s="74">
        <v>29.246099999999998</v>
      </c>
      <c r="L70" s="74">
        <v>25.747</v>
      </c>
      <c r="M70" s="74">
        <v>15.7912</v>
      </c>
      <c r="N70" s="74">
        <v>8.9969000000000001</v>
      </c>
      <c r="O70" s="74">
        <v>39.776299999999999</v>
      </c>
      <c r="P70" s="74">
        <v>8.4475999999999996</v>
      </c>
      <c r="Q70" s="74">
        <v>0</v>
      </c>
      <c r="R70" s="74" t="s">
        <v>127</v>
      </c>
      <c r="S70" s="74">
        <v>8.4475999999999996</v>
      </c>
    </row>
    <row r="71" spans="1:19" hidden="1" outlineLevel="1" collapsed="1">
      <c r="A71" s="62">
        <v>42370</v>
      </c>
      <c r="B71" s="74">
        <v>27.4892</v>
      </c>
      <c r="C71" s="74">
        <v>29.814599999999999</v>
      </c>
      <c r="D71" s="74">
        <v>26.682600000000001</v>
      </c>
      <c r="E71" s="74">
        <v>33.511200000000002</v>
      </c>
      <c r="F71" s="74">
        <v>26.2928</v>
      </c>
      <c r="G71" s="74">
        <v>16.120899999999999</v>
      </c>
      <c r="H71" s="74">
        <v>27.532900000000001</v>
      </c>
      <c r="I71" s="74">
        <v>29.806999999999999</v>
      </c>
      <c r="J71" s="74">
        <v>26.741399999999999</v>
      </c>
      <c r="K71" s="74">
        <v>33.511200000000002</v>
      </c>
      <c r="L71" s="74">
        <v>26.2928</v>
      </c>
      <c r="M71" s="74">
        <v>16.279800000000002</v>
      </c>
      <c r="N71" s="74">
        <v>13.022500000000001</v>
      </c>
      <c r="O71" s="74">
        <v>47.303100000000001</v>
      </c>
      <c r="P71" s="74">
        <v>11.7</v>
      </c>
      <c r="Q71" s="74">
        <v>0</v>
      </c>
      <c r="R71" s="74">
        <v>0</v>
      </c>
      <c r="S71" s="74">
        <v>11.7</v>
      </c>
    </row>
    <row r="72" spans="1:19" hidden="1" outlineLevel="1" collapsed="1">
      <c r="A72" s="62">
        <v>42401</v>
      </c>
      <c r="B72" s="74">
        <v>26.521000000000001</v>
      </c>
      <c r="C72" s="74">
        <v>29.394300000000001</v>
      </c>
      <c r="D72" s="74">
        <v>25.424700000000001</v>
      </c>
      <c r="E72" s="74">
        <v>33.413200000000003</v>
      </c>
      <c r="F72" s="74">
        <v>26.099599999999999</v>
      </c>
      <c r="G72" s="74">
        <v>11.690799999999999</v>
      </c>
      <c r="H72" s="74">
        <v>26.5199</v>
      </c>
      <c r="I72" s="74">
        <v>29.391400000000001</v>
      </c>
      <c r="J72" s="74">
        <v>25.424700000000001</v>
      </c>
      <c r="K72" s="74">
        <v>33.413200000000003</v>
      </c>
      <c r="L72" s="74">
        <v>26.099599999999999</v>
      </c>
      <c r="M72" s="74">
        <v>11.690799999999999</v>
      </c>
      <c r="N72" s="74">
        <v>36.632599999999996</v>
      </c>
      <c r="O72" s="74">
        <v>36.632599999999996</v>
      </c>
      <c r="P72" s="74">
        <v>0</v>
      </c>
      <c r="Q72" s="74">
        <v>0</v>
      </c>
      <c r="R72" s="74">
        <v>0</v>
      </c>
      <c r="S72" s="74" t="s">
        <v>127</v>
      </c>
    </row>
    <row r="73" spans="1:19" hidden="1" outlineLevel="1" collapsed="1">
      <c r="A73" s="62">
        <v>42430</v>
      </c>
      <c r="B73" s="74">
        <v>28.369499999999999</v>
      </c>
      <c r="C73" s="74">
        <v>28.463100000000001</v>
      </c>
      <c r="D73" s="74">
        <v>28.3249</v>
      </c>
      <c r="E73" s="74">
        <v>36.977699999999999</v>
      </c>
      <c r="F73" s="74">
        <v>27.027000000000001</v>
      </c>
      <c r="G73" s="74">
        <v>20.245999999999999</v>
      </c>
      <c r="H73" s="74">
        <v>28.3367</v>
      </c>
      <c r="I73" s="74">
        <v>28.3599</v>
      </c>
      <c r="J73" s="74">
        <v>28.325700000000001</v>
      </c>
      <c r="K73" s="74">
        <v>36.977699999999999</v>
      </c>
      <c r="L73" s="74">
        <v>27.027000000000001</v>
      </c>
      <c r="M73" s="74">
        <v>20.250699999999998</v>
      </c>
      <c r="N73" s="74">
        <v>42.43</v>
      </c>
      <c r="O73" s="74">
        <v>42.917499999999997</v>
      </c>
      <c r="P73" s="74">
        <v>15</v>
      </c>
      <c r="Q73" s="74">
        <v>0</v>
      </c>
      <c r="R73" s="74">
        <v>0</v>
      </c>
      <c r="S73" s="74">
        <v>15</v>
      </c>
    </row>
    <row r="74" spans="1:19" hidden="1" outlineLevel="1" collapsed="1">
      <c r="A74" s="62">
        <v>42461</v>
      </c>
      <c r="B74" s="74">
        <v>28.089200000000002</v>
      </c>
      <c r="C74" s="74">
        <v>28.050799999999999</v>
      </c>
      <c r="D74" s="74">
        <v>28.102399999999999</v>
      </c>
      <c r="E74" s="74">
        <v>33.8551</v>
      </c>
      <c r="F74" s="74">
        <v>26.983000000000001</v>
      </c>
      <c r="G74" s="74">
        <v>23.263100000000001</v>
      </c>
      <c r="H74" s="74">
        <v>28.111599999999999</v>
      </c>
      <c r="I74" s="74">
        <v>28.003799999999998</v>
      </c>
      <c r="J74" s="74">
        <v>28.148599999999998</v>
      </c>
      <c r="K74" s="74">
        <v>33.8551</v>
      </c>
      <c r="L74" s="74">
        <v>26.983000000000001</v>
      </c>
      <c r="M74" s="74">
        <v>23.877099999999999</v>
      </c>
      <c r="N74" s="74">
        <v>19.933599999999998</v>
      </c>
      <c r="O74" s="74">
        <v>41.311500000000002</v>
      </c>
      <c r="P74" s="74">
        <v>9.4120000000000008</v>
      </c>
      <c r="Q74" s="74">
        <v>0</v>
      </c>
      <c r="R74" s="74">
        <v>0</v>
      </c>
      <c r="S74" s="74">
        <v>9.4120000000000008</v>
      </c>
    </row>
    <row r="75" spans="1:19" hidden="1" outlineLevel="1" collapsed="1">
      <c r="A75" s="62">
        <v>42491</v>
      </c>
      <c r="B75" s="74">
        <v>30.6858</v>
      </c>
      <c r="C75" s="74">
        <v>28.275300000000001</v>
      </c>
      <c r="D75" s="74">
        <v>31.741900000000001</v>
      </c>
      <c r="E75" s="74">
        <v>44.237499999999997</v>
      </c>
      <c r="F75" s="74">
        <v>30.003699999999998</v>
      </c>
      <c r="G75" s="74">
        <v>24.407699999999998</v>
      </c>
      <c r="H75" s="74">
        <v>30.685600000000001</v>
      </c>
      <c r="I75" s="74">
        <v>28.2744</v>
      </c>
      <c r="J75" s="74">
        <v>31.741900000000001</v>
      </c>
      <c r="K75" s="74">
        <v>44.237499999999997</v>
      </c>
      <c r="L75" s="74">
        <v>30.003699999999998</v>
      </c>
      <c r="M75" s="74">
        <v>24.407699999999998</v>
      </c>
      <c r="N75" s="74">
        <v>37.534500000000001</v>
      </c>
      <c r="O75" s="74">
        <v>37.534500000000001</v>
      </c>
      <c r="P75" s="74">
        <v>0</v>
      </c>
      <c r="Q75" s="74" t="s">
        <v>127</v>
      </c>
      <c r="R75" s="74">
        <v>0</v>
      </c>
      <c r="S75" s="74" t="s">
        <v>127</v>
      </c>
    </row>
    <row r="76" spans="1:19" hidden="1" outlineLevel="1" collapsed="1">
      <c r="A76" s="62">
        <v>42522</v>
      </c>
      <c r="B76" s="74">
        <v>30.990200000000002</v>
      </c>
      <c r="C76" s="74">
        <v>28.359000000000002</v>
      </c>
      <c r="D76" s="74">
        <v>31.858000000000001</v>
      </c>
      <c r="E76" s="74">
        <v>43.148699999999998</v>
      </c>
      <c r="F76" s="74">
        <v>31.197900000000001</v>
      </c>
      <c r="G76" s="74">
        <v>17.689599999999999</v>
      </c>
      <c r="H76" s="74">
        <v>31.188500000000001</v>
      </c>
      <c r="I76" s="74">
        <v>28.3581</v>
      </c>
      <c r="J76" s="74">
        <v>32.136499999999998</v>
      </c>
      <c r="K76" s="74">
        <v>43.148699999999998</v>
      </c>
      <c r="L76" s="74">
        <v>31.543399999999998</v>
      </c>
      <c r="M76" s="74">
        <v>17.689599999999999</v>
      </c>
      <c r="N76" s="74">
        <v>14.0541</v>
      </c>
      <c r="O76" s="74">
        <v>36.805500000000002</v>
      </c>
      <c r="P76" s="74">
        <v>14</v>
      </c>
      <c r="Q76" s="74">
        <v>0</v>
      </c>
      <c r="R76" s="74">
        <v>14</v>
      </c>
      <c r="S76" s="74" t="s">
        <v>127</v>
      </c>
    </row>
    <row r="77" spans="1:19" hidden="1" outlineLevel="1" collapsed="1">
      <c r="A77" s="62">
        <v>42552</v>
      </c>
      <c r="B77" s="74">
        <v>31.141999999999999</v>
      </c>
      <c r="C77" s="74">
        <v>27.745200000000001</v>
      </c>
      <c r="D77" s="74">
        <v>32.393300000000004</v>
      </c>
      <c r="E77" s="74">
        <v>42.73</v>
      </c>
      <c r="F77" s="74">
        <v>31.748899999999999</v>
      </c>
      <c r="G77" s="74">
        <v>17.951599999999999</v>
      </c>
      <c r="H77" s="74">
        <v>31.195799999999998</v>
      </c>
      <c r="I77" s="74">
        <v>27.743500000000001</v>
      </c>
      <c r="J77" s="74">
        <v>32.472799999999999</v>
      </c>
      <c r="K77" s="74">
        <v>42.73</v>
      </c>
      <c r="L77" s="74">
        <v>31.8474</v>
      </c>
      <c r="M77" s="74">
        <v>17.951599999999999</v>
      </c>
      <c r="N77" s="74">
        <v>14.3514</v>
      </c>
      <c r="O77" s="74">
        <v>37.729999999999997</v>
      </c>
      <c r="P77" s="74">
        <v>14</v>
      </c>
      <c r="Q77" s="74">
        <v>0</v>
      </c>
      <c r="R77" s="74">
        <v>14</v>
      </c>
      <c r="S77" s="74" t="s">
        <v>127</v>
      </c>
    </row>
    <row r="78" spans="1:19" hidden="1" outlineLevel="1" collapsed="1">
      <c r="A78" s="62">
        <v>42583</v>
      </c>
      <c r="B78" s="74">
        <v>31.8079</v>
      </c>
      <c r="C78" s="74">
        <v>29.149699999999999</v>
      </c>
      <c r="D78" s="74">
        <v>33.520200000000003</v>
      </c>
      <c r="E78" s="74">
        <v>43.372100000000003</v>
      </c>
      <c r="F78" s="74">
        <v>33.872599999999998</v>
      </c>
      <c r="G78" s="74">
        <v>17.051600000000001</v>
      </c>
      <c r="H78" s="74">
        <v>31.966000000000001</v>
      </c>
      <c r="I78" s="74">
        <v>29.146100000000001</v>
      </c>
      <c r="J78" s="74">
        <v>33.808599999999998</v>
      </c>
      <c r="K78" s="74">
        <v>43.372100000000003</v>
      </c>
      <c r="L78" s="74">
        <v>34.246600000000001</v>
      </c>
      <c r="M78" s="74">
        <v>17.051600000000001</v>
      </c>
      <c r="N78" s="74">
        <v>14.3775</v>
      </c>
      <c r="O78" s="74">
        <v>39.702300000000001</v>
      </c>
      <c r="P78" s="74">
        <v>14</v>
      </c>
      <c r="Q78" s="74">
        <v>0</v>
      </c>
      <c r="R78" s="74">
        <v>14</v>
      </c>
      <c r="S78" s="74">
        <v>0</v>
      </c>
    </row>
    <row r="79" spans="1:19" hidden="1" outlineLevel="1" collapsed="1">
      <c r="A79" s="62">
        <v>42614</v>
      </c>
      <c r="B79" s="74">
        <v>30.790099999999999</v>
      </c>
      <c r="C79" s="74">
        <v>28.232099999999999</v>
      </c>
      <c r="D79" s="74">
        <v>31.6829</v>
      </c>
      <c r="E79" s="74">
        <v>42.1492</v>
      </c>
      <c r="F79" s="74">
        <v>30.960599999999999</v>
      </c>
      <c r="G79" s="74">
        <v>21.5168</v>
      </c>
      <c r="H79" s="74">
        <v>30.8504</v>
      </c>
      <c r="I79" s="74">
        <v>28.223099999999999</v>
      </c>
      <c r="J79" s="74">
        <v>31.771599999999999</v>
      </c>
      <c r="K79" s="74">
        <v>42.1492</v>
      </c>
      <c r="L79" s="74">
        <v>31.069700000000001</v>
      </c>
      <c r="M79" s="74">
        <v>21.5168</v>
      </c>
      <c r="N79" s="74">
        <v>15.037699999999999</v>
      </c>
      <c r="O79" s="74">
        <v>48.484900000000003</v>
      </c>
      <c r="P79" s="74">
        <v>14</v>
      </c>
      <c r="Q79" s="74">
        <v>0</v>
      </c>
      <c r="R79" s="74">
        <v>14</v>
      </c>
      <c r="S79" s="74" t="s">
        <v>127</v>
      </c>
    </row>
    <row r="80" spans="1:19" hidden="1" outlineLevel="1" collapsed="1">
      <c r="A80" s="62">
        <v>42644</v>
      </c>
      <c r="B80" s="74">
        <v>31.735199999999999</v>
      </c>
      <c r="C80" s="74">
        <v>28.489000000000001</v>
      </c>
      <c r="D80" s="74">
        <v>32.915599999999998</v>
      </c>
      <c r="E80" s="74">
        <v>44.354900000000001</v>
      </c>
      <c r="F80" s="74">
        <v>31.711400000000001</v>
      </c>
      <c r="G80" s="74">
        <v>26.722799999999999</v>
      </c>
      <c r="H80" s="74">
        <v>31.716200000000001</v>
      </c>
      <c r="I80" s="74">
        <v>28.396100000000001</v>
      </c>
      <c r="J80" s="74">
        <v>32.915999999999997</v>
      </c>
      <c r="K80" s="74">
        <v>44.364400000000003</v>
      </c>
      <c r="L80" s="74">
        <v>31.711400000000001</v>
      </c>
      <c r="M80" s="74">
        <v>26.722799999999999</v>
      </c>
      <c r="N80" s="74">
        <v>42.723999999999997</v>
      </c>
      <c r="O80" s="74">
        <v>43.1813</v>
      </c>
      <c r="P80" s="74">
        <v>27</v>
      </c>
      <c r="Q80" s="74">
        <v>27</v>
      </c>
      <c r="R80" s="74">
        <v>0</v>
      </c>
      <c r="S80" s="74" t="s">
        <v>127</v>
      </c>
    </row>
    <row r="81" spans="1:19" hidden="1" outlineLevel="1" collapsed="1">
      <c r="A81" s="62">
        <v>42675</v>
      </c>
      <c r="B81" s="74">
        <v>31.178699999999999</v>
      </c>
      <c r="C81" s="74">
        <v>28.774100000000001</v>
      </c>
      <c r="D81" s="74">
        <v>32.438699999999997</v>
      </c>
      <c r="E81" s="74">
        <v>37.144300000000001</v>
      </c>
      <c r="F81" s="74">
        <v>31.764900000000001</v>
      </c>
      <c r="G81" s="74">
        <v>26.3903</v>
      </c>
      <c r="H81" s="74">
        <v>31.1251</v>
      </c>
      <c r="I81" s="74">
        <v>28.574000000000002</v>
      </c>
      <c r="J81" s="74">
        <v>32.438699999999997</v>
      </c>
      <c r="K81" s="74">
        <v>37.144300000000001</v>
      </c>
      <c r="L81" s="74">
        <v>31.764900000000001</v>
      </c>
      <c r="M81" s="74">
        <v>26.3903</v>
      </c>
      <c r="N81" s="74">
        <v>40.090299999999999</v>
      </c>
      <c r="O81" s="74">
        <v>40.090299999999999</v>
      </c>
      <c r="P81" s="74">
        <v>0</v>
      </c>
      <c r="Q81" s="74">
        <v>0</v>
      </c>
      <c r="R81" s="74">
        <v>0</v>
      </c>
      <c r="S81" s="74" t="s">
        <v>127</v>
      </c>
    </row>
    <row r="82" spans="1:19" hidden="1" outlineLevel="1" collapsed="1">
      <c r="A82" s="62">
        <v>42705</v>
      </c>
      <c r="B82" s="74">
        <v>30.168199999999999</v>
      </c>
      <c r="C82" s="74">
        <v>28.627300000000002</v>
      </c>
      <c r="D82" s="74">
        <v>30.7651</v>
      </c>
      <c r="E82" s="74">
        <v>34.116100000000003</v>
      </c>
      <c r="F82" s="74">
        <v>32.436300000000003</v>
      </c>
      <c r="G82" s="74">
        <v>17.383099999999999</v>
      </c>
      <c r="H82" s="74">
        <v>30.157</v>
      </c>
      <c r="I82" s="74">
        <v>28.574400000000001</v>
      </c>
      <c r="J82" s="74">
        <v>30.768699999999999</v>
      </c>
      <c r="K82" s="74">
        <v>34.145000000000003</v>
      </c>
      <c r="L82" s="74">
        <v>32.436300000000003</v>
      </c>
      <c r="M82" s="74">
        <v>17.383099999999999</v>
      </c>
      <c r="N82" s="74">
        <v>40.997999999999998</v>
      </c>
      <c r="O82" s="74">
        <v>47.935600000000001</v>
      </c>
      <c r="P82" s="74">
        <v>21.290500000000002</v>
      </c>
      <c r="Q82" s="74">
        <v>21.290500000000002</v>
      </c>
      <c r="R82" s="74">
        <v>0</v>
      </c>
      <c r="S82" s="74" t="s">
        <v>127</v>
      </c>
    </row>
    <row r="83" spans="1:19" hidden="1" outlineLevel="1" collapsed="1">
      <c r="A83" s="62">
        <v>42736</v>
      </c>
      <c r="B83" s="74">
        <v>29.561499999999999</v>
      </c>
      <c r="C83" s="74">
        <v>29.0639</v>
      </c>
      <c r="D83" s="74">
        <v>29.776199999999999</v>
      </c>
      <c r="E83" s="74">
        <v>40.555300000000003</v>
      </c>
      <c r="F83" s="74">
        <v>29.4282</v>
      </c>
      <c r="G83" s="74">
        <v>17.075199999999999</v>
      </c>
      <c r="H83" s="74">
        <v>29.5609</v>
      </c>
      <c r="I83" s="74">
        <v>29.062100000000001</v>
      </c>
      <c r="J83" s="74">
        <v>29.776199999999999</v>
      </c>
      <c r="K83" s="74">
        <v>40.555300000000003</v>
      </c>
      <c r="L83" s="74">
        <v>29.4282</v>
      </c>
      <c r="M83" s="74">
        <v>17.075199999999999</v>
      </c>
      <c r="N83" s="74">
        <v>41.136699999999998</v>
      </c>
      <c r="O83" s="74">
        <v>41.136699999999998</v>
      </c>
      <c r="P83" s="74">
        <v>0</v>
      </c>
      <c r="Q83" s="74">
        <v>0</v>
      </c>
      <c r="R83" s="74" t="s">
        <v>127</v>
      </c>
      <c r="S83" s="74" t="s">
        <v>127</v>
      </c>
    </row>
    <row r="84" spans="1:19" hidden="1" outlineLevel="1" collapsed="1">
      <c r="A84" s="62">
        <v>42767</v>
      </c>
      <c r="B84" s="74">
        <v>29.847799999999999</v>
      </c>
      <c r="C84" s="74">
        <v>29.147300000000001</v>
      </c>
      <c r="D84" s="74">
        <v>30.742899999999999</v>
      </c>
      <c r="E84" s="74">
        <v>38.135300000000001</v>
      </c>
      <c r="F84" s="74">
        <v>31.9421</v>
      </c>
      <c r="G84" s="74">
        <v>15.4801</v>
      </c>
      <c r="H84" s="74">
        <v>29.8477</v>
      </c>
      <c r="I84" s="74">
        <v>29.147099999999998</v>
      </c>
      <c r="J84" s="74">
        <v>30.742899999999999</v>
      </c>
      <c r="K84" s="74">
        <v>38.135300000000001</v>
      </c>
      <c r="L84" s="74">
        <v>31.9421</v>
      </c>
      <c r="M84" s="74">
        <v>15.4801</v>
      </c>
      <c r="N84" s="74">
        <v>37.257599999999996</v>
      </c>
      <c r="O84" s="74">
        <v>37.257599999999996</v>
      </c>
      <c r="P84" s="74">
        <v>0</v>
      </c>
      <c r="Q84" s="74">
        <v>0</v>
      </c>
      <c r="R84" s="74">
        <v>0</v>
      </c>
      <c r="S84" s="74" t="s">
        <v>127</v>
      </c>
    </row>
    <row r="85" spans="1:19" hidden="1" outlineLevel="1" collapsed="1">
      <c r="A85" s="62">
        <v>42795</v>
      </c>
      <c r="B85" s="74">
        <v>29.529499999999999</v>
      </c>
      <c r="C85" s="74">
        <v>30.365600000000001</v>
      </c>
      <c r="D85" s="74">
        <v>28.9907</v>
      </c>
      <c r="E85" s="74">
        <v>35.042000000000002</v>
      </c>
      <c r="F85" s="74">
        <v>28.052900000000001</v>
      </c>
      <c r="G85" s="74">
        <v>23.5395</v>
      </c>
      <c r="H85" s="74">
        <v>29.512599999999999</v>
      </c>
      <c r="I85" s="74">
        <v>30.325900000000001</v>
      </c>
      <c r="J85" s="74">
        <v>28.9907</v>
      </c>
      <c r="K85" s="74">
        <v>35.042000000000002</v>
      </c>
      <c r="L85" s="74">
        <v>28.052900000000001</v>
      </c>
      <c r="M85" s="74">
        <v>23.5395</v>
      </c>
      <c r="N85" s="74">
        <v>39.9893</v>
      </c>
      <c r="O85" s="74">
        <v>39.9893</v>
      </c>
      <c r="P85" s="74">
        <v>0</v>
      </c>
      <c r="Q85" s="74">
        <v>0</v>
      </c>
      <c r="R85" s="74">
        <v>0</v>
      </c>
      <c r="S85" s="74" t="s">
        <v>127</v>
      </c>
    </row>
    <row r="86" spans="1:19" hidden="1" outlineLevel="1" collapsed="1">
      <c r="A86" s="62">
        <v>42826</v>
      </c>
      <c r="B86" s="74">
        <v>28.849799999999998</v>
      </c>
      <c r="C86" s="74">
        <v>27.091799999999999</v>
      </c>
      <c r="D86" s="74">
        <v>29.431799999999999</v>
      </c>
      <c r="E86" s="74">
        <v>36.294600000000003</v>
      </c>
      <c r="F86" s="74">
        <v>29.582000000000001</v>
      </c>
      <c r="G86" s="74">
        <v>17.8095</v>
      </c>
      <c r="H86" s="74">
        <v>28.846900000000002</v>
      </c>
      <c r="I86" s="74">
        <v>27.0779</v>
      </c>
      <c r="J86" s="74">
        <v>29.431799999999999</v>
      </c>
      <c r="K86" s="74">
        <v>36.294600000000003</v>
      </c>
      <c r="L86" s="74">
        <v>29.582000000000001</v>
      </c>
      <c r="M86" s="74">
        <v>17.8095</v>
      </c>
      <c r="N86" s="74">
        <v>39.912100000000002</v>
      </c>
      <c r="O86" s="74">
        <v>39.912100000000002</v>
      </c>
      <c r="P86" s="74">
        <v>0</v>
      </c>
      <c r="Q86" s="74">
        <v>0</v>
      </c>
      <c r="R86" s="74">
        <v>0</v>
      </c>
      <c r="S86" s="74" t="s">
        <v>127</v>
      </c>
    </row>
    <row r="87" spans="1:19" hidden="1" outlineLevel="1" collapsed="1">
      <c r="A87" s="62">
        <v>42856</v>
      </c>
      <c r="B87" s="74">
        <v>29.4541</v>
      </c>
      <c r="C87" s="74">
        <v>28.045300000000001</v>
      </c>
      <c r="D87" s="74">
        <v>30.113900000000001</v>
      </c>
      <c r="E87" s="74">
        <v>32.768799999999999</v>
      </c>
      <c r="F87" s="74">
        <v>29.8491</v>
      </c>
      <c r="G87" s="74">
        <v>24.342099999999999</v>
      </c>
      <c r="H87" s="74">
        <v>29.452000000000002</v>
      </c>
      <c r="I87" s="74">
        <v>28.037500000000001</v>
      </c>
      <c r="J87" s="74">
        <v>30.113900000000001</v>
      </c>
      <c r="K87" s="74">
        <v>32.768799999999999</v>
      </c>
      <c r="L87" s="74">
        <v>29.8491</v>
      </c>
      <c r="M87" s="74">
        <v>24.342099999999999</v>
      </c>
      <c r="N87" s="74">
        <v>39.899000000000001</v>
      </c>
      <c r="O87" s="74">
        <v>39.899000000000001</v>
      </c>
      <c r="P87" s="74">
        <v>0</v>
      </c>
      <c r="Q87" s="74">
        <v>0</v>
      </c>
      <c r="R87" s="74">
        <v>0</v>
      </c>
      <c r="S87" s="74" t="s">
        <v>127</v>
      </c>
    </row>
    <row r="88" spans="1:19" hidden="1" outlineLevel="1" collapsed="1">
      <c r="A88" s="62">
        <v>42887</v>
      </c>
      <c r="B88" s="74">
        <v>29.816299999999998</v>
      </c>
      <c r="C88" s="74">
        <v>29.186800000000002</v>
      </c>
      <c r="D88" s="74">
        <v>30.1434</v>
      </c>
      <c r="E88" s="74">
        <v>33.644399999999997</v>
      </c>
      <c r="F88" s="74">
        <v>29.375</v>
      </c>
      <c r="G88" s="74">
        <v>30.605699999999999</v>
      </c>
      <c r="H88" s="74">
        <v>29.816199999999998</v>
      </c>
      <c r="I88" s="74">
        <v>29.186499999999999</v>
      </c>
      <c r="J88" s="74">
        <v>30.1434</v>
      </c>
      <c r="K88" s="74">
        <v>33.644399999999997</v>
      </c>
      <c r="L88" s="74">
        <v>29.375</v>
      </c>
      <c r="M88" s="74">
        <v>30.605699999999999</v>
      </c>
      <c r="N88" s="74">
        <v>37.965499999999999</v>
      </c>
      <c r="O88" s="74">
        <v>37.965499999999999</v>
      </c>
      <c r="P88" s="74">
        <v>0</v>
      </c>
      <c r="Q88" s="74">
        <v>0</v>
      </c>
      <c r="R88" s="74">
        <v>0</v>
      </c>
      <c r="S88" s="74" t="s">
        <v>127</v>
      </c>
    </row>
    <row r="89" spans="1:19" hidden="1" outlineLevel="1" collapsed="1">
      <c r="A89" s="62">
        <v>42917</v>
      </c>
      <c r="B89" s="74">
        <v>29.052900000000001</v>
      </c>
      <c r="C89" s="74">
        <v>28.157399999999999</v>
      </c>
      <c r="D89" s="74">
        <v>29.4087</v>
      </c>
      <c r="E89" s="74">
        <v>27.124199999999998</v>
      </c>
      <c r="F89" s="74">
        <v>30.257000000000001</v>
      </c>
      <c r="G89" s="74">
        <v>25.285499999999999</v>
      </c>
      <c r="H89" s="74">
        <v>29.023900000000001</v>
      </c>
      <c r="I89" s="74">
        <v>28.0488</v>
      </c>
      <c r="J89" s="74">
        <v>29.4087</v>
      </c>
      <c r="K89" s="74">
        <v>27.124199999999998</v>
      </c>
      <c r="L89" s="74">
        <v>30.257000000000001</v>
      </c>
      <c r="M89" s="74">
        <v>25.285499999999999</v>
      </c>
      <c r="N89" s="74">
        <v>44.183300000000003</v>
      </c>
      <c r="O89" s="74">
        <v>44.183300000000003</v>
      </c>
      <c r="P89" s="74">
        <v>0</v>
      </c>
      <c r="Q89" s="74">
        <v>0</v>
      </c>
      <c r="R89" s="74">
        <v>0</v>
      </c>
      <c r="S89" s="74" t="s">
        <v>127</v>
      </c>
    </row>
    <row r="90" spans="1:19" hidden="1" outlineLevel="1" collapsed="1">
      <c r="A90" s="62">
        <v>42948</v>
      </c>
      <c r="B90" s="74">
        <v>26.702300000000001</v>
      </c>
      <c r="C90" s="74">
        <v>27.3217</v>
      </c>
      <c r="D90" s="74">
        <v>26.4694</v>
      </c>
      <c r="E90" s="74">
        <v>22.384499999999999</v>
      </c>
      <c r="F90" s="74">
        <v>28.0151</v>
      </c>
      <c r="G90" s="74">
        <v>21.735900000000001</v>
      </c>
      <c r="H90" s="74">
        <v>26.695499999999999</v>
      </c>
      <c r="I90" s="74">
        <v>27.2971</v>
      </c>
      <c r="J90" s="74">
        <v>26.4694</v>
      </c>
      <c r="K90" s="74">
        <v>22.384499999999999</v>
      </c>
      <c r="L90" s="74">
        <v>28.0151</v>
      </c>
      <c r="M90" s="74">
        <v>21.735900000000001</v>
      </c>
      <c r="N90" s="74">
        <v>59.348100000000002</v>
      </c>
      <c r="O90" s="74">
        <v>59.348100000000002</v>
      </c>
      <c r="P90" s="74">
        <v>0</v>
      </c>
      <c r="Q90" s="74">
        <v>0</v>
      </c>
      <c r="R90" s="74">
        <v>0</v>
      </c>
      <c r="S90" s="74" t="s">
        <v>127</v>
      </c>
    </row>
    <row r="91" spans="1:19" hidden="1" outlineLevel="1" collapsed="1">
      <c r="A91" s="62">
        <v>42979</v>
      </c>
      <c r="B91" s="74">
        <v>27.687999999999999</v>
      </c>
      <c r="C91" s="74">
        <v>28.151399999999999</v>
      </c>
      <c r="D91" s="74">
        <v>27.549900000000001</v>
      </c>
      <c r="E91" s="74">
        <v>26.375599999999999</v>
      </c>
      <c r="F91" s="74">
        <v>28.421600000000002</v>
      </c>
      <c r="G91" s="74">
        <v>21.902699999999999</v>
      </c>
      <c r="H91" s="74">
        <v>27.687899999999999</v>
      </c>
      <c r="I91" s="74">
        <v>28.1511</v>
      </c>
      <c r="J91" s="74">
        <v>27.549900000000001</v>
      </c>
      <c r="K91" s="74">
        <v>26.375599999999999</v>
      </c>
      <c r="L91" s="74">
        <v>28.421600000000002</v>
      </c>
      <c r="M91" s="74">
        <v>21.902699999999999</v>
      </c>
      <c r="N91" s="74">
        <v>38.441499999999998</v>
      </c>
      <c r="O91" s="74">
        <v>38.441499999999998</v>
      </c>
      <c r="P91" s="74">
        <v>0</v>
      </c>
      <c r="Q91" s="74">
        <v>0</v>
      </c>
      <c r="R91" s="74">
        <v>0</v>
      </c>
      <c r="S91" s="74" t="s">
        <v>127</v>
      </c>
    </row>
    <row r="92" spans="1:19" hidden="1" outlineLevel="1" collapsed="1">
      <c r="A92" s="62">
        <v>43009</v>
      </c>
      <c r="B92" s="74">
        <v>28.720400000000001</v>
      </c>
      <c r="C92" s="74">
        <v>28.712700000000002</v>
      </c>
      <c r="D92" s="74">
        <v>28.722999999999999</v>
      </c>
      <c r="E92" s="74">
        <v>28.886299999999999</v>
      </c>
      <c r="F92" s="74">
        <v>29.373200000000001</v>
      </c>
      <c r="G92" s="74">
        <v>20.671399999999998</v>
      </c>
      <c r="H92" s="74">
        <v>28.720300000000002</v>
      </c>
      <c r="I92" s="74">
        <v>28.7121</v>
      </c>
      <c r="J92" s="74">
        <v>28.722999999999999</v>
      </c>
      <c r="K92" s="74">
        <v>28.886299999999999</v>
      </c>
      <c r="L92" s="74">
        <v>29.373200000000001</v>
      </c>
      <c r="M92" s="74">
        <v>20.671399999999998</v>
      </c>
      <c r="N92" s="74">
        <v>44.276800000000001</v>
      </c>
      <c r="O92" s="74">
        <v>44.276800000000001</v>
      </c>
      <c r="P92" s="74">
        <v>0</v>
      </c>
      <c r="Q92" s="74">
        <v>0</v>
      </c>
      <c r="R92" s="74">
        <v>0</v>
      </c>
      <c r="S92" s="74" t="s">
        <v>127</v>
      </c>
    </row>
    <row r="93" spans="1:19" hidden="1" outlineLevel="1" collapsed="1">
      <c r="A93" s="62">
        <v>43040</v>
      </c>
      <c r="B93" s="74">
        <v>27.9785</v>
      </c>
      <c r="C93" s="74">
        <v>28.5428</v>
      </c>
      <c r="D93" s="74">
        <v>27.779299999999999</v>
      </c>
      <c r="E93" s="74">
        <v>26.807099999999998</v>
      </c>
      <c r="F93" s="74">
        <v>28.837700000000002</v>
      </c>
      <c r="G93" s="74">
        <v>19.403500000000001</v>
      </c>
      <c r="H93" s="74">
        <v>27.978400000000001</v>
      </c>
      <c r="I93" s="74">
        <v>28.542400000000001</v>
      </c>
      <c r="J93" s="74">
        <v>27.779299999999999</v>
      </c>
      <c r="K93" s="74">
        <v>26.807099999999998</v>
      </c>
      <c r="L93" s="74">
        <v>28.837700000000002</v>
      </c>
      <c r="M93" s="74">
        <v>19.403500000000001</v>
      </c>
      <c r="N93" s="74">
        <v>41.258600000000001</v>
      </c>
      <c r="O93" s="74">
        <v>41.258600000000001</v>
      </c>
      <c r="P93" s="74">
        <v>0</v>
      </c>
      <c r="Q93" s="74">
        <v>0</v>
      </c>
      <c r="R93" s="74">
        <v>0</v>
      </c>
      <c r="S93" s="74" t="s">
        <v>127</v>
      </c>
    </row>
    <row r="94" spans="1:19" hidden="1" outlineLevel="1" collapsed="1">
      <c r="A94" s="62">
        <v>43070</v>
      </c>
      <c r="B94" s="74">
        <v>34.552199999999999</v>
      </c>
      <c r="C94" s="74">
        <v>28.028600000000001</v>
      </c>
      <c r="D94" s="74">
        <v>36.481400000000001</v>
      </c>
      <c r="E94" s="74">
        <v>53.7254</v>
      </c>
      <c r="F94" s="74">
        <v>32.807899999999997</v>
      </c>
      <c r="G94" s="74">
        <v>24.888999999999999</v>
      </c>
      <c r="H94" s="74">
        <v>34.686900000000001</v>
      </c>
      <c r="I94" s="74">
        <v>28.028600000000001</v>
      </c>
      <c r="J94" s="74">
        <v>36.671199999999999</v>
      </c>
      <c r="K94" s="74">
        <v>53.7254</v>
      </c>
      <c r="L94" s="74">
        <v>33.016100000000002</v>
      </c>
      <c r="M94" s="74">
        <v>24.888999999999999</v>
      </c>
      <c r="N94" s="74">
        <v>12.004300000000001</v>
      </c>
      <c r="O94" s="74">
        <v>37.522500000000001</v>
      </c>
      <c r="P94" s="74">
        <v>12</v>
      </c>
      <c r="Q94" s="74">
        <v>0</v>
      </c>
      <c r="R94" s="74">
        <v>12</v>
      </c>
      <c r="S94" s="74" t="s">
        <v>127</v>
      </c>
    </row>
    <row r="95" spans="1:19" hidden="1" outlineLevel="1" collapsed="1">
      <c r="A95" s="62">
        <v>43101</v>
      </c>
      <c r="B95" s="74">
        <v>32.695799999999998</v>
      </c>
      <c r="C95" s="74">
        <v>28.7989</v>
      </c>
      <c r="D95" s="74">
        <v>34.547800000000002</v>
      </c>
      <c r="E95" s="74">
        <v>38.727600000000002</v>
      </c>
      <c r="F95" s="74">
        <v>34.435400000000001</v>
      </c>
      <c r="G95" s="74">
        <v>21.100300000000001</v>
      </c>
      <c r="H95" s="74">
        <v>32.766300000000001</v>
      </c>
      <c r="I95" s="74">
        <v>28.792899999999999</v>
      </c>
      <c r="J95" s="74">
        <v>34.663600000000002</v>
      </c>
      <c r="K95" s="74">
        <v>38.727600000000002</v>
      </c>
      <c r="L95" s="74">
        <v>34.585999999999999</v>
      </c>
      <c r="M95" s="74">
        <v>21.100300000000001</v>
      </c>
      <c r="N95" s="74">
        <v>13.1387</v>
      </c>
      <c r="O95" s="74">
        <v>43.735900000000001</v>
      </c>
      <c r="P95" s="74">
        <v>12</v>
      </c>
      <c r="Q95" s="74">
        <v>0</v>
      </c>
      <c r="R95" s="74">
        <v>12</v>
      </c>
      <c r="S95" s="74" t="s">
        <v>127</v>
      </c>
    </row>
    <row r="96" spans="1:19" hidden="1" outlineLevel="1" collapsed="1">
      <c r="A96" s="62">
        <v>43132</v>
      </c>
      <c r="B96" s="74">
        <v>34.207099999999997</v>
      </c>
      <c r="C96" s="74">
        <v>28.482600000000001</v>
      </c>
      <c r="D96" s="74">
        <v>36.001100000000001</v>
      </c>
      <c r="E96" s="74">
        <v>34.291499999999999</v>
      </c>
      <c r="F96" s="74">
        <v>38.069099999999999</v>
      </c>
      <c r="G96" s="74">
        <v>19.783300000000001</v>
      </c>
      <c r="H96" s="74">
        <v>34.247599999999998</v>
      </c>
      <c r="I96" s="74">
        <v>28.482500000000002</v>
      </c>
      <c r="J96" s="74">
        <v>36.058599999999998</v>
      </c>
      <c r="K96" s="74">
        <v>34.291499999999999</v>
      </c>
      <c r="L96" s="74">
        <v>38.1571</v>
      </c>
      <c r="M96" s="74">
        <v>19.783300000000001</v>
      </c>
      <c r="N96" s="74">
        <v>12.0487</v>
      </c>
      <c r="O96" s="74">
        <v>38.486199999999997</v>
      </c>
      <c r="P96" s="74">
        <v>12</v>
      </c>
      <c r="Q96" s="74">
        <v>0</v>
      </c>
      <c r="R96" s="74">
        <v>12</v>
      </c>
      <c r="S96" s="74" t="s">
        <v>127</v>
      </c>
    </row>
    <row r="97" spans="1:19" hidden="1" outlineLevel="1" collapsed="1">
      <c r="A97" s="62">
        <v>43160</v>
      </c>
      <c r="B97" s="74">
        <v>32.6203</v>
      </c>
      <c r="C97" s="74">
        <v>28.5822</v>
      </c>
      <c r="D97" s="74">
        <v>34.161099999999998</v>
      </c>
      <c r="E97" s="74">
        <v>35.970199999999998</v>
      </c>
      <c r="F97" s="74">
        <v>34.694400000000002</v>
      </c>
      <c r="G97" s="74">
        <v>21.656400000000001</v>
      </c>
      <c r="H97" s="74">
        <v>32.620199999999997</v>
      </c>
      <c r="I97" s="74">
        <v>28.581499999999998</v>
      </c>
      <c r="J97" s="74">
        <v>34.161099999999998</v>
      </c>
      <c r="K97" s="74">
        <v>35.970199999999998</v>
      </c>
      <c r="L97" s="74">
        <v>34.694400000000002</v>
      </c>
      <c r="M97" s="74">
        <v>21.656400000000001</v>
      </c>
      <c r="N97" s="74">
        <v>39.083199999999998</v>
      </c>
      <c r="O97" s="74">
        <v>39.083199999999998</v>
      </c>
      <c r="P97" s="74">
        <v>0</v>
      </c>
      <c r="Q97" s="74">
        <v>0</v>
      </c>
      <c r="R97" s="74">
        <v>0</v>
      </c>
      <c r="S97" s="74" t="s">
        <v>127</v>
      </c>
    </row>
    <row r="98" spans="1:19" hidden="1" outlineLevel="1" collapsed="1">
      <c r="A98" s="62">
        <v>43191</v>
      </c>
      <c r="B98" s="74">
        <v>34.846899999999998</v>
      </c>
      <c r="C98" s="74">
        <v>28.052399999999999</v>
      </c>
      <c r="D98" s="74">
        <v>37.404600000000002</v>
      </c>
      <c r="E98" s="74">
        <v>37.575400000000002</v>
      </c>
      <c r="F98" s="74">
        <v>38.842500000000001</v>
      </c>
      <c r="G98" s="74">
        <v>21.658999999999999</v>
      </c>
      <c r="H98" s="74">
        <v>34.8461</v>
      </c>
      <c r="I98" s="74">
        <v>28.048300000000001</v>
      </c>
      <c r="J98" s="74">
        <v>37.404600000000002</v>
      </c>
      <c r="K98" s="74">
        <v>37.575400000000002</v>
      </c>
      <c r="L98" s="74">
        <v>38.842500000000001</v>
      </c>
      <c r="M98" s="74">
        <v>21.658999999999999</v>
      </c>
      <c r="N98" s="74">
        <v>55.314500000000002</v>
      </c>
      <c r="O98" s="74">
        <v>55.314500000000002</v>
      </c>
      <c r="P98" s="74">
        <v>0</v>
      </c>
      <c r="Q98" s="74">
        <v>0</v>
      </c>
      <c r="R98" s="74" t="s">
        <v>127</v>
      </c>
      <c r="S98" s="74">
        <v>0</v>
      </c>
    </row>
    <row r="99" spans="1:19" hidden="1" outlineLevel="1" collapsed="1">
      <c r="A99" s="62">
        <v>43221</v>
      </c>
      <c r="B99" s="74">
        <v>33.612400000000001</v>
      </c>
      <c r="C99" s="74">
        <v>28.2193</v>
      </c>
      <c r="D99" s="74">
        <v>36.034100000000002</v>
      </c>
      <c r="E99" s="74">
        <v>42.706000000000003</v>
      </c>
      <c r="F99" s="74">
        <v>35.308199999999999</v>
      </c>
      <c r="G99" s="74">
        <v>21.994199999999999</v>
      </c>
      <c r="H99" s="74">
        <v>33.6111</v>
      </c>
      <c r="I99" s="74">
        <v>28.213899999999999</v>
      </c>
      <c r="J99" s="74">
        <v>36.034100000000002</v>
      </c>
      <c r="K99" s="74">
        <v>42.706000000000003</v>
      </c>
      <c r="L99" s="74">
        <v>35.308199999999999</v>
      </c>
      <c r="M99" s="74">
        <v>21.994199999999999</v>
      </c>
      <c r="N99" s="74">
        <v>53.869900000000001</v>
      </c>
      <c r="O99" s="74">
        <v>53.869900000000001</v>
      </c>
      <c r="P99" s="74">
        <v>0</v>
      </c>
      <c r="Q99" s="74">
        <v>0</v>
      </c>
      <c r="R99" s="74">
        <v>0</v>
      </c>
      <c r="S99" s="74" t="s">
        <v>127</v>
      </c>
    </row>
    <row r="100" spans="1:19" hidden="1" outlineLevel="1" collapsed="1">
      <c r="A100" s="62">
        <v>43252</v>
      </c>
      <c r="B100" s="74">
        <v>35.483499999999999</v>
      </c>
      <c r="C100" s="74">
        <v>27.763100000000001</v>
      </c>
      <c r="D100" s="74">
        <v>38.282499999999999</v>
      </c>
      <c r="E100" s="74">
        <v>35.572699999999998</v>
      </c>
      <c r="F100" s="74">
        <v>40.028799999999997</v>
      </c>
      <c r="G100" s="74">
        <v>23.841100000000001</v>
      </c>
      <c r="H100" s="74">
        <v>35.483199999999997</v>
      </c>
      <c r="I100" s="74">
        <v>27.761399999999998</v>
      </c>
      <c r="J100" s="74">
        <v>38.282499999999999</v>
      </c>
      <c r="K100" s="74">
        <v>35.572699999999998</v>
      </c>
      <c r="L100" s="74">
        <v>40.028799999999997</v>
      </c>
      <c r="M100" s="74">
        <v>23.841100000000001</v>
      </c>
      <c r="N100" s="74">
        <v>54.198799999999999</v>
      </c>
      <c r="O100" s="74">
        <v>54.198799999999999</v>
      </c>
      <c r="P100" s="74">
        <v>0</v>
      </c>
      <c r="Q100" s="74">
        <v>0</v>
      </c>
      <c r="R100" s="74">
        <v>0</v>
      </c>
      <c r="S100" s="74" t="s">
        <v>127</v>
      </c>
    </row>
    <row r="101" spans="1:19" hidden="1" outlineLevel="1" collapsed="1">
      <c r="A101" s="62">
        <v>43282</v>
      </c>
      <c r="B101" s="74">
        <v>34.613500000000002</v>
      </c>
      <c r="C101" s="74">
        <v>28.846699999999998</v>
      </c>
      <c r="D101" s="74">
        <v>36.875599999999999</v>
      </c>
      <c r="E101" s="74">
        <v>38.604199999999999</v>
      </c>
      <c r="F101" s="74">
        <v>37.602699999999999</v>
      </c>
      <c r="G101" s="74">
        <v>25.6921</v>
      </c>
      <c r="H101" s="74">
        <v>34.708199999999998</v>
      </c>
      <c r="I101" s="74">
        <v>28.843499999999999</v>
      </c>
      <c r="J101" s="74">
        <v>37.020400000000002</v>
      </c>
      <c r="K101" s="74">
        <v>38.604199999999999</v>
      </c>
      <c r="L101" s="74">
        <v>37.602699999999999</v>
      </c>
      <c r="M101" s="74">
        <v>26.870100000000001</v>
      </c>
      <c r="N101" s="74">
        <v>9.3370999999999995</v>
      </c>
      <c r="O101" s="74">
        <v>57.005800000000001</v>
      </c>
      <c r="P101" s="74">
        <v>8.9152000000000005</v>
      </c>
      <c r="Q101" s="74">
        <v>0</v>
      </c>
      <c r="R101" s="74">
        <v>0</v>
      </c>
      <c r="S101" s="74">
        <v>8.9152000000000005</v>
      </c>
    </row>
    <row r="102" spans="1:19" hidden="1" outlineLevel="1" collapsed="1">
      <c r="A102" s="62">
        <v>43313</v>
      </c>
      <c r="B102" s="74">
        <v>34.923200000000001</v>
      </c>
      <c r="C102" s="74">
        <v>29.726400000000002</v>
      </c>
      <c r="D102" s="74">
        <v>37.231699999999996</v>
      </c>
      <c r="E102" s="74">
        <v>36.182400000000001</v>
      </c>
      <c r="F102" s="74">
        <v>39.215000000000003</v>
      </c>
      <c r="G102" s="74">
        <v>20.956199999999999</v>
      </c>
      <c r="H102" s="74">
        <v>34.971600000000002</v>
      </c>
      <c r="I102" s="74">
        <v>29.7239</v>
      </c>
      <c r="J102" s="74">
        <v>37.308300000000003</v>
      </c>
      <c r="K102" s="74">
        <v>36.182400000000001</v>
      </c>
      <c r="L102" s="74">
        <v>39.328699999999998</v>
      </c>
      <c r="M102" s="74">
        <v>20.956199999999999</v>
      </c>
      <c r="N102" s="74">
        <v>8.4108000000000001</v>
      </c>
      <c r="O102" s="74">
        <v>48.801400000000001</v>
      </c>
      <c r="P102" s="74">
        <v>7.5</v>
      </c>
      <c r="Q102" s="74">
        <v>0</v>
      </c>
      <c r="R102" s="74">
        <v>7.5</v>
      </c>
      <c r="S102" s="74">
        <v>0</v>
      </c>
    </row>
    <row r="103" spans="1:19" hidden="1" outlineLevel="1" collapsed="1">
      <c r="A103" s="62">
        <v>43344</v>
      </c>
      <c r="B103" s="74">
        <v>35.141500000000001</v>
      </c>
      <c r="C103" s="74">
        <v>29.593399999999999</v>
      </c>
      <c r="D103" s="74">
        <v>37.134</v>
      </c>
      <c r="E103" s="74">
        <v>37.161200000000001</v>
      </c>
      <c r="F103" s="74">
        <v>38.7455</v>
      </c>
      <c r="G103" s="74">
        <v>22.5991</v>
      </c>
      <c r="H103" s="74">
        <v>35.186999999999998</v>
      </c>
      <c r="I103" s="74">
        <v>29.591000000000001</v>
      </c>
      <c r="J103" s="74">
        <v>37.200800000000001</v>
      </c>
      <c r="K103" s="74">
        <v>37.161200000000001</v>
      </c>
      <c r="L103" s="74">
        <v>38.7455</v>
      </c>
      <c r="M103" s="74">
        <v>23.037299999999998</v>
      </c>
      <c r="N103" s="74">
        <v>8.4372000000000007</v>
      </c>
      <c r="O103" s="74">
        <v>44.121299999999998</v>
      </c>
      <c r="P103" s="74">
        <v>7.5</v>
      </c>
      <c r="Q103" s="74">
        <v>0</v>
      </c>
      <c r="R103" s="74">
        <v>0</v>
      </c>
      <c r="S103" s="74">
        <v>7.5</v>
      </c>
    </row>
    <row r="104" spans="1:19" hidden="1" outlineLevel="1" collapsed="1">
      <c r="A104" s="62">
        <v>43374</v>
      </c>
      <c r="B104" s="74">
        <v>37.245600000000003</v>
      </c>
      <c r="C104" s="74">
        <v>34.567300000000003</v>
      </c>
      <c r="D104" s="74">
        <v>38.081099999999999</v>
      </c>
      <c r="E104" s="74">
        <v>39.696800000000003</v>
      </c>
      <c r="F104" s="74">
        <v>38.266800000000003</v>
      </c>
      <c r="G104" s="74">
        <v>24.479900000000001</v>
      </c>
      <c r="H104" s="74">
        <v>37.244199999999999</v>
      </c>
      <c r="I104" s="74">
        <v>34.560699999999997</v>
      </c>
      <c r="J104" s="74">
        <v>38.081099999999999</v>
      </c>
      <c r="K104" s="74">
        <v>39.696800000000003</v>
      </c>
      <c r="L104" s="74">
        <v>38.266800000000003</v>
      </c>
      <c r="M104" s="74">
        <v>24.479900000000001</v>
      </c>
      <c r="N104" s="74">
        <v>58.301600000000001</v>
      </c>
      <c r="O104" s="74">
        <v>58.301600000000001</v>
      </c>
      <c r="P104" s="74">
        <v>0</v>
      </c>
      <c r="Q104" s="74">
        <v>0</v>
      </c>
      <c r="R104" s="74">
        <v>0</v>
      </c>
      <c r="S104" s="74" t="s">
        <v>127</v>
      </c>
    </row>
    <row r="105" spans="1:19" hidden="1" outlineLevel="1" collapsed="1">
      <c r="A105" s="62">
        <v>43405</v>
      </c>
      <c r="B105" s="74">
        <v>35.681100000000001</v>
      </c>
      <c r="C105" s="74">
        <v>30.5488</v>
      </c>
      <c r="D105" s="74">
        <v>36.799100000000003</v>
      </c>
      <c r="E105" s="74">
        <v>37.5212</v>
      </c>
      <c r="F105" s="74">
        <v>38.1997</v>
      </c>
      <c r="G105" s="74">
        <v>16.2742</v>
      </c>
      <c r="H105" s="74">
        <v>35.679000000000002</v>
      </c>
      <c r="I105" s="74">
        <v>30.534600000000001</v>
      </c>
      <c r="J105" s="74">
        <v>36.799100000000003</v>
      </c>
      <c r="K105" s="74">
        <v>37.5212</v>
      </c>
      <c r="L105" s="74">
        <v>38.1997</v>
      </c>
      <c r="M105" s="74">
        <v>16.2742</v>
      </c>
      <c r="N105" s="74">
        <v>58.461799999999997</v>
      </c>
      <c r="O105" s="74">
        <v>58.461799999999997</v>
      </c>
      <c r="P105" s="74">
        <v>0</v>
      </c>
      <c r="Q105" s="74">
        <v>0</v>
      </c>
      <c r="R105" s="74">
        <v>0</v>
      </c>
      <c r="S105" s="74" t="s">
        <v>127</v>
      </c>
    </row>
    <row r="106" spans="1:19" hidden="1" outlineLevel="1" collapsed="1">
      <c r="A106" s="62">
        <v>43435</v>
      </c>
      <c r="B106" s="74">
        <v>41.035899999999998</v>
      </c>
      <c r="C106" s="74">
        <v>29.5139</v>
      </c>
      <c r="D106" s="74">
        <v>43.345399999999998</v>
      </c>
      <c r="E106" s="74">
        <v>37.618499999999997</v>
      </c>
      <c r="F106" s="74">
        <v>47.783900000000003</v>
      </c>
      <c r="G106" s="74">
        <v>17.3386</v>
      </c>
      <c r="H106" s="74">
        <v>41.598100000000002</v>
      </c>
      <c r="I106" s="74">
        <v>29.484999999999999</v>
      </c>
      <c r="J106" s="74">
        <v>44.087299999999999</v>
      </c>
      <c r="K106" s="74">
        <v>39.591799999999999</v>
      </c>
      <c r="L106" s="74">
        <v>47.783900000000003</v>
      </c>
      <c r="M106" s="74">
        <v>17.3386</v>
      </c>
      <c r="N106" s="74">
        <v>15.335699999999999</v>
      </c>
      <c r="O106" s="74">
        <v>58.905299999999997</v>
      </c>
      <c r="P106" s="74">
        <v>15</v>
      </c>
      <c r="Q106" s="74">
        <v>15</v>
      </c>
      <c r="R106" s="74">
        <v>0</v>
      </c>
      <c r="S106" s="74">
        <v>0</v>
      </c>
    </row>
    <row r="107" spans="1:19" hidden="1" outlineLevel="1" collapsed="1">
      <c r="A107" s="62">
        <v>43466</v>
      </c>
      <c r="B107" s="74">
        <v>40.774000000000001</v>
      </c>
      <c r="C107" s="74">
        <v>31.785299999999999</v>
      </c>
      <c r="D107" s="74">
        <v>42.390900000000002</v>
      </c>
      <c r="E107" s="74">
        <v>41.009300000000003</v>
      </c>
      <c r="F107" s="74">
        <v>44.328499999999998</v>
      </c>
      <c r="G107" s="74">
        <v>18.989799999999999</v>
      </c>
      <c r="H107" s="74">
        <v>40.833199999999998</v>
      </c>
      <c r="I107" s="74">
        <v>31.78</v>
      </c>
      <c r="J107" s="74">
        <v>42.465299999999999</v>
      </c>
      <c r="K107" s="74">
        <v>41.009300000000003</v>
      </c>
      <c r="L107" s="74">
        <v>44.328499999999998</v>
      </c>
      <c r="M107" s="74">
        <v>19.590399999999999</v>
      </c>
      <c r="N107" s="74">
        <v>13.823700000000001</v>
      </c>
      <c r="O107" s="74">
        <v>55.160400000000003</v>
      </c>
      <c r="P107" s="74">
        <v>13.1494</v>
      </c>
      <c r="Q107" s="74">
        <v>0</v>
      </c>
      <c r="R107" s="74">
        <v>0</v>
      </c>
      <c r="S107" s="74">
        <v>13.1494</v>
      </c>
    </row>
    <row r="108" spans="1:19" hidden="1" outlineLevel="1" collapsed="1">
      <c r="A108" s="62">
        <v>43497</v>
      </c>
      <c r="B108" s="74">
        <v>32.455300000000001</v>
      </c>
      <c r="C108" s="74">
        <v>31.712800000000001</v>
      </c>
      <c r="D108" s="74">
        <v>32.624699999999997</v>
      </c>
      <c r="E108" s="74">
        <v>34.746099999999998</v>
      </c>
      <c r="F108" s="74">
        <v>33.776400000000002</v>
      </c>
      <c r="G108" s="74">
        <v>11.7501</v>
      </c>
      <c r="H108" s="74">
        <v>32.349800000000002</v>
      </c>
      <c r="I108" s="74">
        <v>30.898099999999999</v>
      </c>
      <c r="J108" s="74">
        <v>32.6723</v>
      </c>
      <c r="K108" s="74">
        <v>34.746099999999998</v>
      </c>
      <c r="L108" s="74">
        <v>33.860300000000002</v>
      </c>
      <c r="M108" s="74">
        <v>11.7501</v>
      </c>
      <c r="N108" s="74">
        <v>47.434600000000003</v>
      </c>
      <c r="O108" s="74">
        <v>59.960599999999999</v>
      </c>
      <c r="P108" s="74">
        <v>11</v>
      </c>
      <c r="Q108" s="74">
        <v>0</v>
      </c>
      <c r="R108" s="74">
        <v>11</v>
      </c>
      <c r="S108" s="74">
        <v>0</v>
      </c>
    </row>
    <row r="109" spans="1:19" hidden="1" outlineLevel="1" collapsed="1">
      <c r="A109" s="62">
        <v>43525</v>
      </c>
      <c r="B109" s="74">
        <v>31.156099999999999</v>
      </c>
      <c r="C109" s="74">
        <v>31.279499999999999</v>
      </c>
      <c r="D109" s="74">
        <v>31.129100000000001</v>
      </c>
      <c r="E109" s="74">
        <v>30.786799999999999</v>
      </c>
      <c r="F109" s="74">
        <v>32.930599999999998</v>
      </c>
      <c r="G109" s="74">
        <v>12.631399999999999</v>
      </c>
      <c r="H109" s="74">
        <v>31.154800000000002</v>
      </c>
      <c r="I109" s="74">
        <v>31.272200000000002</v>
      </c>
      <c r="J109" s="74">
        <v>31.129100000000001</v>
      </c>
      <c r="K109" s="74">
        <v>30.786799999999999</v>
      </c>
      <c r="L109" s="74">
        <v>32.930599999999998</v>
      </c>
      <c r="M109" s="74">
        <v>12.631399999999999</v>
      </c>
      <c r="N109" s="74">
        <v>53.080399999999997</v>
      </c>
      <c r="O109" s="74">
        <v>53.080399999999997</v>
      </c>
      <c r="P109" s="74">
        <v>0</v>
      </c>
      <c r="Q109" s="74">
        <v>0</v>
      </c>
      <c r="R109" s="74">
        <v>0</v>
      </c>
      <c r="S109" s="74" t="s">
        <v>127</v>
      </c>
    </row>
    <row r="110" spans="1:19" hidden="1" outlineLevel="1" collapsed="1">
      <c r="A110" s="62">
        <v>43556</v>
      </c>
      <c r="B110" s="74">
        <v>32.244500000000002</v>
      </c>
      <c r="C110" s="74">
        <v>30.639500000000002</v>
      </c>
      <c r="D110" s="74">
        <v>32.5944</v>
      </c>
      <c r="E110" s="74">
        <v>34.491199999999999</v>
      </c>
      <c r="F110" s="74">
        <v>32.594799999999999</v>
      </c>
      <c r="G110" s="74">
        <v>23.8371</v>
      </c>
      <c r="H110" s="74">
        <v>32.418900000000001</v>
      </c>
      <c r="I110" s="74">
        <v>30.6386</v>
      </c>
      <c r="J110" s="74">
        <v>32.811100000000003</v>
      </c>
      <c r="K110" s="74">
        <v>34.491199999999999</v>
      </c>
      <c r="L110" s="74">
        <v>32.855899999999998</v>
      </c>
      <c r="M110" s="74">
        <v>24.152899999999999</v>
      </c>
      <c r="N110" s="74">
        <v>12.4945</v>
      </c>
      <c r="O110" s="74">
        <v>49.688699999999997</v>
      </c>
      <c r="P110" s="74">
        <v>12.455500000000001</v>
      </c>
      <c r="Q110" s="74">
        <v>0</v>
      </c>
      <c r="R110" s="74">
        <v>11</v>
      </c>
      <c r="S110" s="74">
        <v>17.058900000000001</v>
      </c>
    </row>
    <row r="111" spans="1:19" hidden="1" outlineLevel="1" collapsed="1">
      <c r="A111" s="62">
        <v>43586</v>
      </c>
      <c r="B111" s="74">
        <v>34.559100000000001</v>
      </c>
      <c r="C111" s="74">
        <v>30.261500000000002</v>
      </c>
      <c r="D111" s="74">
        <v>35.518000000000001</v>
      </c>
      <c r="E111" s="74">
        <v>37.8474</v>
      </c>
      <c r="F111" s="74">
        <v>34.562800000000003</v>
      </c>
      <c r="G111" s="74">
        <v>27.1252</v>
      </c>
      <c r="H111" s="74">
        <v>34.596699999999998</v>
      </c>
      <c r="I111" s="74">
        <v>30.2544</v>
      </c>
      <c r="J111" s="74">
        <v>35.567300000000003</v>
      </c>
      <c r="K111" s="74">
        <v>37.8474</v>
      </c>
      <c r="L111" s="74">
        <v>34.640099999999997</v>
      </c>
      <c r="M111" s="74">
        <v>27.161899999999999</v>
      </c>
      <c r="N111" s="74">
        <v>12.2597</v>
      </c>
      <c r="O111" s="74">
        <v>55.081499999999998</v>
      </c>
      <c r="P111" s="74">
        <v>10.883800000000001</v>
      </c>
      <c r="Q111" s="74">
        <v>0</v>
      </c>
      <c r="R111" s="74">
        <v>11</v>
      </c>
      <c r="S111" s="74">
        <v>7.6252000000000004</v>
      </c>
    </row>
    <row r="112" spans="1:19" hidden="1" outlineLevel="1" collapsed="1">
      <c r="A112" s="62">
        <v>43617</v>
      </c>
      <c r="B112" s="74">
        <v>34.499600000000001</v>
      </c>
      <c r="C112" s="74">
        <v>32.1113</v>
      </c>
      <c r="D112" s="74">
        <v>35.080599999999997</v>
      </c>
      <c r="E112" s="74">
        <v>32.243099999999998</v>
      </c>
      <c r="F112" s="74">
        <v>37.424399999999999</v>
      </c>
      <c r="G112" s="74">
        <v>25.7043</v>
      </c>
      <c r="H112" s="74">
        <v>34.5152</v>
      </c>
      <c r="I112" s="74">
        <v>32.103900000000003</v>
      </c>
      <c r="J112" s="74">
        <v>35.1021</v>
      </c>
      <c r="K112" s="74">
        <v>32.243099999999998</v>
      </c>
      <c r="L112" s="74">
        <v>37.460700000000003</v>
      </c>
      <c r="M112" s="74">
        <v>25.7287</v>
      </c>
      <c r="N112" s="74">
        <v>14.3721</v>
      </c>
      <c r="O112" s="74">
        <v>58.738100000000003</v>
      </c>
      <c r="P112" s="74">
        <v>11.0014</v>
      </c>
      <c r="Q112" s="74">
        <v>0</v>
      </c>
      <c r="R112" s="74">
        <v>11</v>
      </c>
      <c r="S112" s="74">
        <v>11.018000000000001</v>
      </c>
    </row>
    <row r="113" spans="1:19" hidden="1" outlineLevel="1" collapsed="1">
      <c r="A113" s="62">
        <v>43647</v>
      </c>
      <c r="B113" s="74">
        <v>34.207000000000001</v>
      </c>
      <c r="C113" s="74">
        <v>33.3078</v>
      </c>
      <c r="D113" s="74">
        <v>34.3767</v>
      </c>
      <c r="E113" s="74">
        <v>36.460700000000003</v>
      </c>
      <c r="F113" s="74">
        <v>33.156399999999998</v>
      </c>
      <c r="G113" s="74">
        <v>21.601900000000001</v>
      </c>
      <c r="H113" s="74">
        <v>34.490699999999997</v>
      </c>
      <c r="I113" s="74">
        <v>33.301699999999997</v>
      </c>
      <c r="J113" s="74">
        <v>34.7179</v>
      </c>
      <c r="K113" s="74">
        <v>37.037599999999998</v>
      </c>
      <c r="L113" s="74">
        <v>33.158999999999999</v>
      </c>
      <c r="M113" s="74">
        <v>22.392199999999999</v>
      </c>
      <c r="N113" s="74">
        <v>9.0762999999999998</v>
      </c>
      <c r="O113" s="74">
        <v>58.601799999999997</v>
      </c>
      <c r="P113" s="74">
        <v>8.9042999999999992</v>
      </c>
      <c r="Q113" s="74">
        <v>9.0952999999999999</v>
      </c>
      <c r="R113" s="74">
        <v>11</v>
      </c>
      <c r="S113" s="74">
        <v>8</v>
      </c>
    </row>
    <row r="114" spans="1:19" hidden="1" outlineLevel="1" collapsed="1">
      <c r="A114" s="62">
        <v>43678</v>
      </c>
      <c r="B114" s="74">
        <v>36.320500000000003</v>
      </c>
      <c r="C114" s="74">
        <v>34.329500000000003</v>
      </c>
      <c r="D114" s="74">
        <v>36.5548</v>
      </c>
      <c r="E114" s="74">
        <v>39.247300000000003</v>
      </c>
      <c r="F114" s="74">
        <v>31.241800000000001</v>
      </c>
      <c r="G114" s="74">
        <v>29.710699999999999</v>
      </c>
      <c r="H114" s="74">
        <v>36.3202</v>
      </c>
      <c r="I114" s="74">
        <v>34.326099999999997</v>
      </c>
      <c r="J114" s="74">
        <v>36.5548</v>
      </c>
      <c r="K114" s="74">
        <v>39.247300000000003</v>
      </c>
      <c r="L114" s="74">
        <v>31.241800000000001</v>
      </c>
      <c r="M114" s="74">
        <v>29.710699999999999</v>
      </c>
      <c r="N114" s="74">
        <v>47.505499999999998</v>
      </c>
      <c r="O114" s="74">
        <v>47.505499999999998</v>
      </c>
      <c r="P114" s="74">
        <v>0</v>
      </c>
      <c r="Q114" s="74">
        <v>0</v>
      </c>
      <c r="R114" s="74">
        <v>0</v>
      </c>
      <c r="S114" s="74" t="s">
        <v>127</v>
      </c>
    </row>
    <row r="115" spans="1:19" hidden="1" outlineLevel="1" collapsed="1">
      <c r="A115" s="62">
        <v>43709</v>
      </c>
      <c r="B115" s="74">
        <v>36.185299999999998</v>
      </c>
      <c r="C115" s="74">
        <v>34.122399999999999</v>
      </c>
      <c r="D115" s="74">
        <v>36.4437</v>
      </c>
      <c r="E115" s="74">
        <v>39.070399999999999</v>
      </c>
      <c r="F115" s="74">
        <v>31.962800000000001</v>
      </c>
      <c r="G115" s="74">
        <v>19.6447</v>
      </c>
      <c r="H115" s="74">
        <v>36.185000000000002</v>
      </c>
      <c r="I115" s="74">
        <v>34.1188</v>
      </c>
      <c r="J115" s="74">
        <v>36.4437</v>
      </c>
      <c r="K115" s="74">
        <v>39.070399999999999</v>
      </c>
      <c r="L115" s="74">
        <v>31.962800000000001</v>
      </c>
      <c r="M115" s="74">
        <v>19.6447</v>
      </c>
      <c r="N115" s="74">
        <v>55.190199999999997</v>
      </c>
      <c r="O115" s="74">
        <v>55.190199999999997</v>
      </c>
      <c r="P115" s="74">
        <v>0</v>
      </c>
      <c r="Q115" s="74">
        <v>0</v>
      </c>
      <c r="R115" s="74">
        <v>0</v>
      </c>
      <c r="S115" s="74">
        <v>0</v>
      </c>
    </row>
    <row r="116" spans="1:19" hidden="1" outlineLevel="1" collapsed="1">
      <c r="A116" s="62">
        <v>43739</v>
      </c>
      <c r="B116" s="74">
        <v>36.821199999999997</v>
      </c>
      <c r="C116" s="74">
        <v>35.142600000000002</v>
      </c>
      <c r="D116" s="74">
        <v>37.031700000000001</v>
      </c>
      <c r="E116" s="74">
        <v>39.168799999999997</v>
      </c>
      <c r="F116" s="74">
        <v>33.729799999999997</v>
      </c>
      <c r="G116" s="74">
        <v>21.8521</v>
      </c>
      <c r="H116" s="74">
        <v>36.825200000000002</v>
      </c>
      <c r="I116" s="74">
        <v>35.130899999999997</v>
      </c>
      <c r="J116" s="74">
        <v>37.037599999999998</v>
      </c>
      <c r="K116" s="74">
        <v>39.168799999999997</v>
      </c>
      <c r="L116" s="74">
        <v>33.729799999999997</v>
      </c>
      <c r="M116" s="74">
        <v>21.937200000000001</v>
      </c>
      <c r="N116" s="74">
        <v>21.904900000000001</v>
      </c>
      <c r="O116" s="74">
        <v>51.3063</v>
      </c>
      <c r="P116" s="74">
        <v>9.1960999999999995</v>
      </c>
      <c r="Q116" s="74">
        <v>0</v>
      </c>
      <c r="R116" s="74">
        <v>0</v>
      </c>
      <c r="S116" s="74">
        <v>9.1960999999999995</v>
      </c>
    </row>
    <row r="117" spans="1:19" hidden="1" outlineLevel="1" collapsed="1">
      <c r="A117" s="62">
        <v>43770</v>
      </c>
      <c r="B117" s="74">
        <v>35.958599999999997</v>
      </c>
      <c r="C117" s="74">
        <v>34.617400000000004</v>
      </c>
      <c r="D117" s="74">
        <v>36.128500000000003</v>
      </c>
      <c r="E117" s="74">
        <v>38.942300000000003</v>
      </c>
      <c r="F117" s="74">
        <v>31.159600000000001</v>
      </c>
      <c r="G117" s="74">
        <v>24.864999999999998</v>
      </c>
      <c r="H117" s="74">
        <v>35.958100000000002</v>
      </c>
      <c r="I117" s="74">
        <v>34.612900000000003</v>
      </c>
      <c r="J117" s="74">
        <v>36.128500000000003</v>
      </c>
      <c r="K117" s="74">
        <v>38.942300000000003</v>
      </c>
      <c r="L117" s="74">
        <v>31.159600000000001</v>
      </c>
      <c r="M117" s="74">
        <v>24.864999999999998</v>
      </c>
      <c r="N117" s="74">
        <v>57.165399999999998</v>
      </c>
      <c r="O117" s="74">
        <v>57.165399999999998</v>
      </c>
      <c r="P117" s="74">
        <v>0</v>
      </c>
      <c r="Q117" s="74">
        <v>0</v>
      </c>
      <c r="R117" s="74">
        <v>0</v>
      </c>
      <c r="S117" s="74">
        <v>0</v>
      </c>
    </row>
    <row r="118" spans="1:19" hidden="1" outlineLevel="1" collapsed="1">
      <c r="A118" s="62">
        <v>43800</v>
      </c>
      <c r="B118" s="74">
        <v>35.353999999999999</v>
      </c>
      <c r="C118" s="74">
        <v>34.226900000000001</v>
      </c>
      <c r="D118" s="74">
        <v>35.489699999999999</v>
      </c>
      <c r="E118" s="74">
        <v>38.608699999999999</v>
      </c>
      <c r="F118" s="74">
        <v>29.262899999999998</v>
      </c>
      <c r="G118" s="74">
        <v>28.576699999999999</v>
      </c>
      <c r="H118" s="74">
        <v>35.364899999999999</v>
      </c>
      <c r="I118" s="74">
        <v>34.220700000000001</v>
      </c>
      <c r="J118" s="74">
        <v>35.502800000000001</v>
      </c>
      <c r="K118" s="74">
        <v>38.608699999999999</v>
      </c>
      <c r="L118" s="74">
        <v>29.293600000000001</v>
      </c>
      <c r="M118" s="74">
        <v>28.576699999999999</v>
      </c>
      <c r="N118" s="74">
        <v>13.594799999999999</v>
      </c>
      <c r="O118" s="74">
        <v>58.734699999999997</v>
      </c>
      <c r="P118" s="74">
        <v>11</v>
      </c>
      <c r="Q118" s="74">
        <v>0</v>
      </c>
      <c r="R118" s="74">
        <v>11</v>
      </c>
      <c r="S118" s="74">
        <v>0</v>
      </c>
    </row>
    <row r="119" spans="1:19" hidden="1" outlineLevel="1" collapsed="1">
      <c r="A119" s="62">
        <v>43831</v>
      </c>
      <c r="B119" s="74">
        <v>36.581200000000003</v>
      </c>
      <c r="C119" s="74">
        <v>35.492400000000004</v>
      </c>
      <c r="D119" s="74">
        <v>36.721299999999999</v>
      </c>
      <c r="E119" s="74">
        <v>39.5899</v>
      </c>
      <c r="F119" s="74">
        <v>31.800599999999999</v>
      </c>
      <c r="G119" s="74">
        <v>26.1373</v>
      </c>
      <c r="H119" s="74">
        <v>36.58</v>
      </c>
      <c r="I119" s="74">
        <v>35.481000000000002</v>
      </c>
      <c r="J119" s="74">
        <v>36.721299999999999</v>
      </c>
      <c r="K119" s="74">
        <v>39.5899</v>
      </c>
      <c r="L119" s="74">
        <v>31.800599999999999</v>
      </c>
      <c r="M119" s="74">
        <v>26.1373</v>
      </c>
      <c r="N119" s="74">
        <v>53.787999999999997</v>
      </c>
      <c r="O119" s="74">
        <v>53.787999999999997</v>
      </c>
      <c r="P119" s="74">
        <v>0</v>
      </c>
      <c r="Q119" s="74">
        <v>0</v>
      </c>
      <c r="R119" s="74">
        <v>0</v>
      </c>
      <c r="S119" s="74">
        <v>0</v>
      </c>
    </row>
    <row r="120" spans="1:19" hidden="1" outlineLevel="1" collapsed="1">
      <c r="A120" s="62">
        <v>43862</v>
      </c>
      <c r="B120" s="74">
        <v>36.7211</v>
      </c>
      <c r="C120" s="74">
        <v>34.146500000000003</v>
      </c>
      <c r="D120" s="74">
        <v>37.095700000000001</v>
      </c>
      <c r="E120" s="74">
        <v>40.027999999999999</v>
      </c>
      <c r="F120" s="74">
        <v>32.9465</v>
      </c>
      <c r="G120" s="74">
        <v>15.989000000000001</v>
      </c>
      <c r="H120" s="74">
        <v>36.803699999999999</v>
      </c>
      <c r="I120" s="74">
        <v>34.1355</v>
      </c>
      <c r="J120" s="74">
        <v>37.192799999999998</v>
      </c>
      <c r="K120" s="74">
        <v>40.027999999999999</v>
      </c>
      <c r="L120" s="74">
        <v>32.9465</v>
      </c>
      <c r="M120" s="74">
        <v>17.697900000000001</v>
      </c>
      <c r="N120" s="74">
        <v>1.7290000000000001</v>
      </c>
      <c r="O120" s="74">
        <v>51.949800000000003</v>
      </c>
      <c r="P120" s="74">
        <v>0</v>
      </c>
      <c r="Q120" s="74">
        <v>0</v>
      </c>
      <c r="R120" s="74">
        <v>0</v>
      </c>
      <c r="S120" s="74">
        <v>0</v>
      </c>
    </row>
    <row r="121" spans="1:19" hidden="1" outlineLevel="1" collapsed="1">
      <c r="A121" s="62">
        <v>43891</v>
      </c>
      <c r="B121" s="74">
        <v>37.996000000000002</v>
      </c>
      <c r="C121" s="74">
        <v>32.832700000000003</v>
      </c>
      <c r="D121" s="74">
        <v>38.762300000000003</v>
      </c>
      <c r="E121" s="74">
        <v>40.162700000000001</v>
      </c>
      <c r="F121" s="74">
        <v>37.508800000000001</v>
      </c>
      <c r="G121" s="74">
        <v>15.639799999999999</v>
      </c>
      <c r="H121" s="74">
        <v>37.9955</v>
      </c>
      <c r="I121" s="74">
        <v>32.827100000000002</v>
      </c>
      <c r="J121" s="74">
        <v>38.762300000000003</v>
      </c>
      <c r="K121" s="74">
        <v>40.162700000000001</v>
      </c>
      <c r="L121" s="74">
        <v>37.508800000000001</v>
      </c>
      <c r="M121" s="74">
        <v>15.639799999999999</v>
      </c>
      <c r="N121" s="74">
        <v>56.680599999999998</v>
      </c>
      <c r="O121" s="74">
        <v>56.680599999999998</v>
      </c>
      <c r="P121" s="74">
        <v>0</v>
      </c>
      <c r="Q121" s="74">
        <v>0</v>
      </c>
      <c r="R121" s="74">
        <v>0</v>
      </c>
      <c r="S121" s="74">
        <v>0</v>
      </c>
    </row>
    <row r="122" spans="1:19" hidden="1" outlineLevel="1" collapsed="1">
      <c r="A122" s="62">
        <v>43922</v>
      </c>
      <c r="B122" s="74">
        <v>37.647500000000001</v>
      </c>
      <c r="C122" s="74">
        <v>31.5534</v>
      </c>
      <c r="D122" s="74">
        <v>38.716900000000003</v>
      </c>
      <c r="E122" s="74">
        <v>39.65</v>
      </c>
      <c r="F122" s="74">
        <v>37.451300000000003</v>
      </c>
      <c r="G122" s="74">
        <v>15.991899999999999</v>
      </c>
      <c r="H122" s="74">
        <v>37.668900000000001</v>
      </c>
      <c r="I122" s="74">
        <v>31.5472</v>
      </c>
      <c r="J122" s="74">
        <v>38.7438</v>
      </c>
      <c r="K122" s="74">
        <v>39.65</v>
      </c>
      <c r="L122" s="74">
        <v>37.451300000000003</v>
      </c>
      <c r="M122" s="74">
        <v>16.429099999999998</v>
      </c>
      <c r="N122" s="74">
        <v>11.078799999999999</v>
      </c>
      <c r="O122" s="74">
        <v>55.872399999999999</v>
      </c>
      <c r="P122" s="74">
        <v>8.8770000000000007</v>
      </c>
      <c r="Q122" s="74">
        <v>0</v>
      </c>
      <c r="R122" s="74">
        <v>0</v>
      </c>
      <c r="S122" s="74">
        <v>8.8770000000000007</v>
      </c>
    </row>
    <row r="123" spans="1:19" hidden="1" outlineLevel="1" collapsed="1">
      <c r="A123" s="62">
        <v>43952</v>
      </c>
      <c r="B123" s="74">
        <v>37.484400000000001</v>
      </c>
      <c r="C123" s="74">
        <v>30.678100000000001</v>
      </c>
      <c r="D123" s="74">
        <v>38.6235</v>
      </c>
      <c r="E123" s="74">
        <v>40.543900000000001</v>
      </c>
      <c r="F123" s="74">
        <v>35.319800000000001</v>
      </c>
      <c r="G123" s="74">
        <v>14.630100000000001</v>
      </c>
      <c r="H123" s="74">
        <v>37.482700000000001</v>
      </c>
      <c r="I123" s="74">
        <v>30.6599</v>
      </c>
      <c r="J123" s="74">
        <v>38.6235</v>
      </c>
      <c r="K123" s="74">
        <v>40.543900000000001</v>
      </c>
      <c r="L123" s="74">
        <v>35.319800000000001</v>
      </c>
      <c r="M123" s="74">
        <v>14.630100000000001</v>
      </c>
      <c r="N123" s="74">
        <v>49.7164</v>
      </c>
      <c r="O123" s="74">
        <v>49.7164</v>
      </c>
      <c r="P123" s="74">
        <v>0</v>
      </c>
      <c r="Q123" s="74">
        <v>0</v>
      </c>
      <c r="R123" s="74">
        <v>0</v>
      </c>
      <c r="S123" s="74" t="s">
        <v>127</v>
      </c>
    </row>
    <row r="124" spans="1:19" hidden="1" outlineLevel="1" collapsed="1">
      <c r="A124" s="62">
        <v>43983</v>
      </c>
      <c r="B124" s="74">
        <v>37.319699999999997</v>
      </c>
      <c r="C124" s="74">
        <v>31.6602</v>
      </c>
      <c r="D124" s="74">
        <v>38.167400000000001</v>
      </c>
      <c r="E124" s="74">
        <v>40.0242</v>
      </c>
      <c r="F124" s="74">
        <v>34.335999999999999</v>
      </c>
      <c r="G124" s="74">
        <v>18.235499999999998</v>
      </c>
      <c r="H124" s="74">
        <v>37.3553</v>
      </c>
      <c r="I124" s="74">
        <v>31.6477</v>
      </c>
      <c r="J124" s="74">
        <v>38.210999999999999</v>
      </c>
      <c r="K124" s="74">
        <v>40.0242</v>
      </c>
      <c r="L124" s="74">
        <v>34.335999999999999</v>
      </c>
      <c r="M124" s="74">
        <v>19.9573</v>
      </c>
      <c r="N124" s="74">
        <v>10.6732</v>
      </c>
      <c r="O124" s="74">
        <v>52.985999999999997</v>
      </c>
      <c r="P124" s="74">
        <v>8.1150000000000002</v>
      </c>
      <c r="Q124" s="74">
        <v>0</v>
      </c>
      <c r="R124" s="74">
        <v>0</v>
      </c>
      <c r="S124" s="74">
        <v>8.1150000000000002</v>
      </c>
    </row>
    <row r="125" spans="1:19" hidden="1" outlineLevel="1" collapsed="1">
      <c r="A125" s="62">
        <v>44013</v>
      </c>
      <c r="B125" s="74">
        <v>36.747799999999998</v>
      </c>
      <c r="C125" s="74">
        <v>32.6389</v>
      </c>
      <c r="D125" s="74">
        <v>37.355400000000003</v>
      </c>
      <c r="E125" s="74">
        <v>39.4968</v>
      </c>
      <c r="F125" s="74">
        <v>34.193899999999999</v>
      </c>
      <c r="G125" s="74">
        <v>17.127199999999998</v>
      </c>
      <c r="H125" s="74">
        <v>36.762500000000003</v>
      </c>
      <c r="I125" s="74">
        <v>32.631500000000003</v>
      </c>
      <c r="J125" s="74">
        <v>37.373199999999997</v>
      </c>
      <c r="K125" s="74">
        <v>39.4968</v>
      </c>
      <c r="L125" s="74">
        <v>34.193899999999999</v>
      </c>
      <c r="M125" s="74">
        <v>17.357700000000001</v>
      </c>
      <c r="N125" s="74">
        <v>13.7377</v>
      </c>
      <c r="O125" s="74">
        <v>41.463099999999997</v>
      </c>
      <c r="P125" s="74">
        <v>8.0991</v>
      </c>
      <c r="Q125" s="74">
        <v>0</v>
      </c>
      <c r="R125" s="74">
        <v>0</v>
      </c>
      <c r="S125" s="74">
        <v>8.0991</v>
      </c>
    </row>
    <row r="126" spans="1:19" hidden="1" outlineLevel="1" collapsed="1">
      <c r="A126" s="62">
        <v>44044</v>
      </c>
      <c r="B126" s="74">
        <v>36.106900000000003</v>
      </c>
      <c r="C126" s="74">
        <v>31.917300000000001</v>
      </c>
      <c r="D126" s="74">
        <v>36.696399999999997</v>
      </c>
      <c r="E126" s="74">
        <v>37.881799999999998</v>
      </c>
      <c r="F126" s="74">
        <v>34.966999999999999</v>
      </c>
      <c r="G126" s="74">
        <v>21.6998</v>
      </c>
      <c r="H126" s="74">
        <v>36.101199999999999</v>
      </c>
      <c r="I126" s="74">
        <v>31.854600000000001</v>
      </c>
      <c r="J126" s="74">
        <v>36.696399999999997</v>
      </c>
      <c r="K126" s="74">
        <v>37.881799999999998</v>
      </c>
      <c r="L126" s="74">
        <v>34.966999999999999</v>
      </c>
      <c r="M126" s="74">
        <v>21.6998</v>
      </c>
      <c r="N126" s="74">
        <v>47.5396</v>
      </c>
      <c r="O126" s="74">
        <v>47.5396</v>
      </c>
      <c r="P126" s="74">
        <v>0</v>
      </c>
      <c r="Q126" s="74">
        <v>0</v>
      </c>
      <c r="R126" s="74">
        <v>0</v>
      </c>
      <c r="S126" s="74">
        <v>0</v>
      </c>
    </row>
    <row r="127" spans="1:19" hidden="1" outlineLevel="1" collapsed="1">
      <c r="A127" s="62">
        <v>44075</v>
      </c>
      <c r="B127" s="74">
        <v>35.783099999999997</v>
      </c>
      <c r="C127" s="74">
        <v>33.172699999999999</v>
      </c>
      <c r="D127" s="74">
        <v>36.1584</v>
      </c>
      <c r="E127" s="74">
        <v>37.880000000000003</v>
      </c>
      <c r="F127" s="74">
        <v>34.044800000000002</v>
      </c>
      <c r="G127" s="74">
        <v>19.663499999999999</v>
      </c>
      <c r="H127" s="74">
        <v>35.797699999999999</v>
      </c>
      <c r="I127" s="74">
        <v>33.163800000000002</v>
      </c>
      <c r="J127" s="74">
        <v>36.176499999999997</v>
      </c>
      <c r="K127" s="74">
        <v>37.880000000000003</v>
      </c>
      <c r="L127" s="74">
        <v>34.044800000000002</v>
      </c>
      <c r="M127" s="74">
        <v>19.891300000000001</v>
      </c>
      <c r="N127" s="74">
        <v>12.3925</v>
      </c>
      <c r="O127" s="74">
        <v>51.221299999999999</v>
      </c>
      <c r="P127" s="74">
        <v>8.0991</v>
      </c>
      <c r="Q127" s="74">
        <v>0</v>
      </c>
      <c r="R127" s="74">
        <v>0</v>
      </c>
      <c r="S127" s="74">
        <v>8.0991</v>
      </c>
    </row>
    <row r="128" spans="1:19" hidden="1" outlineLevel="1" collapsed="1">
      <c r="A128" s="62">
        <v>44105</v>
      </c>
      <c r="B128" s="74">
        <v>35.557200000000002</v>
      </c>
      <c r="C128" s="74">
        <v>33.939500000000002</v>
      </c>
      <c r="D128" s="74">
        <v>35.767299999999999</v>
      </c>
      <c r="E128" s="74">
        <v>37.323700000000002</v>
      </c>
      <c r="F128" s="74">
        <v>34.061500000000002</v>
      </c>
      <c r="G128" s="74">
        <v>22.654900000000001</v>
      </c>
      <c r="H128" s="74">
        <v>35.555799999999998</v>
      </c>
      <c r="I128" s="74">
        <v>33.926000000000002</v>
      </c>
      <c r="J128" s="74">
        <v>35.767299999999999</v>
      </c>
      <c r="K128" s="74">
        <v>37.323700000000002</v>
      </c>
      <c r="L128" s="74">
        <v>34.061500000000002</v>
      </c>
      <c r="M128" s="74">
        <v>22.654900000000001</v>
      </c>
      <c r="N128" s="74">
        <v>52.833199999999998</v>
      </c>
      <c r="O128" s="74">
        <v>52.833199999999998</v>
      </c>
      <c r="P128" s="74">
        <v>0</v>
      </c>
      <c r="Q128" s="74">
        <v>0</v>
      </c>
      <c r="R128" s="74">
        <v>0</v>
      </c>
      <c r="S128" s="74" t="s">
        <v>127</v>
      </c>
    </row>
    <row r="129" spans="1:19" hidden="1" outlineLevel="1" collapsed="1">
      <c r="A129" s="62">
        <v>44136</v>
      </c>
      <c r="B129" s="74">
        <v>36.153599999999997</v>
      </c>
      <c r="C129" s="74">
        <v>34.505000000000003</v>
      </c>
      <c r="D129" s="74">
        <v>36.383899999999997</v>
      </c>
      <c r="E129" s="74">
        <v>37.983400000000003</v>
      </c>
      <c r="F129" s="74">
        <v>34.763800000000003</v>
      </c>
      <c r="G129" s="74">
        <v>21.331499999999998</v>
      </c>
      <c r="H129" s="74">
        <v>36.145000000000003</v>
      </c>
      <c r="I129" s="74">
        <v>34.425899999999999</v>
      </c>
      <c r="J129" s="74">
        <v>36.383899999999997</v>
      </c>
      <c r="K129" s="74">
        <v>37.983400000000003</v>
      </c>
      <c r="L129" s="74">
        <v>34.763800000000003</v>
      </c>
      <c r="M129" s="74">
        <v>21.331499999999998</v>
      </c>
      <c r="N129" s="74">
        <v>50.628300000000003</v>
      </c>
      <c r="O129" s="74">
        <v>50.628300000000003</v>
      </c>
      <c r="P129" s="74">
        <v>0</v>
      </c>
      <c r="Q129" s="74">
        <v>0</v>
      </c>
      <c r="R129" s="74">
        <v>0</v>
      </c>
      <c r="S129" s="74" t="s">
        <v>127</v>
      </c>
    </row>
    <row r="130" spans="1:19" hidden="1" outlineLevel="1" collapsed="1">
      <c r="A130" s="62">
        <v>44166</v>
      </c>
      <c r="B130" s="74">
        <v>34.676699999999997</v>
      </c>
      <c r="C130" s="74">
        <v>32.834899999999998</v>
      </c>
      <c r="D130" s="74">
        <v>34.941400000000002</v>
      </c>
      <c r="E130" s="74">
        <v>36.2395</v>
      </c>
      <c r="F130" s="74">
        <v>33.9377</v>
      </c>
      <c r="G130" s="74">
        <v>17.743300000000001</v>
      </c>
      <c r="H130" s="74">
        <v>34.7288</v>
      </c>
      <c r="I130" s="74">
        <v>32.810299999999998</v>
      </c>
      <c r="J130" s="74">
        <v>35.005000000000003</v>
      </c>
      <c r="K130" s="74">
        <v>36.2395</v>
      </c>
      <c r="L130" s="74">
        <v>34.173699999999997</v>
      </c>
      <c r="M130" s="74">
        <v>17.743300000000001</v>
      </c>
      <c r="N130" s="74">
        <v>12.9498</v>
      </c>
      <c r="O130" s="74">
        <v>50.648499999999999</v>
      </c>
      <c r="P130" s="74">
        <v>10</v>
      </c>
      <c r="Q130" s="74">
        <v>0</v>
      </c>
      <c r="R130" s="74">
        <v>10</v>
      </c>
      <c r="S130" s="74" t="s">
        <v>127</v>
      </c>
    </row>
    <row r="131" spans="1:19" hidden="1" outlineLevel="1" collapsed="1">
      <c r="A131" s="62">
        <v>44197</v>
      </c>
      <c r="B131" s="74">
        <v>35.769399999999997</v>
      </c>
      <c r="C131" s="74">
        <v>33.345799999999997</v>
      </c>
      <c r="D131" s="74">
        <v>36.129199999999997</v>
      </c>
      <c r="E131" s="74">
        <v>37.439799999999998</v>
      </c>
      <c r="F131" s="74">
        <v>34.438400000000001</v>
      </c>
      <c r="G131" s="74">
        <v>23.597799999999999</v>
      </c>
      <c r="H131" s="74">
        <v>35.8065</v>
      </c>
      <c r="I131" s="74">
        <v>33.337899999999998</v>
      </c>
      <c r="J131" s="74">
        <v>36.173400000000001</v>
      </c>
      <c r="K131" s="74">
        <v>37.4848</v>
      </c>
      <c r="L131" s="74">
        <v>34.487499999999997</v>
      </c>
      <c r="M131" s="74">
        <v>23.597799999999999</v>
      </c>
      <c r="N131" s="74">
        <v>8.1027000000000005</v>
      </c>
      <c r="O131" s="74">
        <v>44.997500000000002</v>
      </c>
      <c r="P131" s="74">
        <v>5.5190000000000001</v>
      </c>
      <c r="Q131" s="74">
        <v>2.8325999999999998</v>
      </c>
      <c r="R131" s="74">
        <v>10</v>
      </c>
      <c r="S131" s="74" t="s">
        <v>127</v>
      </c>
    </row>
    <row r="132" spans="1:19" hidden="1" outlineLevel="1" collapsed="1">
      <c r="A132" s="62">
        <v>44228</v>
      </c>
      <c r="B132" s="74">
        <v>35.826500000000003</v>
      </c>
      <c r="C132" s="74">
        <v>32.9514</v>
      </c>
      <c r="D132" s="74">
        <v>36.29</v>
      </c>
      <c r="E132" s="74">
        <v>37.171399999999998</v>
      </c>
      <c r="F132" s="74">
        <v>35.976999999999997</v>
      </c>
      <c r="G132" s="74">
        <v>19.856400000000001</v>
      </c>
      <c r="H132" s="74">
        <v>35.830300000000001</v>
      </c>
      <c r="I132" s="74">
        <v>32.944600000000001</v>
      </c>
      <c r="J132" s="74">
        <v>36.295400000000001</v>
      </c>
      <c r="K132" s="74">
        <v>37.179299999999998</v>
      </c>
      <c r="L132" s="74">
        <v>35.976999999999997</v>
      </c>
      <c r="M132" s="74">
        <v>19.856400000000001</v>
      </c>
      <c r="N132" s="74">
        <v>16.037500000000001</v>
      </c>
      <c r="O132" s="74">
        <v>50.003599999999999</v>
      </c>
      <c r="P132" s="74">
        <v>2.5099999999999998</v>
      </c>
      <c r="Q132" s="74">
        <v>2.5099999999999998</v>
      </c>
      <c r="R132" s="74">
        <v>0</v>
      </c>
      <c r="S132" s="74" t="s">
        <v>127</v>
      </c>
    </row>
    <row r="133" spans="1:19" hidden="1" outlineLevel="1" collapsed="1">
      <c r="A133" s="62">
        <v>44256</v>
      </c>
      <c r="B133" s="74">
        <v>35.243699999999997</v>
      </c>
      <c r="C133" s="74">
        <v>33.864600000000003</v>
      </c>
      <c r="D133" s="74">
        <v>35.444200000000002</v>
      </c>
      <c r="E133" s="74">
        <v>37.4148</v>
      </c>
      <c r="F133" s="74">
        <v>32.841700000000003</v>
      </c>
      <c r="G133" s="74">
        <v>15.2241</v>
      </c>
      <c r="H133" s="74">
        <v>35.242600000000003</v>
      </c>
      <c r="I133" s="74">
        <v>33.855200000000004</v>
      </c>
      <c r="J133" s="74">
        <v>35.444200000000002</v>
      </c>
      <c r="K133" s="74">
        <v>37.4148</v>
      </c>
      <c r="L133" s="74">
        <v>32.841700000000003</v>
      </c>
      <c r="M133" s="74">
        <v>15.2241</v>
      </c>
      <c r="N133" s="74">
        <v>55.722200000000001</v>
      </c>
      <c r="O133" s="74">
        <v>55.722200000000001</v>
      </c>
      <c r="P133" s="74">
        <v>0</v>
      </c>
      <c r="Q133" s="74">
        <v>0</v>
      </c>
      <c r="R133" s="74">
        <v>0</v>
      </c>
      <c r="S133" s="74" t="s">
        <v>127</v>
      </c>
    </row>
    <row r="134" spans="1:19" hidden="1" outlineLevel="1" collapsed="1">
      <c r="A134" s="62">
        <v>44287</v>
      </c>
      <c r="B134" s="74">
        <v>34.838099999999997</v>
      </c>
      <c r="C134" s="74">
        <v>32.841999999999999</v>
      </c>
      <c r="D134" s="74">
        <v>35.175699999999999</v>
      </c>
      <c r="E134" s="74">
        <v>37.2209</v>
      </c>
      <c r="F134" s="74">
        <v>32.6265</v>
      </c>
      <c r="G134" s="74">
        <v>18.503499999999999</v>
      </c>
      <c r="H134" s="74">
        <v>34.8354</v>
      </c>
      <c r="I134" s="74">
        <v>32.821599999999997</v>
      </c>
      <c r="J134" s="74">
        <v>35.175699999999999</v>
      </c>
      <c r="K134" s="74">
        <v>37.2209</v>
      </c>
      <c r="L134" s="74">
        <v>32.6265</v>
      </c>
      <c r="M134" s="74">
        <v>18.503499999999999</v>
      </c>
      <c r="N134" s="74">
        <v>55.9739</v>
      </c>
      <c r="O134" s="74">
        <v>55.9739</v>
      </c>
      <c r="P134" s="74">
        <v>0</v>
      </c>
      <c r="Q134" s="74">
        <v>0</v>
      </c>
      <c r="R134" s="74">
        <v>0</v>
      </c>
      <c r="S134" s="74">
        <v>0</v>
      </c>
    </row>
    <row r="135" spans="1:19" hidden="1" outlineLevel="1" collapsed="1">
      <c r="A135" s="62">
        <v>44317</v>
      </c>
      <c r="B135" s="74">
        <v>34.921700000000001</v>
      </c>
      <c r="C135" s="74">
        <v>31.841799999999999</v>
      </c>
      <c r="D135" s="74">
        <v>35.394199999999998</v>
      </c>
      <c r="E135" s="74">
        <v>37.353099999999998</v>
      </c>
      <c r="F135" s="74">
        <v>34.487200000000001</v>
      </c>
      <c r="G135" s="74">
        <v>12.8475</v>
      </c>
      <c r="H135" s="74">
        <v>34.918399999999998</v>
      </c>
      <c r="I135" s="74">
        <v>31.812100000000001</v>
      </c>
      <c r="J135" s="74">
        <v>35.394199999999998</v>
      </c>
      <c r="K135" s="74">
        <v>37.353099999999998</v>
      </c>
      <c r="L135" s="74">
        <v>34.487200000000001</v>
      </c>
      <c r="M135" s="74">
        <v>12.8475</v>
      </c>
      <c r="N135" s="74">
        <v>52.094299999999997</v>
      </c>
      <c r="O135" s="74">
        <v>52.094299999999997</v>
      </c>
      <c r="P135" s="74">
        <v>0</v>
      </c>
      <c r="Q135" s="74">
        <v>0</v>
      </c>
      <c r="R135" s="74">
        <v>0</v>
      </c>
      <c r="S135" s="74" t="s">
        <v>127</v>
      </c>
    </row>
    <row r="136" spans="1:19" hidden="1" outlineLevel="1" collapsed="1">
      <c r="A136" s="62">
        <v>44348</v>
      </c>
      <c r="B136" s="74">
        <v>36.182000000000002</v>
      </c>
      <c r="C136" s="74">
        <v>31.809000000000001</v>
      </c>
      <c r="D136" s="74">
        <v>36.9114</v>
      </c>
      <c r="E136" s="74">
        <v>37.346699999999998</v>
      </c>
      <c r="F136" s="74">
        <v>40.376100000000001</v>
      </c>
      <c r="G136" s="74">
        <v>12.394600000000001</v>
      </c>
      <c r="H136" s="74">
        <v>36.243699999999997</v>
      </c>
      <c r="I136" s="74">
        <v>31.798400000000001</v>
      </c>
      <c r="J136" s="74">
        <v>36.986800000000002</v>
      </c>
      <c r="K136" s="74">
        <v>37.346699999999998</v>
      </c>
      <c r="L136" s="74">
        <v>40.694400000000002</v>
      </c>
      <c r="M136" s="74">
        <v>12.395</v>
      </c>
      <c r="N136" s="74">
        <v>10.3841</v>
      </c>
      <c r="O136" s="74">
        <v>51.166899999999998</v>
      </c>
      <c r="P136" s="74">
        <v>8.9997000000000007</v>
      </c>
      <c r="Q136" s="74">
        <v>0</v>
      </c>
      <c r="R136" s="74">
        <v>9</v>
      </c>
      <c r="S136" s="74">
        <v>8.8573000000000004</v>
      </c>
    </row>
    <row r="137" spans="1:19" hidden="1" outlineLevel="1" collapsed="1">
      <c r="A137" s="62">
        <v>44378</v>
      </c>
      <c r="B137" s="74">
        <v>35.069000000000003</v>
      </c>
      <c r="C137" s="74">
        <v>33.257300000000001</v>
      </c>
      <c r="D137" s="74">
        <v>35.360399999999998</v>
      </c>
      <c r="E137" s="74">
        <v>37.080500000000001</v>
      </c>
      <c r="F137" s="74">
        <v>33.887799999999999</v>
      </c>
      <c r="G137" s="74">
        <v>18.871200000000002</v>
      </c>
      <c r="H137" s="74">
        <v>35.062199999999997</v>
      </c>
      <c r="I137" s="74">
        <v>33.201000000000001</v>
      </c>
      <c r="J137" s="74">
        <v>35.360399999999998</v>
      </c>
      <c r="K137" s="74">
        <v>37.080500000000001</v>
      </c>
      <c r="L137" s="74">
        <v>33.887799999999999</v>
      </c>
      <c r="M137" s="74">
        <v>18.871200000000002</v>
      </c>
      <c r="N137" s="74">
        <v>47.2425</v>
      </c>
      <c r="O137" s="74">
        <v>47.2425</v>
      </c>
      <c r="P137" s="74">
        <v>0</v>
      </c>
      <c r="Q137" s="74">
        <v>0</v>
      </c>
      <c r="R137" s="74">
        <v>0</v>
      </c>
      <c r="S137" s="74" t="s">
        <v>127</v>
      </c>
    </row>
    <row r="138" spans="1:19" hidden="1" outlineLevel="1" collapsed="1">
      <c r="A138" s="62">
        <v>44409</v>
      </c>
      <c r="B138" s="74">
        <v>35.4604</v>
      </c>
      <c r="C138" s="74">
        <v>33.799599999999998</v>
      </c>
      <c r="D138" s="74">
        <v>35.714599999999997</v>
      </c>
      <c r="E138" s="74">
        <v>37.027000000000001</v>
      </c>
      <c r="F138" s="74">
        <v>35.539099999999998</v>
      </c>
      <c r="G138" s="74">
        <v>16.4101</v>
      </c>
      <c r="H138" s="74">
        <v>35.457299999999996</v>
      </c>
      <c r="I138" s="74">
        <v>33.773499999999999</v>
      </c>
      <c r="J138" s="74">
        <v>35.714599999999997</v>
      </c>
      <c r="K138" s="74">
        <v>37.027000000000001</v>
      </c>
      <c r="L138" s="74">
        <v>35.539099999999998</v>
      </c>
      <c r="M138" s="74">
        <v>16.4101</v>
      </c>
      <c r="N138" s="74">
        <v>50.666200000000003</v>
      </c>
      <c r="O138" s="74">
        <v>50.666200000000003</v>
      </c>
      <c r="P138" s="74">
        <v>0</v>
      </c>
      <c r="Q138" s="74">
        <v>0</v>
      </c>
      <c r="R138" s="74">
        <v>0</v>
      </c>
      <c r="S138" s="74">
        <v>0</v>
      </c>
    </row>
    <row r="139" spans="1:19" hidden="1" outlineLevel="1" collapsed="1">
      <c r="A139" s="62">
        <v>44440</v>
      </c>
      <c r="B139" s="74">
        <v>35.541200000000003</v>
      </c>
      <c r="C139" s="74">
        <v>34.3523</v>
      </c>
      <c r="D139" s="74">
        <v>35.7196</v>
      </c>
      <c r="E139" s="74">
        <v>37.036200000000001</v>
      </c>
      <c r="F139" s="74">
        <v>35.489400000000003</v>
      </c>
      <c r="G139" s="74">
        <v>16.330400000000001</v>
      </c>
      <c r="H139" s="74">
        <v>35.5398</v>
      </c>
      <c r="I139" s="74">
        <v>34.340600000000002</v>
      </c>
      <c r="J139" s="74">
        <v>35.7196</v>
      </c>
      <c r="K139" s="74">
        <v>37.036200000000001</v>
      </c>
      <c r="L139" s="74">
        <v>35.489400000000003</v>
      </c>
      <c r="M139" s="74">
        <v>16.330400000000001</v>
      </c>
      <c r="N139" s="74">
        <v>50.103700000000003</v>
      </c>
      <c r="O139" s="74">
        <v>50.103700000000003</v>
      </c>
      <c r="P139" s="74">
        <v>0</v>
      </c>
      <c r="Q139" s="74">
        <v>0</v>
      </c>
      <c r="R139" s="74">
        <v>0</v>
      </c>
      <c r="S139" s="74" t="s">
        <v>127</v>
      </c>
    </row>
    <row r="140" spans="1:19" collapsed="1">
      <c r="A140" s="62">
        <v>44470</v>
      </c>
      <c r="B140" s="74">
        <v>35.039900000000003</v>
      </c>
      <c r="C140" s="74">
        <v>33.2288</v>
      </c>
      <c r="D140" s="74">
        <v>35.327100000000002</v>
      </c>
      <c r="E140" s="74">
        <v>36.924500000000002</v>
      </c>
      <c r="F140" s="74">
        <v>34.071800000000003</v>
      </c>
      <c r="G140" s="74">
        <v>19.966899999999999</v>
      </c>
      <c r="H140" s="74">
        <v>35.035499999999999</v>
      </c>
      <c r="I140" s="74">
        <v>33.192599999999999</v>
      </c>
      <c r="J140" s="74">
        <v>35.327100000000002</v>
      </c>
      <c r="K140" s="74">
        <v>36.924500000000002</v>
      </c>
      <c r="L140" s="74">
        <v>34.071800000000003</v>
      </c>
      <c r="M140" s="74">
        <v>19.966899999999999</v>
      </c>
      <c r="N140" s="74">
        <v>50.4223</v>
      </c>
      <c r="O140" s="74">
        <v>50.4223</v>
      </c>
      <c r="P140" s="74">
        <v>0</v>
      </c>
      <c r="Q140" s="74">
        <v>0</v>
      </c>
      <c r="R140" s="74">
        <v>0</v>
      </c>
      <c r="S140" s="74" t="s">
        <v>127</v>
      </c>
    </row>
    <row r="141" spans="1:19">
      <c r="A141" s="62">
        <v>44501</v>
      </c>
      <c r="B141" s="74">
        <v>33.694000000000003</v>
      </c>
      <c r="C141" s="74">
        <v>32.953600000000002</v>
      </c>
      <c r="D141" s="74">
        <v>33.804900000000004</v>
      </c>
      <c r="E141" s="74">
        <v>34.703000000000003</v>
      </c>
      <c r="F141" s="74">
        <v>33.852499999999999</v>
      </c>
      <c r="G141" s="74">
        <v>20.716699999999999</v>
      </c>
      <c r="H141" s="74">
        <v>33.693100000000001</v>
      </c>
      <c r="I141" s="74">
        <v>32.947099999999999</v>
      </c>
      <c r="J141" s="74">
        <v>33.804900000000004</v>
      </c>
      <c r="K141" s="74">
        <v>34.703000000000003</v>
      </c>
      <c r="L141" s="74">
        <v>33.852499999999999</v>
      </c>
      <c r="M141" s="74">
        <v>20.716699999999999</v>
      </c>
      <c r="N141" s="74">
        <v>50.4041</v>
      </c>
      <c r="O141" s="74">
        <v>50.4041</v>
      </c>
      <c r="P141" s="74">
        <v>0</v>
      </c>
      <c r="Q141" s="74">
        <v>0</v>
      </c>
      <c r="R141" s="74">
        <v>0</v>
      </c>
      <c r="S141" s="74" t="s">
        <v>127</v>
      </c>
    </row>
    <row r="142" spans="1:19">
      <c r="A142" s="62">
        <v>44531</v>
      </c>
      <c r="B142" s="74">
        <v>32.703299999999999</v>
      </c>
      <c r="C142" s="74">
        <v>33.739400000000003</v>
      </c>
      <c r="D142" s="74">
        <v>32.558599999999998</v>
      </c>
      <c r="E142" s="74">
        <v>33.223999999999997</v>
      </c>
      <c r="F142" s="74">
        <v>32.974400000000003</v>
      </c>
      <c r="G142" s="74">
        <v>19.542899999999999</v>
      </c>
      <c r="H142" s="74">
        <v>32.701799999999999</v>
      </c>
      <c r="I142" s="74">
        <v>33.727400000000003</v>
      </c>
      <c r="J142" s="74">
        <v>32.558599999999998</v>
      </c>
      <c r="K142" s="74">
        <v>33.223999999999997</v>
      </c>
      <c r="L142" s="74">
        <v>32.974400000000003</v>
      </c>
      <c r="M142" s="74">
        <v>19.542899999999999</v>
      </c>
      <c r="N142" s="74">
        <v>54.738399999999999</v>
      </c>
      <c r="O142" s="74">
        <v>54.738399999999999</v>
      </c>
      <c r="P142" s="74">
        <v>0</v>
      </c>
      <c r="Q142" s="74">
        <v>0</v>
      </c>
      <c r="R142" s="74">
        <v>0</v>
      </c>
      <c r="S142" s="74" t="s">
        <v>127</v>
      </c>
    </row>
    <row r="143" spans="1:19">
      <c r="A143" s="62">
        <v>44562</v>
      </c>
      <c r="B143" s="74">
        <v>33.741900000000001</v>
      </c>
      <c r="C143" s="74">
        <v>34.078299999999999</v>
      </c>
      <c r="D143" s="74">
        <v>33.697400000000002</v>
      </c>
      <c r="E143" s="74">
        <v>34.049999999999997</v>
      </c>
      <c r="F143" s="74">
        <v>34.760899999999999</v>
      </c>
      <c r="G143" s="74">
        <v>20.543199999999999</v>
      </c>
      <c r="H143" s="74">
        <v>33.739899999999999</v>
      </c>
      <c r="I143" s="74">
        <v>34.061799999999998</v>
      </c>
      <c r="J143" s="74">
        <v>33.697400000000002</v>
      </c>
      <c r="K143" s="74">
        <v>34.049999999999997</v>
      </c>
      <c r="L143" s="74">
        <v>34.760899999999999</v>
      </c>
      <c r="M143" s="74">
        <v>20.543199999999999</v>
      </c>
      <c r="N143" s="74">
        <v>51.479300000000002</v>
      </c>
      <c r="O143" s="74">
        <v>51.479300000000002</v>
      </c>
      <c r="P143" s="74">
        <v>0</v>
      </c>
      <c r="Q143" s="74">
        <v>0</v>
      </c>
      <c r="R143" s="74">
        <v>0</v>
      </c>
      <c r="S143" s="74" t="s">
        <v>127</v>
      </c>
    </row>
    <row r="144" spans="1:19">
      <c r="A144" s="62">
        <v>44593</v>
      </c>
      <c r="B144" s="74">
        <v>34.653100000000002</v>
      </c>
      <c r="C144" s="74">
        <v>34.482300000000002</v>
      </c>
      <c r="D144" s="74">
        <v>34.680100000000003</v>
      </c>
      <c r="E144" s="74">
        <v>34.665799999999997</v>
      </c>
      <c r="F144" s="74">
        <v>36.622500000000002</v>
      </c>
      <c r="G144" s="74">
        <v>19.1233</v>
      </c>
      <c r="H144" s="74">
        <v>34.652500000000003</v>
      </c>
      <c r="I144" s="74">
        <v>34.477699999999999</v>
      </c>
      <c r="J144" s="74">
        <v>34.680100000000003</v>
      </c>
      <c r="K144" s="74">
        <v>34.665799999999997</v>
      </c>
      <c r="L144" s="74">
        <v>36.622500000000002</v>
      </c>
      <c r="M144" s="74">
        <v>19.1233</v>
      </c>
      <c r="N144" s="74">
        <v>50.286000000000001</v>
      </c>
      <c r="O144" s="74">
        <v>50.286000000000001</v>
      </c>
      <c r="P144" s="74">
        <v>0</v>
      </c>
      <c r="Q144" s="74">
        <v>0</v>
      </c>
      <c r="R144" s="74">
        <v>0</v>
      </c>
      <c r="S144" s="74">
        <v>0</v>
      </c>
    </row>
    <row r="145" spans="1:19">
      <c r="A145" s="62">
        <v>44621</v>
      </c>
      <c r="B145" s="74">
        <v>16.4207</v>
      </c>
      <c r="C145" s="74">
        <v>25.2942</v>
      </c>
      <c r="D145" s="74">
        <v>15.4826</v>
      </c>
      <c r="E145" s="74">
        <v>16.908899999999999</v>
      </c>
      <c r="F145" s="74">
        <v>19.527000000000001</v>
      </c>
      <c r="G145" s="74">
        <v>6.2100000000000002E-2</v>
      </c>
      <c r="H145" s="74">
        <v>16.452000000000002</v>
      </c>
      <c r="I145" s="74">
        <v>25.2788</v>
      </c>
      <c r="J145" s="74">
        <v>15.517899999999999</v>
      </c>
      <c r="K145" s="74">
        <v>16.908899999999999</v>
      </c>
      <c r="L145" s="74">
        <v>19.527000000000001</v>
      </c>
      <c r="M145" s="74">
        <v>6.3399999999999998E-2</v>
      </c>
      <c r="N145" s="74">
        <v>2.0889000000000002</v>
      </c>
      <c r="O145" s="74">
        <v>37.366100000000003</v>
      </c>
      <c r="P145" s="74">
        <v>0</v>
      </c>
      <c r="Q145" s="74" t="s">
        <v>127</v>
      </c>
      <c r="R145" s="74">
        <v>0</v>
      </c>
      <c r="S145" s="74">
        <v>0</v>
      </c>
    </row>
    <row r="146" spans="1:19">
      <c r="A146" s="62">
        <v>44652</v>
      </c>
      <c r="B146" s="74">
        <v>22.645900000000001</v>
      </c>
      <c r="C146" s="74">
        <v>26.625399999999999</v>
      </c>
      <c r="D146" s="74">
        <v>22.015899999999998</v>
      </c>
      <c r="E146" s="74">
        <v>19.993600000000001</v>
      </c>
      <c r="F146" s="74">
        <v>31.7532</v>
      </c>
      <c r="G146" s="74">
        <v>7.6238999999999999</v>
      </c>
      <c r="H146" s="74">
        <v>22.6416</v>
      </c>
      <c r="I146" s="74">
        <v>26.6022</v>
      </c>
      <c r="J146" s="74">
        <v>22.015899999999998</v>
      </c>
      <c r="K146" s="74">
        <v>19.993600000000001</v>
      </c>
      <c r="L146" s="74">
        <v>31.7532</v>
      </c>
      <c r="M146" s="74">
        <v>7.6238999999999999</v>
      </c>
      <c r="N146" s="74">
        <v>37.408700000000003</v>
      </c>
      <c r="O146" s="74">
        <v>37.408700000000003</v>
      </c>
      <c r="P146" s="74">
        <v>0</v>
      </c>
      <c r="Q146" s="74" t="s">
        <v>127</v>
      </c>
      <c r="R146" s="74" t="s">
        <v>127</v>
      </c>
      <c r="S146" s="74">
        <v>0</v>
      </c>
    </row>
    <row r="147" spans="1:19">
      <c r="A147" s="62">
        <v>44682</v>
      </c>
      <c r="B147" s="74">
        <v>20.779599999999999</v>
      </c>
      <c r="C147" s="74">
        <v>26.8522</v>
      </c>
      <c r="D147" s="74">
        <v>19.953499999999998</v>
      </c>
      <c r="E147" s="74">
        <v>19.560400000000001</v>
      </c>
      <c r="F147" s="74">
        <v>26.2502</v>
      </c>
      <c r="G147" s="74">
        <v>11.353999999999999</v>
      </c>
      <c r="H147" s="74">
        <v>20.784600000000001</v>
      </c>
      <c r="I147" s="74">
        <v>26.854399999999998</v>
      </c>
      <c r="J147" s="74">
        <v>19.9588</v>
      </c>
      <c r="K147" s="74">
        <v>19.560400000000001</v>
      </c>
      <c r="L147" s="74">
        <v>26.2502</v>
      </c>
      <c r="M147" s="74">
        <v>11.3332</v>
      </c>
      <c r="N147" s="74">
        <v>14.8819</v>
      </c>
      <c r="O147" s="74">
        <v>23.9727</v>
      </c>
      <c r="P147" s="74">
        <v>13.8</v>
      </c>
      <c r="Q147" s="74" t="s">
        <v>127</v>
      </c>
      <c r="R147" s="74">
        <v>0</v>
      </c>
      <c r="S147" s="74">
        <v>13.8</v>
      </c>
    </row>
    <row r="148" spans="1:19">
      <c r="A148" s="62">
        <v>44713</v>
      </c>
      <c r="B148" s="74">
        <v>22.259399999999999</v>
      </c>
      <c r="C148" s="74">
        <v>30.175999999999998</v>
      </c>
      <c r="D148" s="74">
        <v>21.318999999999999</v>
      </c>
      <c r="E148" s="74">
        <v>19.6723</v>
      </c>
      <c r="F148" s="74">
        <v>29.576000000000001</v>
      </c>
      <c r="G148" s="74">
        <v>14.1408</v>
      </c>
      <c r="H148" s="74">
        <v>22.2591</v>
      </c>
      <c r="I148" s="74">
        <v>30.174199999999999</v>
      </c>
      <c r="J148" s="74">
        <v>21.318999999999999</v>
      </c>
      <c r="K148" s="74">
        <v>19.6723</v>
      </c>
      <c r="L148" s="74">
        <v>29.576000000000001</v>
      </c>
      <c r="M148" s="74">
        <v>14.1408</v>
      </c>
      <c r="N148" s="74">
        <v>43.7973</v>
      </c>
      <c r="O148" s="74">
        <v>43.7973</v>
      </c>
      <c r="P148" s="74">
        <v>0</v>
      </c>
      <c r="Q148" s="74">
        <v>0</v>
      </c>
      <c r="R148" s="74">
        <v>0</v>
      </c>
      <c r="S148" s="74" t="s">
        <v>127</v>
      </c>
    </row>
    <row r="149" spans="1:19">
      <c r="A149" s="62">
        <v>44743</v>
      </c>
      <c r="B149" s="74">
        <v>23.026</v>
      </c>
      <c r="C149" s="74">
        <v>30.5289</v>
      </c>
      <c r="D149" s="74">
        <v>22.02</v>
      </c>
      <c r="E149" s="74">
        <v>20.009599999999999</v>
      </c>
      <c r="F149" s="74">
        <v>31.1098</v>
      </c>
      <c r="G149" s="74">
        <v>30.871300000000002</v>
      </c>
      <c r="H149" s="74">
        <v>23.025600000000001</v>
      </c>
      <c r="I149" s="74">
        <v>30.528600000000001</v>
      </c>
      <c r="J149" s="74">
        <v>22.02</v>
      </c>
      <c r="K149" s="74">
        <v>20.009599999999999</v>
      </c>
      <c r="L149" s="74">
        <v>31.1098</v>
      </c>
      <c r="M149" s="74">
        <v>30.871300000000002</v>
      </c>
      <c r="N149" s="74">
        <v>31.1569</v>
      </c>
      <c r="O149" s="74">
        <v>31.1569</v>
      </c>
      <c r="P149" s="74">
        <v>0</v>
      </c>
      <c r="Q149" s="74">
        <v>0</v>
      </c>
      <c r="R149" s="74">
        <v>0</v>
      </c>
      <c r="S149" s="74" t="s">
        <v>127</v>
      </c>
    </row>
    <row r="150" spans="1:19">
      <c r="A150" s="62">
        <v>44774</v>
      </c>
      <c r="B150" s="74">
        <v>24.138000000000002</v>
      </c>
      <c r="C150" s="74">
        <v>32.326799999999999</v>
      </c>
      <c r="D150" s="74">
        <v>22.961600000000001</v>
      </c>
      <c r="E150" s="74">
        <v>20.0153</v>
      </c>
      <c r="F150" s="74">
        <v>40.101599999999998</v>
      </c>
      <c r="G150" s="74">
        <v>47.656700000000001</v>
      </c>
      <c r="H150" s="74">
        <v>24.1279</v>
      </c>
      <c r="I150" s="74">
        <v>32.277000000000001</v>
      </c>
      <c r="J150" s="74">
        <v>22.961600000000001</v>
      </c>
      <c r="K150" s="74">
        <v>20.0153</v>
      </c>
      <c r="L150" s="74">
        <v>40.101599999999998</v>
      </c>
      <c r="M150" s="74">
        <v>47.656700000000001</v>
      </c>
      <c r="N150" s="74">
        <v>45.661099999999998</v>
      </c>
      <c r="O150" s="74">
        <v>45.661099999999998</v>
      </c>
      <c r="P150" s="74">
        <v>0</v>
      </c>
      <c r="Q150" s="74">
        <v>0</v>
      </c>
      <c r="R150" s="74" t="s">
        <v>127</v>
      </c>
      <c r="S150" s="74">
        <v>0</v>
      </c>
    </row>
    <row r="151" spans="1:19">
      <c r="A151" s="62">
        <v>44805</v>
      </c>
      <c r="B151" s="74">
        <v>37.266199999999998</v>
      </c>
      <c r="C151" s="74">
        <v>33.714599999999997</v>
      </c>
      <c r="D151" s="74">
        <v>37.760300000000001</v>
      </c>
      <c r="E151" s="74">
        <v>38.314500000000002</v>
      </c>
      <c r="F151" s="74">
        <v>35.583599999999997</v>
      </c>
      <c r="G151" s="74">
        <v>25.393599999999999</v>
      </c>
      <c r="H151" s="74">
        <v>37.26</v>
      </c>
      <c r="I151" s="74">
        <v>33.609699999999997</v>
      </c>
      <c r="J151" s="74">
        <v>37.760300000000001</v>
      </c>
      <c r="K151" s="74">
        <v>38.314500000000002</v>
      </c>
      <c r="L151" s="74">
        <v>35.583599999999997</v>
      </c>
      <c r="M151" s="74">
        <v>25.393599999999999</v>
      </c>
      <c r="N151" s="74">
        <v>40.691600000000001</v>
      </c>
      <c r="O151" s="74">
        <v>40.691600000000001</v>
      </c>
      <c r="P151" s="74">
        <v>0</v>
      </c>
      <c r="Q151" s="74">
        <v>0</v>
      </c>
      <c r="R151" s="74" t="s">
        <v>127</v>
      </c>
      <c r="S151" s="74" t="s">
        <v>127</v>
      </c>
    </row>
    <row r="152" spans="1:19">
      <c r="A152" s="62">
        <v>44835</v>
      </c>
      <c r="B152" s="74">
        <v>37.766300000000001</v>
      </c>
      <c r="C152" s="74">
        <v>36.052999999999997</v>
      </c>
      <c r="D152" s="74">
        <v>37.952399999999997</v>
      </c>
      <c r="E152" s="74">
        <v>38.848599999999998</v>
      </c>
      <c r="F152" s="74">
        <v>33.654400000000003</v>
      </c>
      <c r="G152" s="74">
        <v>33.154000000000003</v>
      </c>
      <c r="H152" s="74">
        <v>37.766500000000001</v>
      </c>
      <c r="I152" s="74">
        <v>36.051200000000001</v>
      </c>
      <c r="J152" s="74">
        <v>37.952399999999997</v>
      </c>
      <c r="K152" s="74">
        <v>38.848599999999998</v>
      </c>
      <c r="L152" s="74">
        <v>33.654400000000003</v>
      </c>
      <c r="M152" s="74">
        <v>33.154000000000003</v>
      </c>
      <c r="N152" s="74">
        <v>36.977899999999998</v>
      </c>
      <c r="O152" s="74">
        <v>36.977899999999998</v>
      </c>
      <c r="P152" s="74" t="s">
        <v>127</v>
      </c>
      <c r="Q152" s="74" t="s">
        <v>127</v>
      </c>
      <c r="R152" s="74" t="s">
        <v>127</v>
      </c>
      <c r="S152" s="74" t="s">
        <v>127</v>
      </c>
    </row>
  </sheetData>
  <mergeCells count="10">
    <mergeCell ref="A3:S3"/>
    <mergeCell ref="A6:A8"/>
    <mergeCell ref="B6:B8"/>
    <mergeCell ref="C6:G6"/>
    <mergeCell ref="H6:S6"/>
    <mergeCell ref="C7:C8"/>
    <mergeCell ref="D7:D8"/>
    <mergeCell ref="E7:G7"/>
    <mergeCell ref="H7:M7"/>
    <mergeCell ref="N7:S7"/>
  </mergeCells>
  <hyperlinks>
    <hyperlink ref="A3" location="'зміст'!A1" display="'зміст'!A1"/>
    <hyperlink ref="A1" location="Зміст!A1" display="Зміст"/>
    <hyperlink ref="A3:S3" location="'на звітну дату'!A1" display="'на звітну дату'!A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  <outlinePr summaryBelow="0"/>
  </sheetPr>
  <dimension ref="A1:U152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8" style="82" customWidth="1"/>
    <col min="2" max="2" width="7.44140625" style="76" customWidth="1"/>
    <col min="3" max="3" width="14.33203125" style="76" customWidth="1"/>
    <col min="4" max="4" width="6.33203125" style="71" customWidth="1"/>
    <col min="5" max="5" width="9" style="71" customWidth="1"/>
    <col min="6" max="10" width="7.109375" style="71" customWidth="1"/>
    <col min="11" max="11" width="9" style="71" customWidth="1"/>
    <col min="12" max="14" width="7.109375" style="71" customWidth="1"/>
    <col min="15" max="15" width="6.5546875" style="71" customWidth="1"/>
    <col min="16" max="16" width="7.109375" style="71" customWidth="1"/>
    <col min="17" max="17" width="9" style="71" customWidth="1"/>
    <col min="18" max="20" width="7.109375" style="71" customWidth="1"/>
    <col min="21" max="21" width="10" style="76" customWidth="1"/>
    <col min="22" max="16384" width="9.109375" style="76"/>
  </cols>
  <sheetData>
    <row r="1" spans="1:21" ht="14.4">
      <c r="A1" s="108" t="s">
        <v>173</v>
      </c>
    </row>
    <row r="2" spans="1:21" ht="5.25" customHeight="1"/>
    <row r="3" spans="1:21" ht="27" customHeight="1">
      <c r="A3" s="232" t="s">
        <v>110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1" ht="12.75" customHeight="1">
      <c r="A4" s="56" t="s">
        <v>62</v>
      </c>
    </row>
    <row r="5" spans="1:21" ht="12.75" customHeight="1">
      <c r="A5" s="77" t="s">
        <v>52</v>
      </c>
    </row>
    <row r="6" spans="1:21" s="78" customFormat="1" ht="12.75" customHeight="1">
      <c r="A6" s="227" t="s">
        <v>0</v>
      </c>
      <c r="B6" s="223" t="s">
        <v>1</v>
      </c>
      <c r="C6" s="223" t="s">
        <v>4</v>
      </c>
      <c r="D6" s="205" t="s">
        <v>2</v>
      </c>
      <c r="E6" s="205"/>
      <c r="F6" s="205"/>
      <c r="G6" s="205"/>
      <c r="H6" s="205"/>
      <c r="I6" s="205" t="s">
        <v>3</v>
      </c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35" t="s">
        <v>5</v>
      </c>
    </row>
    <row r="7" spans="1:21" s="78" customFormat="1">
      <c r="A7" s="227"/>
      <c r="B7" s="223"/>
      <c r="C7" s="223"/>
      <c r="D7" s="253" t="s">
        <v>69</v>
      </c>
      <c r="E7" s="253" t="s">
        <v>6</v>
      </c>
      <c r="F7" s="205" t="s">
        <v>7</v>
      </c>
      <c r="G7" s="206"/>
      <c r="H7" s="206"/>
      <c r="I7" s="205" t="s">
        <v>8</v>
      </c>
      <c r="J7" s="205"/>
      <c r="K7" s="205"/>
      <c r="L7" s="206"/>
      <c r="M7" s="206"/>
      <c r="N7" s="206"/>
      <c r="O7" s="205" t="s">
        <v>9</v>
      </c>
      <c r="P7" s="205"/>
      <c r="Q7" s="205"/>
      <c r="R7" s="206"/>
      <c r="S7" s="206"/>
      <c r="T7" s="206"/>
      <c r="U7" s="257"/>
    </row>
    <row r="8" spans="1:21" ht="69">
      <c r="A8" s="227"/>
      <c r="B8" s="223"/>
      <c r="C8" s="223"/>
      <c r="D8" s="253"/>
      <c r="E8" s="253"/>
      <c r="F8" s="79" t="s">
        <v>10</v>
      </c>
      <c r="G8" s="79" t="s">
        <v>11</v>
      </c>
      <c r="H8" s="79" t="s">
        <v>12</v>
      </c>
      <c r="I8" s="79" t="s">
        <v>13</v>
      </c>
      <c r="J8" s="79" t="s">
        <v>69</v>
      </c>
      <c r="K8" s="79" t="s">
        <v>6</v>
      </c>
      <c r="L8" s="79" t="s">
        <v>10</v>
      </c>
      <c r="M8" s="79" t="s">
        <v>11</v>
      </c>
      <c r="N8" s="79" t="s">
        <v>12</v>
      </c>
      <c r="O8" s="79" t="s">
        <v>13</v>
      </c>
      <c r="P8" s="79" t="s">
        <v>69</v>
      </c>
      <c r="Q8" s="79" t="s">
        <v>6</v>
      </c>
      <c r="R8" s="79" t="s">
        <v>10</v>
      </c>
      <c r="S8" s="79" t="s">
        <v>11</v>
      </c>
      <c r="T8" s="79" t="s">
        <v>12</v>
      </c>
      <c r="U8" s="258"/>
    </row>
    <row r="9" spans="1:21" hidden="1">
      <c r="A9" s="136"/>
      <c r="B9" s="135"/>
      <c r="C9" s="135"/>
      <c r="D9" s="140"/>
      <c r="E9" s="140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42"/>
    </row>
    <row r="10" spans="1:21" collapsed="1">
      <c r="A10" s="80">
        <v>1</v>
      </c>
      <c r="B10" s="81">
        <v>2</v>
      </c>
      <c r="C10" s="80">
        <v>3</v>
      </c>
      <c r="D10" s="81">
        <v>4</v>
      </c>
      <c r="E10" s="80">
        <v>5</v>
      </c>
      <c r="F10" s="81">
        <v>6</v>
      </c>
      <c r="G10" s="80">
        <v>7</v>
      </c>
      <c r="H10" s="81">
        <v>8</v>
      </c>
      <c r="I10" s="80">
        <v>9</v>
      </c>
      <c r="J10" s="81">
        <v>10</v>
      </c>
      <c r="K10" s="80">
        <v>11</v>
      </c>
      <c r="L10" s="81">
        <v>12</v>
      </c>
      <c r="M10" s="80">
        <v>13</v>
      </c>
      <c r="N10" s="81">
        <v>14</v>
      </c>
      <c r="O10" s="80">
        <v>15</v>
      </c>
      <c r="P10" s="81">
        <v>16</v>
      </c>
      <c r="Q10" s="80">
        <v>17</v>
      </c>
      <c r="R10" s="81">
        <v>18</v>
      </c>
      <c r="S10" s="80">
        <v>19</v>
      </c>
      <c r="T10" s="81">
        <v>20</v>
      </c>
      <c r="U10" s="80">
        <v>21</v>
      </c>
    </row>
    <row r="11" spans="1:21" ht="12.75" hidden="1" customHeight="1" outlineLevel="1">
      <c r="A11" s="62">
        <v>40544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1" hidden="1" outlineLevel="1">
      <c r="A12" s="62">
        <v>40575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1" hidden="1" outlineLevel="1">
      <c r="A13" s="62">
        <v>40603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1" hidden="1" outlineLevel="1">
      <c r="A14" s="62">
        <v>40634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1:21" hidden="1" outlineLevel="1">
      <c r="A15" s="62">
        <v>40664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1:21" hidden="1" outlineLevel="1">
      <c r="A16" s="62">
        <v>40695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 hidden="1" outlineLevel="1">
      <c r="A17" s="62">
        <v>40725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1:20" hidden="1" outlineLevel="1">
      <c r="A18" s="62">
        <v>40756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1:20" hidden="1" outlineLevel="1">
      <c r="A19" s="62">
        <v>40787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0" hidden="1" outlineLevel="1">
      <c r="A20" s="62">
        <v>40817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0" hidden="1" outlineLevel="1">
      <c r="A21" s="62">
        <v>40848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1:20" hidden="1" outlineLevel="1">
      <c r="A22" s="62">
        <v>40878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0" hidden="1" outlineLevel="1">
      <c r="A23" s="62">
        <v>40909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0" hidden="1" outlineLevel="1">
      <c r="A24" s="62">
        <v>40940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0" hidden="1" outlineLevel="1">
      <c r="A25" s="62">
        <v>40969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 hidden="1" outlineLevel="1">
      <c r="A26" s="62">
        <v>41000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idden="1" outlineLevel="1">
      <c r="A27" s="62">
        <v>41030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0" hidden="1" outlineLevel="1">
      <c r="A28" s="62">
        <v>41061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0" hidden="1" outlineLevel="1">
      <c r="A29" s="62">
        <v>41091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0" hidden="1" outlineLevel="1">
      <c r="A30" s="62">
        <v>41122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1:20" hidden="1" outlineLevel="1">
      <c r="A31" s="62">
        <v>41153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hidden="1" outlineLevel="1">
      <c r="A32" s="62">
        <v>41183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1:21" hidden="1" outlineLevel="1">
      <c r="A33" s="62">
        <v>41214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1:21" hidden="1" outlineLevel="1">
      <c r="A34" s="62">
        <v>41244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1:21" hidden="1" outlineLevel="1">
      <c r="A35" s="62">
        <v>41275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1" hidden="1" outlineLevel="1">
      <c r="A36" s="62">
        <v>41306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1:21" hidden="1" outlineLevel="1">
      <c r="A37" s="62">
        <v>41334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1:21" hidden="1" outlineLevel="1">
      <c r="A38" s="62">
        <v>41365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1" hidden="1" outlineLevel="1">
      <c r="A39" s="62">
        <v>41395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1:21" hidden="1" outlineLevel="1">
      <c r="A40" s="62">
        <v>41426</v>
      </c>
      <c r="B40" s="74">
        <v>19.660299999999999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19.660261130682688</v>
      </c>
    </row>
    <row r="41" spans="1:21" hidden="1" outlineLevel="1">
      <c r="A41" s="62">
        <v>41456</v>
      </c>
      <c r="B41" s="74">
        <v>19.169499999999999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19.169482650510101</v>
      </c>
    </row>
    <row r="42" spans="1:21" hidden="1" outlineLevel="1">
      <c r="A42" s="62">
        <v>41487</v>
      </c>
      <c r="B42" s="74">
        <v>19.0871</v>
      </c>
      <c r="C42" s="74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19.0871</v>
      </c>
    </row>
    <row r="43" spans="1:21" hidden="1" outlineLevel="1">
      <c r="A43" s="62">
        <v>41518</v>
      </c>
      <c r="B43" s="74">
        <v>18.335799999999999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18.335799999999999</v>
      </c>
    </row>
    <row r="44" spans="1:21" hidden="1" outlineLevel="1">
      <c r="A44" s="62">
        <v>41548</v>
      </c>
      <c r="B44" s="74">
        <v>18.2087</v>
      </c>
      <c r="C44" s="74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18.2087</v>
      </c>
    </row>
    <row r="45" spans="1:21" hidden="1" outlineLevel="1">
      <c r="A45" s="62">
        <v>41579</v>
      </c>
      <c r="B45" s="74">
        <v>17.722799999999999</v>
      </c>
      <c r="C45" s="74">
        <v>0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17.722799999999999</v>
      </c>
    </row>
    <row r="46" spans="1:21" hidden="1" outlineLevel="1">
      <c r="A46" s="62">
        <v>41609</v>
      </c>
      <c r="B46" s="74">
        <v>18.9697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18.9697</v>
      </c>
    </row>
    <row r="47" spans="1:21" hidden="1" outlineLevel="1">
      <c r="A47" s="62">
        <v>41640</v>
      </c>
      <c r="B47" s="74">
        <v>19.332999999999998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19.332960639235669</v>
      </c>
    </row>
    <row r="48" spans="1:21" hidden="1" outlineLevel="1">
      <c r="A48" s="62">
        <v>41671</v>
      </c>
      <c r="B48" s="74">
        <v>19.0671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19.067160775313404</v>
      </c>
    </row>
    <row r="49" spans="1:21" hidden="1" outlineLevel="1">
      <c r="A49" s="62">
        <v>41699</v>
      </c>
      <c r="B49" s="74">
        <v>21.0718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21.071808414258012</v>
      </c>
    </row>
    <row r="50" spans="1:21" hidden="1" outlineLevel="1">
      <c r="A50" s="62">
        <v>41730</v>
      </c>
      <c r="B50" s="74">
        <v>19.327400000000001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19.327386007810375</v>
      </c>
    </row>
    <row r="51" spans="1:21" hidden="1" outlineLevel="1">
      <c r="A51" s="62">
        <v>41760</v>
      </c>
      <c r="B51" s="74">
        <v>17.738900000000001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17.738900000000001</v>
      </c>
    </row>
    <row r="52" spans="1:21" hidden="1" outlineLevel="1">
      <c r="A52" s="62">
        <v>41791</v>
      </c>
      <c r="B52" s="74">
        <v>19.890799999999999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19.890741506900852</v>
      </c>
    </row>
    <row r="53" spans="1:21" hidden="1" outlineLevel="1">
      <c r="A53" s="62">
        <v>41821</v>
      </c>
      <c r="B53" s="74">
        <v>20.8218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74">
        <v>20.8218</v>
      </c>
    </row>
    <row r="54" spans="1:21" hidden="1" outlineLevel="1">
      <c r="A54" s="62">
        <v>41852</v>
      </c>
      <c r="B54" s="74">
        <v>20.531600000000001</v>
      </c>
      <c r="C54" s="74">
        <v>0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20.531600000000001</v>
      </c>
    </row>
    <row r="55" spans="1:21" hidden="1" outlineLevel="1">
      <c r="A55" s="62">
        <v>41883</v>
      </c>
      <c r="B55" s="74">
        <v>18.430700000000002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18.430700000000002</v>
      </c>
    </row>
    <row r="56" spans="1:21" hidden="1" outlineLevel="1">
      <c r="A56" s="62">
        <v>41913</v>
      </c>
      <c r="B56" s="74">
        <v>20.587900000000001</v>
      </c>
      <c r="C56" s="74">
        <v>0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20.587943191043461</v>
      </c>
    </row>
    <row r="57" spans="1:21" hidden="1" outlineLevel="1">
      <c r="A57" s="62">
        <v>41944</v>
      </c>
      <c r="B57" s="74">
        <v>20.0379</v>
      </c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20.0379</v>
      </c>
    </row>
    <row r="58" spans="1:21" hidden="1" outlineLevel="1">
      <c r="A58" s="62">
        <v>41974</v>
      </c>
      <c r="B58" s="74">
        <v>20.144500000000001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20.144490107180676</v>
      </c>
    </row>
    <row r="59" spans="1:21" hidden="1" outlineLevel="1">
      <c r="A59" s="62">
        <v>42005</v>
      </c>
      <c r="B59" s="74">
        <v>19.606200000000001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19.606245587178712</v>
      </c>
    </row>
    <row r="60" spans="1:21" hidden="1" outlineLevel="1">
      <c r="A60" s="62">
        <v>42036</v>
      </c>
      <c r="B60" s="74">
        <v>13.3775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13.3775</v>
      </c>
    </row>
    <row r="61" spans="1:21" hidden="1" outlineLevel="1">
      <c r="A61" s="62">
        <v>42064</v>
      </c>
      <c r="B61" s="74">
        <v>23.096800000000002</v>
      </c>
      <c r="C61" s="74">
        <v>14</v>
      </c>
      <c r="D61" s="74">
        <v>0</v>
      </c>
      <c r="E61" s="74">
        <v>14</v>
      </c>
      <c r="F61" s="74">
        <v>0</v>
      </c>
      <c r="G61" s="74">
        <v>0</v>
      </c>
      <c r="H61" s="74">
        <v>14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14</v>
      </c>
      <c r="P61" s="74">
        <v>0</v>
      </c>
      <c r="Q61" s="74">
        <v>14</v>
      </c>
      <c r="R61" s="74">
        <v>0</v>
      </c>
      <c r="S61" s="74">
        <v>0</v>
      </c>
      <c r="T61" s="74">
        <v>14</v>
      </c>
      <c r="U61" s="74">
        <v>23.218024756553493</v>
      </c>
    </row>
    <row r="62" spans="1:21" hidden="1" outlineLevel="1">
      <c r="A62" s="62">
        <v>42095</v>
      </c>
      <c r="B62" s="74">
        <v>26.6326</v>
      </c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26.632599999999996</v>
      </c>
    </row>
    <row r="63" spans="1:21" hidden="1" outlineLevel="1">
      <c r="A63" s="62">
        <v>42125</v>
      </c>
      <c r="B63" s="74">
        <v>27.4939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27.4939</v>
      </c>
    </row>
    <row r="64" spans="1:21" hidden="1" outlineLevel="1">
      <c r="A64" s="62">
        <v>42156</v>
      </c>
      <c r="B64" s="74">
        <v>23.697900000000001</v>
      </c>
      <c r="C64" s="74">
        <v>0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23.697965703257772</v>
      </c>
    </row>
    <row r="65" spans="1:21" hidden="1" outlineLevel="1">
      <c r="A65" s="62">
        <v>42186</v>
      </c>
      <c r="B65" s="74">
        <v>19.2971</v>
      </c>
      <c r="C65" s="74">
        <v>0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19.2971</v>
      </c>
    </row>
    <row r="66" spans="1:21" hidden="1" outlineLevel="1">
      <c r="A66" s="62">
        <v>42217</v>
      </c>
      <c r="B66" s="74">
        <v>25.036999999999999</v>
      </c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25.036999999999999</v>
      </c>
    </row>
    <row r="67" spans="1:21" hidden="1" outlineLevel="1">
      <c r="A67" s="62">
        <v>42248</v>
      </c>
      <c r="B67" s="74">
        <v>25.506399999999999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25.506399999999999</v>
      </c>
    </row>
    <row r="68" spans="1:21" hidden="1" outlineLevel="1">
      <c r="A68" s="62">
        <v>42278</v>
      </c>
      <c r="B68" s="74">
        <v>25.959499999999998</v>
      </c>
      <c r="C68" s="74">
        <v>0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25.959499999999998</v>
      </c>
    </row>
    <row r="69" spans="1:21" hidden="1" outlineLevel="1">
      <c r="A69" s="62">
        <v>42309</v>
      </c>
      <c r="B69" s="74">
        <v>24.7623</v>
      </c>
      <c r="C69" s="74">
        <v>0</v>
      </c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24.7623</v>
      </c>
    </row>
    <row r="70" spans="1:21" hidden="1" outlineLevel="1">
      <c r="A70" s="62">
        <v>42339</v>
      </c>
      <c r="B70" s="74">
        <v>23.488700000000001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74">
        <v>0</v>
      </c>
      <c r="T70" s="74">
        <v>0</v>
      </c>
      <c r="U70" s="74">
        <v>23.488700000000001</v>
      </c>
    </row>
    <row r="71" spans="1:21" hidden="1" outlineLevel="1">
      <c r="A71" s="62">
        <v>42370</v>
      </c>
      <c r="B71" s="74">
        <v>22.750800000000002</v>
      </c>
      <c r="C71" s="74">
        <v>0</v>
      </c>
      <c r="D71" s="74">
        <v>0</v>
      </c>
      <c r="E71" s="74">
        <v>0</v>
      </c>
      <c r="F71" s="74">
        <v>0</v>
      </c>
      <c r="G71" s="74">
        <v>0</v>
      </c>
      <c r="H71" s="74">
        <v>0</v>
      </c>
      <c r="I71" s="74">
        <v>0</v>
      </c>
      <c r="J71" s="74">
        <v>0</v>
      </c>
      <c r="K71" s="74">
        <v>0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  <c r="U71" s="74">
        <v>22.750800000000002</v>
      </c>
    </row>
    <row r="72" spans="1:21" hidden="1" outlineLevel="1">
      <c r="A72" s="62">
        <v>42401</v>
      </c>
      <c r="B72" s="74">
        <v>23.942900000000002</v>
      </c>
      <c r="C72" s="74">
        <v>0</v>
      </c>
      <c r="D72" s="74">
        <v>0</v>
      </c>
      <c r="E72" s="74">
        <v>0</v>
      </c>
      <c r="F72" s="74">
        <v>0</v>
      </c>
      <c r="G72" s="74">
        <v>0</v>
      </c>
      <c r="H72" s="74">
        <v>0</v>
      </c>
      <c r="I72" s="74">
        <v>0</v>
      </c>
      <c r="J72" s="74">
        <v>0</v>
      </c>
      <c r="K72" s="74">
        <v>0</v>
      </c>
      <c r="L72" s="74">
        <v>0</v>
      </c>
      <c r="M72" s="74">
        <v>0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74">
        <v>0</v>
      </c>
      <c r="T72" s="74">
        <v>0</v>
      </c>
      <c r="U72" s="74">
        <v>23.942959407520746</v>
      </c>
    </row>
    <row r="73" spans="1:21" hidden="1" outlineLevel="1">
      <c r="A73" s="62">
        <v>42430</v>
      </c>
      <c r="B73" s="74">
        <v>25.482199999999999</v>
      </c>
      <c r="C73" s="74">
        <v>0</v>
      </c>
      <c r="D73" s="74">
        <v>0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0</v>
      </c>
      <c r="T73" s="74">
        <v>0</v>
      </c>
      <c r="U73" s="74">
        <v>25.482211300668702</v>
      </c>
    </row>
    <row r="74" spans="1:21" hidden="1" outlineLevel="1">
      <c r="A74" s="62">
        <v>42461</v>
      </c>
      <c r="B74" s="74">
        <v>25.052199999999999</v>
      </c>
      <c r="C74" s="74">
        <v>0</v>
      </c>
      <c r="D74" s="74">
        <v>0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0</v>
      </c>
      <c r="K74" s="74">
        <v>0</v>
      </c>
      <c r="L74" s="74">
        <v>0</v>
      </c>
      <c r="M74" s="74">
        <v>0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0</v>
      </c>
      <c r="U74" s="74">
        <v>25.052199999999999</v>
      </c>
    </row>
    <row r="75" spans="1:21" hidden="1" outlineLevel="1">
      <c r="A75" s="62">
        <v>42491</v>
      </c>
      <c r="B75" s="74">
        <v>24.185400000000001</v>
      </c>
      <c r="C75" s="74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0</v>
      </c>
      <c r="K75" s="74">
        <v>0</v>
      </c>
      <c r="L75" s="74">
        <v>0</v>
      </c>
      <c r="M75" s="74">
        <v>0</v>
      </c>
      <c r="N75" s="74">
        <v>0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  <c r="U75" s="74">
        <v>24.185400000000001</v>
      </c>
    </row>
    <row r="76" spans="1:21" hidden="1" outlineLevel="1">
      <c r="A76" s="62">
        <v>42522</v>
      </c>
      <c r="B76" s="74">
        <v>23.606400000000001</v>
      </c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  <c r="P76" s="74">
        <v>0</v>
      </c>
      <c r="Q76" s="74">
        <v>0</v>
      </c>
      <c r="R76" s="74">
        <v>0</v>
      </c>
      <c r="S76" s="74">
        <v>0</v>
      </c>
      <c r="T76" s="74">
        <v>0</v>
      </c>
      <c r="U76" s="74">
        <v>23.606400000000001</v>
      </c>
    </row>
    <row r="77" spans="1:21" hidden="1" outlineLevel="1">
      <c r="A77" s="62">
        <v>42552</v>
      </c>
      <c r="B77" s="74">
        <v>19.2043</v>
      </c>
      <c r="C77" s="74">
        <v>0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0</v>
      </c>
      <c r="R77" s="74">
        <v>0</v>
      </c>
      <c r="S77" s="74">
        <v>0</v>
      </c>
      <c r="T77" s="74">
        <v>0</v>
      </c>
      <c r="U77" s="74">
        <v>19.204228184420874</v>
      </c>
    </row>
    <row r="78" spans="1:21" hidden="1" outlineLevel="1">
      <c r="A78" s="62">
        <v>42583</v>
      </c>
      <c r="B78" s="74">
        <v>22.090699999999998</v>
      </c>
      <c r="C78" s="74">
        <v>0</v>
      </c>
      <c r="D78" s="74">
        <v>0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74">
        <v>0</v>
      </c>
      <c r="Q78" s="74">
        <v>0</v>
      </c>
      <c r="R78" s="74">
        <v>0</v>
      </c>
      <c r="S78" s="74">
        <v>0</v>
      </c>
      <c r="T78" s="74">
        <v>0</v>
      </c>
      <c r="U78" s="74">
        <v>22.090699999999995</v>
      </c>
    </row>
    <row r="79" spans="1:21" hidden="1" outlineLevel="1">
      <c r="A79" s="62">
        <v>42614</v>
      </c>
      <c r="B79" s="74">
        <v>22.463899999999999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4">
        <v>0</v>
      </c>
      <c r="O79" s="74">
        <v>0</v>
      </c>
      <c r="P79" s="74">
        <v>0</v>
      </c>
      <c r="Q79" s="74">
        <v>0</v>
      </c>
      <c r="R79" s="74">
        <v>0</v>
      </c>
      <c r="S79" s="74">
        <v>0</v>
      </c>
      <c r="T79" s="74">
        <v>0</v>
      </c>
      <c r="U79" s="74">
        <v>22.463899999999999</v>
      </c>
    </row>
    <row r="80" spans="1:21" hidden="1" outlineLevel="1">
      <c r="A80" s="62">
        <v>42644</v>
      </c>
      <c r="B80" s="74">
        <v>22.26</v>
      </c>
      <c r="C80" s="74">
        <v>0</v>
      </c>
      <c r="D80" s="74">
        <v>0</v>
      </c>
      <c r="E80" s="74">
        <v>0</v>
      </c>
      <c r="F80" s="74">
        <v>0</v>
      </c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4">
        <v>22.26</v>
      </c>
    </row>
    <row r="81" spans="1:21" hidden="1" outlineLevel="1">
      <c r="A81" s="62">
        <v>42675</v>
      </c>
      <c r="B81" s="74">
        <v>21.847100000000001</v>
      </c>
      <c r="C81" s="74">
        <v>0</v>
      </c>
      <c r="D81" s="74">
        <v>0</v>
      </c>
      <c r="E81" s="74">
        <v>0</v>
      </c>
      <c r="F81" s="74">
        <v>0</v>
      </c>
      <c r="G81" s="74">
        <v>0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74">
        <v>21.847100000000001</v>
      </c>
    </row>
    <row r="82" spans="1:21" hidden="1" outlineLevel="1">
      <c r="A82" s="62">
        <v>42705</v>
      </c>
      <c r="B82" s="74">
        <v>20.5807</v>
      </c>
      <c r="C82" s="74">
        <v>0</v>
      </c>
      <c r="D82" s="74">
        <v>0</v>
      </c>
      <c r="E82" s="74">
        <v>0</v>
      </c>
      <c r="F82" s="74">
        <v>0</v>
      </c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74">
        <v>20.5807</v>
      </c>
    </row>
    <row r="83" spans="1:21" hidden="1" outlineLevel="1">
      <c r="A83" s="62">
        <v>42736</v>
      </c>
      <c r="B83" s="74">
        <v>21.471</v>
      </c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74">
        <v>21.471</v>
      </c>
    </row>
    <row r="84" spans="1:21" hidden="1" outlineLevel="1">
      <c r="A84" s="62">
        <v>42767</v>
      </c>
      <c r="B84" s="74">
        <v>20.209399999999999</v>
      </c>
      <c r="C84" s="74">
        <v>0</v>
      </c>
      <c r="D84" s="74">
        <v>0</v>
      </c>
      <c r="E84" s="74">
        <v>0</v>
      </c>
      <c r="F84" s="74"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4">
        <v>0</v>
      </c>
      <c r="S84" s="74">
        <v>0</v>
      </c>
      <c r="T84" s="74">
        <v>0</v>
      </c>
      <c r="U84" s="74">
        <v>20.209399999999999</v>
      </c>
    </row>
    <row r="85" spans="1:21" hidden="1" outlineLevel="1">
      <c r="A85" s="62">
        <v>42795</v>
      </c>
      <c r="B85" s="74">
        <v>20.5124</v>
      </c>
      <c r="C85" s="74">
        <v>0</v>
      </c>
      <c r="D85" s="74">
        <v>0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0</v>
      </c>
      <c r="Q85" s="74">
        <v>0</v>
      </c>
      <c r="R85" s="74">
        <v>0</v>
      </c>
      <c r="S85" s="74">
        <v>0</v>
      </c>
      <c r="T85" s="74">
        <v>0</v>
      </c>
      <c r="U85" s="74">
        <v>20.512402472212955</v>
      </c>
    </row>
    <row r="86" spans="1:21" hidden="1" outlineLevel="1">
      <c r="A86" s="62">
        <v>42826</v>
      </c>
      <c r="B86" s="74">
        <v>19.630400000000002</v>
      </c>
      <c r="C86" s="74">
        <v>0</v>
      </c>
      <c r="D86" s="74">
        <v>0</v>
      </c>
      <c r="E86" s="74">
        <v>0</v>
      </c>
      <c r="F86" s="74">
        <v>0</v>
      </c>
      <c r="G86" s="74">
        <v>0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  <c r="U86" s="74">
        <v>19.630400000000002</v>
      </c>
    </row>
    <row r="87" spans="1:21" hidden="1" outlineLevel="1">
      <c r="A87" s="62">
        <v>42856</v>
      </c>
      <c r="B87" s="74">
        <v>19.6477</v>
      </c>
      <c r="C87" s="74">
        <v>0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  <c r="U87" s="74">
        <v>19.6477</v>
      </c>
    </row>
    <row r="88" spans="1:21" hidden="1" outlineLevel="1">
      <c r="A88" s="62">
        <v>42887</v>
      </c>
      <c r="B88" s="74">
        <v>19.3018</v>
      </c>
      <c r="C88" s="74">
        <v>0</v>
      </c>
      <c r="D88" s="74">
        <v>0</v>
      </c>
      <c r="E88" s="74">
        <v>0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0</v>
      </c>
      <c r="R88" s="74">
        <v>0</v>
      </c>
      <c r="S88" s="74">
        <v>0</v>
      </c>
      <c r="T88" s="74">
        <v>0</v>
      </c>
      <c r="U88" s="74">
        <v>19.3018</v>
      </c>
    </row>
    <row r="89" spans="1:21" hidden="1" outlineLevel="1">
      <c r="A89" s="62">
        <v>42917</v>
      </c>
      <c r="B89" s="74">
        <v>18.993099999999998</v>
      </c>
      <c r="C89" s="74">
        <v>17.0366</v>
      </c>
      <c r="D89" s="74">
        <v>0</v>
      </c>
      <c r="E89" s="74">
        <v>17.0366</v>
      </c>
      <c r="F89" s="74">
        <v>0</v>
      </c>
      <c r="G89" s="74">
        <v>17.0366</v>
      </c>
      <c r="H89" s="74">
        <v>0</v>
      </c>
      <c r="I89" s="74">
        <v>17.0366</v>
      </c>
      <c r="J89" s="74">
        <v>0</v>
      </c>
      <c r="K89" s="74">
        <v>17.0366</v>
      </c>
      <c r="L89" s="74">
        <v>0</v>
      </c>
      <c r="M89" s="74">
        <v>17.0366</v>
      </c>
      <c r="N89" s="74">
        <v>0</v>
      </c>
      <c r="O89" s="74">
        <v>0</v>
      </c>
      <c r="P89" s="74">
        <v>0</v>
      </c>
      <c r="Q89" s="74">
        <v>0</v>
      </c>
      <c r="R89" s="74">
        <v>0</v>
      </c>
      <c r="S89" s="74">
        <v>0</v>
      </c>
      <c r="T89" s="74">
        <v>0</v>
      </c>
      <c r="U89" s="74">
        <v>19.0105</v>
      </c>
    </row>
    <row r="90" spans="1:21" hidden="1" outlineLevel="1">
      <c r="A90" s="62">
        <v>42948</v>
      </c>
      <c r="B90" s="74">
        <v>18.602399999999999</v>
      </c>
      <c r="C90" s="74">
        <v>0</v>
      </c>
      <c r="D90" s="74">
        <v>0</v>
      </c>
      <c r="E90" s="74">
        <v>0</v>
      </c>
      <c r="F90" s="74">
        <v>0</v>
      </c>
      <c r="G90" s="74">
        <v>0</v>
      </c>
      <c r="H90" s="74">
        <v>0</v>
      </c>
      <c r="I90" s="74">
        <v>0</v>
      </c>
      <c r="J90" s="74">
        <v>0</v>
      </c>
      <c r="K90" s="74">
        <v>0</v>
      </c>
      <c r="L90" s="74">
        <v>0</v>
      </c>
      <c r="M90" s="74">
        <v>0</v>
      </c>
      <c r="N90" s="74">
        <v>0</v>
      </c>
      <c r="O90" s="74">
        <v>0</v>
      </c>
      <c r="P90" s="74">
        <v>0</v>
      </c>
      <c r="Q90" s="74">
        <v>0</v>
      </c>
      <c r="R90" s="74">
        <v>0</v>
      </c>
      <c r="S90" s="74">
        <v>0</v>
      </c>
      <c r="T90" s="74">
        <v>0</v>
      </c>
      <c r="U90" s="74">
        <v>18.602399999999999</v>
      </c>
    </row>
    <row r="91" spans="1:21" hidden="1" outlineLevel="1">
      <c r="A91" s="62">
        <v>42979</v>
      </c>
      <c r="B91" s="74">
        <v>18.546800000000001</v>
      </c>
      <c r="C91" s="74">
        <v>0</v>
      </c>
      <c r="D91" s="74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18.546800000000001</v>
      </c>
    </row>
    <row r="92" spans="1:21" hidden="1" outlineLevel="1">
      <c r="A92" s="62">
        <v>43009</v>
      </c>
      <c r="B92" s="74">
        <v>19.113299999999999</v>
      </c>
      <c r="C92" s="74">
        <v>0</v>
      </c>
      <c r="D92" s="74">
        <v>0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>
        <v>0</v>
      </c>
      <c r="S92" s="74">
        <v>0</v>
      </c>
      <c r="T92" s="74">
        <v>0</v>
      </c>
      <c r="U92" s="74">
        <v>19.113299999999999</v>
      </c>
    </row>
    <row r="93" spans="1:21" hidden="1" outlineLevel="1">
      <c r="A93" s="62">
        <v>43040</v>
      </c>
      <c r="B93" s="74">
        <v>17.993300000000001</v>
      </c>
      <c r="C93" s="74">
        <v>0</v>
      </c>
      <c r="D93" s="74">
        <v>0</v>
      </c>
      <c r="E93" s="74">
        <v>0</v>
      </c>
      <c r="F93" s="74">
        <v>0</v>
      </c>
      <c r="G93" s="74">
        <v>0</v>
      </c>
      <c r="H93" s="74">
        <v>0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  <c r="Q93" s="74">
        <v>0</v>
      </c>
      <c r="R93" s="74">
        <v>0</v>
      </c>
      <c r="S93" s="74">
        <v>0</v>
      </c>
      <c r="T93" s="74">
        <v>0</v>
      </c>
      <c r="U93" s="74">
        <v>17.993300000000001</v>
      </c>
    </row>
    <row r="94" spans="1:21" hidden="1" outlineLevel="1">
      <c r="A94" s="62">
        <v>43070</v>
      </c>
      <c r="B94" s="74">
        <v>18.6965</v>
      </c>
      <c r="C94" s="74">
        <v>0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74">
        <v>0</v>
      </c>
      <c r="P94" s="74">
        <v>0</v>
      </c>
      <c r="Q94" s="74">
        <v>0</v>
      </c>
      <c r="R94" s="74">
        <v>0</v>
      </c>
      <c r="S94" s="74">
        <v>0</v>
      </c>
      <c r="T94" s="74">
        <v>0</v>
      </c>
      <c r="U94" s="74">
        <v>18.696530599742449</v>
      </c>
    </row>
    <row r="95" spans="1:21" hidden="1" outlineLevel="1">
      <c r="A95" s="62">
        <v>43101</v>
      </c>
      <c r="B95" s="74">
        <v>18.856400000000001</v>
      </c>
      <c r="C95" s="74">
        <v>0</v>
      </c>
      <c r="D95" s="74">
        <v>0</v>
      </c>
      <c r="E95" s="74">
        <v>0</v>
      </c>
      <c r="F95" s="74">
        <v>0</v>
      </c>
      <c r="G95" s="74">
        <v>0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18.856400000000001</v>
      </c>
    </row>
    <row r="96" spans="1:21" hidden="1" outlineLevel="1">
      <c r="A96" s="62">
        <v>43132</v>
      </c>
      <c r="B96" s="74">
        <v>18.835599999999999</v>
      </c>
      <c r="C96" s="74">
        <v>0</v>
      </c>
      <c r="D96" s="74">
        <v>0</v>
      </c>
      <c r="E96" s="74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0</v>
      </c>
      <c r="U96" s="74">
        <v>18.835551645042781</v>
      </c>
    </row>
    <row r="97" spans="1:21" hidden="1" outlineLevel="1">
      <c r="A97" s="62">
        <v>43160</v>
      </c>
      <c r="B97" s="74">
        <v>18.015999999999998</v>
      </c>
      <c r="C97" s="74">
        <v>0</v>
      </c>
      <c r="D97" s="74">
        <v>0</v>
      </c>
      <c r="E97" s="74">
        <v>0</v>
      </c>
      <c r="F97" s="74">
        <v>0</v>
      </c>
      <c r="G97" s="74">
        <v>0</v>
      </c>
      <c r="H97" s="74">
        <v>0</v>
      </c>
      <c r="I97" s="74">
        <v>0</v>
      </c>
      <c r="J97" s="74">
        <v>0</v>
      </c>
      <c r="K97" s="74">
        <v>0</v>
      </c>
      <c r="L97" s="74">
        <v>0</v>
      </c>
      <c r="M97" s="74">
        <v>0</v>
      </c>
      <c r="N97" s="74">
        <v>0</v>
      </c>
      <c r="O97" s="74">
        <v>0</v>
      </c>
      <c r="P97" s="74">
        <v>0</v>
      </c>
      <c r="Q97" s="74">
        <v>0</v>
      </c>
      <c r="R97" s="74">
        <v>0</v>
      </c>
      <c r="S97" s="74">
        <v>0</v>
      </c>
      <c r="T97" s="74">
        <v>0</v>
      </c>
      <c r="U97" s="74">
        <v>18.0160787911116</v>
      </c>
    </row>
    <row r="98" spans="1:21" hidden="1" outlineLevel="1">
      <c r="A98" s="62">
        <v>43191</v>
      </c>
      <c r="B98" s="74">
        <v>17.437200000000001</v>
      </c>
      <c r="C98" s="74">
        <v>0</v>
      </c>
      <c r="D98" s="74">
        <v>0</v>
      </c>
      <c r="E98" s="74">
        <v>0</v>
      </c>
      <c r="F98" s="74">
        <v>0</v>
      </c>
      <c r="G98" s="74">
        <v>0</v>
      </c>
      <c r="H98" s="74">
        <v>0</v>
      </c>
      <c r="I98" s="74">
        <v>0</v>
      </c>
      <c r="J98" s="74">
        <v>0</v>
      </c>
      <c r="K98" s="74">
        <v>0</v>
      </c>
      <c r="L98" s="74">
        <v>0</v>
      </c>
      <c r="M98" s="74">
        <v>0</v>
      </c>
      <c r="N98" s="74">
        <v>0</v>
      </c>
      <c r="O98" s="74">
        <v>0</v>
      </c>
      <c r="P98" s="74">
        <v>0</v>
      </c>
      <c r="Q98" s="74">
        <v>0</v>
      </c>
      <c r="R98" s="74">
        <v>0</v>
      </c>
      <c r="S98" s="74">
        <v>0</v>
      </c>
      <c r="T98" s="74">
        <v>0</v>
      </c>
      <c r="U98" s="74">
        <v>17.437200000000001</v>
      </c>
    </row>
    <row r="99" spans="1:21" hidden="1" outlineLevel="1">
      <c r="A99" s="62">
        <v>43221</v>
      </c>
      <c r="B99" s="74">
        <v>18.614699999999999</v>
      </c>
      <c r="C99" s="74">
        <v>0</v>
      </c>
      <c r="D99" s="74">
        <v>0</v>
      </c>
      <c r="E99" s="74">
        <v>0</v>
      </c>
      <c r="F99" s="74">
        <v>0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4">
        <v>0</v>
      </c>
      <c r="Q99" s="74">
        <v>0</v>
      </c>
      <c r="R99" s="74">
        <v>0</v>
      </c>
      <c r="S99" s="74">
        <v>0</v>
      </c>
      <c r="T99" s="74">
        <v>0</v>
      </c>
      <c r="U99" s="74">
        <v>18.614699999999999</v>
      </c>
    </row>
    <row r="100" spans="1:21" hidden="1" outlineLevel="1">
      <c r="A100" s="62">
        <v>43252</v>
      </c>
      <c r="B100" s="74">
        <v>18.648700000000002</v>
      </c>
      <c r="C100" s="74">
        <v>0</v>
      </c>
      <c r="D100" s="74">
        <v>0</v>
      </c>
      <c r="E100" s="74">
        <v>0</v>
      </c>
      <c r="F100" s="74">
        <v>0</v>
      </c>
      <c r="G100" s="74">
        <v>0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4">
        <v>0</v>
      </c>
      <c r="Q100" s="74">
        <v>0</v>
      </c>
      <c r="R100" s="74">
        <v>0</v>
      </c>
      <c r="S100" s="74">
        <v>0</v>
      </c>
      <c r="T100" s="74">
        <v>0</v>
      </c>
      <c r="U100" s="74">
        <v>18.648770058352973</v>
      </c>
    </row>
    <row r="101" spans="1:21" hidden="1" outlineLevel="1">
      <c r="A101" s="62">
        <v>43282</v>
      </c>
      <c r="B101" s="74">
        <v>18.7883</v>
      </c>
      <c r="C101" s="74">
        <v>0</v>
      </c>
      <c r="D101" s="74">
        <v>0</v>
      </c>
      <c r="E101" s="74">
        <v>0</v>
      </c>
      <c r="F101" s="74">
        <v>0</v>
      </c>
      <c r="G101" s="74">
        <v>0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4">
        <v>0</v>
      </c>
      <c r="P101" s="74">
        <v>0</v>
      </c>
      <c r="Q101" s="74">
        <v>0</v>
      </c>
      <c r="R101" s="74">
        <v>0</v>
      </c>
      <c r="S101" s="74">
        <v>0</v>
      </c>
      <c r="T101" s="74">
        <v>0</v>
      </c>
      <c r="U101" s="74">
        <v>18.788384470549026</v>
      </c>
    </row>
    <row r="102" spans="1:21" hidden="1" outlineLevel="1">
      <c r="A102" s="62">
        <v>43313</v>
      </c>
      <c r="B102" s="74">
        <v>18.427700000000002</v>
      </c>
      <c r="C102" s="74">
        <v>19.02</v>
      </c>
      <c r="D102" s="74">
        <v>0</v>
      </c>
      <c r="E102" s="74">
        <v>19.02</v>
      </c>
      <c r="F102" s="74">
        <v>0</v>
      </c>
      <c r="G102" s="74">
        <v>19.02</v>
      </c>
      <c r="H102" s="74">
        <v>0</v>
      </c>
      <c r="I102" s="74">
        <v>19.02</v>
      </c>
      <c r="J102" s="74">
        <v>0</v>
      </c>
      <c r="K102" s="74">
        <v>19.02</v>
      </c>
      <c r="L102" s="74">
        <v>0</v>
      </c>
      <c r="M102" s="74">
        <v>19.02</v>
      </c>
      <c r="N102" s="74">
        <v>0</v>
      </c>
      <c r="O102" s="74">
        <v>0</v>
      </c>
      <c r="P102" s="74">
        <v>0</v>
      </c>
      <c r="Q102" s="74">
        <v>0</v>
      </c>
      <c r="R102" s="74">
        <v>0</v>
      </c>
      <c r="S102" s="74">
        <v>0</v>
      </c>
      <c r="T102" s="74">
        <v>0</v>
      </c>
      <c r="U102" s="74">
        <v>18.427670929075447</v>
      </c>
    </row>
    <row r="103" spans="1:21" hidden="1" outlineLevel="1">
      <c r="A103" s="62">
        <v>43344</v>
      </c>
      <c r="B103" s="74">
        <v>19.062899999999999</v>
      </c>
      <c r="C103" s="74">
        <v>0</v>
      </c>
      <c r="D103" s="74">
        <v>0</v>
      </c>
      <c r="E103" s="74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74">
        <v>0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19.062903718062127</v>
      </c>
    </row>
    <row r="104" spans="1:21" hidden="1" outlineLevel="1">
      <c r="A104" s="62">
        <v>43374</v>
      </c>
      <c r="B104" s="74">
        <v>19.4894</v>
      </c>
      <c r="C104" s="74">
        <v>16.899999999999999</v>
      </c>
      <c r="D104" s="74">
        <v>0</v>
      </c>
      <c r="E104" s="74">
        <v>16.899999999999999</v>
      </c>
      <c r="F104" s="74">
        <v>0</v>
      </c>
      <c r="G104" s="74">
        <v>16.899999999999999</v>
      </c>
      <c r="H104" s="74">
        <v>0</v>
      </c>
      <c r="I104" s="74">
        <v>16.899999999999999</v>
      </c>
      <c r="J104" s="74">
        <v>0</v>
      </c>
      <c r="K104" s="74">
        <v>16.899999999999999</v>
      </c>
      <c r="L104" s="74">
        <v>0</v>
      </c>
      <c r="M104" s="74">
        <v>16.899999999999999</v>
      </c>
      <c r="N104" s="74">
        <v>0</v>
      </c>
      <c r="O104" s="74">
        <v>0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19.489594206198895</v>
      </c>
    </row>
    <row r="105" spans="1:21" hidden="1" outlineLevel="1">
      <c r="A105" s="62">
        <v>43405</v>
      </c>
      <c r="B105" s="74">
        <v>19.567499999999999</v>
      </c>
      <c r="C105" s="74">
        <v>17.679200000000002</v>
      </c>
      <c r="D105" s="74">
        <v>0</v>
      </c>
      <c r="E105" s="74">
        <v>17.679200000000002</v>
      </c>
      <c r="F105" s="74">
        <v>0</v>
      </c>
      <c r="G105" s="74">
        <v>17.679200000000002</v>
      </c>
      <c r="H105" s="74">
        <v>0</v>
      </c>
      <c r="I105" s="74">
        <v>17.679200000000002</v>
      </c>
      <c r="J105" s="74">
        <v>0</v>
      </c>
      <c r="K105" s="74">
        <v>17.679200000000002</v>
      </c>
      <c r="L105" s="74">
        <v>0</v>
      </c>
      <c r="M105" s="74">
        <v>17.679200000000002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19.56787354228371</v>
      </c>
    </row>
    <row r="106" spans="1:21" hidden="1" outlineLevel="1">
      <c r="A106" s="62">
        <v>43435</v>
      </c>
      <c r="B106" s="74">
        <v>18.6431</v>
      </c>
      <c r="C106" s="74">
        <v>17.6173</v>
      </c>
      <c r="D106" s="74">
        <v>0</v>
      </c>
      <c r="E106" s="74">
        <v>17.6173</v>
      </c>
      <c r="F106" s="74">
        <v>0</v>
      </c>
      <c r="G106" s="74">
        <v>17.6173</v>
      </c>
      <c r="H106" s="74">
        <v>0</v>
      </c>
      <c r="I106" s="74">
        <v>17.6173</v>
      </c>
      <c r="J106" s="74">
        <v>0</v>
      </c>
      <c r="K106" s="74">
        <v>17.6173</v>
      </c>
      <c r="L106" s="74">
        <v>0</v>
      </c>
      <c r="M106" s="74">
        <v>17.6173</v>
      </c>
      <c r="N106" s="74">
        <v>0</v>
      </c>
      <c r="O106" s="74">
        <v>0</v>
      </c>
      <c r="P106" s="74">
        <v>0</v>
      </c>
      <c r="Q106" s="74">
        <v>0</v>
      </c>
      <c r="R106" s="74">
        <v>0</v>
      </c>
      <c r="S106" s="74">
        <v>0</v>
      </c>
      <c r="T106" s="74">
        <v>0</v>
      </c>
      <c r="U106" s="74">
        <v>18.643313760753578</v>
      </c>
    </row>
    <row r="107" spans="1:21" hidden="1" outlineLevel="1">
      <c r="A107" s="62">
        <v>43466</v>
      </c>
      <c r="B107" s="74">
        <v>19.915900000000001</v>
      </c>
      <c r="C107" s="74">
        <v>16.900700000000001</v>
      </c>
      <c r="D107" s="74">
        <v>0</v>
      </c>
      <c r="E107" s="74">
        <v>16.900700000000001</v>
      </c>
      <c r="F107" s="74">
        <v>0</v>
      </c>
      <c r="G107" s="74">
        <v>16.900700000000001</v>
      </c>
      <c r="H107" s="74">
        <v>0</v>
      </c>
      <c r="I107" s="74">
        <v>16.900700000000001</v>
      </c>
      <c r="J107" s="74">
        <v>0</v>
      </c>
      <c r="K107" s="74">
        <v>16.900700000000001</v>
      </c>
      <c r="L107" s="74">
        <v>0</v>
      </c>
      <c r="M107" s="74">
        <v>16.900700000000001</v>
      </c>
      <c r="N107" s="74">
        <v>0</v>
      </c>
      <c r="O107" s="74">
        <v>0</v>
      </c>
      <c r="P107" s="74">
        <v>0</v>
      </c>
      <c r="Q107" s="74">
        <v>0</v>
      </c>
      <c r="R107" s="74">
        <v>0</v>
      </c>
      <c r="S107" s="74">
        <v>0</v>
      </c>
      <c r="T107" s="74">
        <v>0</v>
      </c>
      <c r="U107" s="74">
        <v>19.916415948782117</v>
      </c>
    </row>
    <row r="108" spans="1:21" hidden="1" outlineLevel="1">
      <c r="A108" s="62">
        <v>43497</v>
      </c>
      <c r="B108" s="74">
        <v>17.857299999999999</v>
      </c>
      <c r="C108" s="74">
        <v>17.91</v>
      </c>
      <c r="D108" s="74">
        <v>0</v>
      </c>
      <c r="E108" s="74">
        <v>17.91</v>
      </c>
      <c r="F108" s="74">
        <v>0</v>
      </c>
      <c r="G108" s="74">
        <v>17.91</v>
      </c>
      <c r="H108" s="74">
        <v>0</v>
      </c>
      <c r="I108" s="74">
        <v>17.91</v>
      </c>
      <c r="J108" s="74">
        <v>0</v>
      </c>
      <c r="K108" s="74">
        <v>17.91</v>
      </c>
      <c r="L108" s="74">
        <v>0</v>
      </c>
      <c r="M108" s="74">
        <v>17.91</v>
      </c>
      <c r="N108" s="74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  <c r="U108" s="74">
        <v>17.857299999999999</v>
      </c>
    </row>
    <row r="109" spans="1:21" hidden="1" outlineLevel="1">
      <c r="A109" s="62">
        <v>43525</v>
      </c>
      <c r="B109" s="74">
        <v>20.260100000000001</v>
      </c>
      <c r="C109" s="74">
        <v>0</v>
      </c>
      <c r="D109" s="74">
        <v>0</v>
      </c>
      <c r="E109" s="74">
        <v>0</v>
      </c>
      <c r="F109" s="74">
        <v>0</v>
      </c>
      <c r="G109" s="74">
        <v>0</v>
      </c>
      <c r="H109" s="74">
        <v>0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  <c r="U109" s="74">
        <v>20.260092422168547</v>
      </c>
    </row>
    <row r="110" spans="1:21" hidden="1" outlineLevel="1">
      <c r="A110" s="62">
        <v>43556</v>
      </c>
      <c r="B110" s="74">
        <v>18.583200000000001</v>
      </c>
      <c r="C110" s="74">
        <v>0</v>
      </c>
      <c r="D110" s="74">
        <v>0</v>
      </c>
      <c r="E110" s="74">
        <v>0</v>
      </c>
      <c r="F110" s="74">
        <v>0</v>
      </c>
      <c r="G110" s="74">
        <v>0</v>
      </c>
      <c r="H110" s="74">
        <v>0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4">
        <v>0</v>
      </c>
      <c r="U110" s="74">
        <v>18.583237285270187</v>
      </c>
    </row>
    <row r="111" spans="1:21" hidden="1" outlineLevel="1">
      <c r="A111" s="62">
        <v>43586</v>
      </c>
      <c r="B111" s="74">
        <v>20.106100000000001</v>
      </c>
      <c r="C111" s="74">
        <v>0</v>
      </c>
      <c r="D111" s="74">
        <v>0</v>
      </c>
      <c r="E111" s="74">
        <v>0</v>
      </c>
      <c r="F111" s="74">
        <v>0</v>
      </c>
      <c r="G111" s="74">
        <v>0</v>
      </c>
      <c r="H111" s="74">
        <v>0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4">
        <v>0</v>
      </c>
      <c r="R111" s="74">
        <v>0</v>
      </c>
      <c r="S111" s="74">
        <v>0</v>
      </c>
      <c r="T111" s="74">
        <v>0</v>
      </c>
      <c r="U111" s="74">
        <v>20.106162307654497</v>
      </c>
    </row>
    <row r="112" spans="1:21" hidden="1" outlineLevel="1">
      <c r="A112" s="62">
        <v>43617</v>
      </c>
      <c r="B112" s="74">
        <v>19.773</v>
      </c>
      <c r="C112" s="74">
        <v>0</v>
      </c>
      <c r="D112" s="74">
        <v>0</v>
      </c>
      <c r="E112" s="74">
        <v>0</v>
      </c>
      <c r="F112" s="74">
        <v>0</v>
      </c>
      <c r="G112" s="74">
        <v>0</v>
      </c>
      <c r="H112" s="74">
        <v>0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4">
        <v>0</v>
      </c>
      <c r="R112" s="74">
        <v>0</v>
      </c>
      <c r="S112" s="74">
        <v>0</v>
      </c>
      <c r="T112" s="74">
        <v>0</v>
      </c>
      <c r="U112" s="74">
        <v>19.772960298258194</v>
      </c>
    </row>
    <row r="113" spans="1:21" hidden="1" outlineLevel="1">
      <c r="A113" s="62">
        <v>43647</v>
      </c>
      <c r="B113" s="74">
        <v>19.446000000000002</v>
      </c>
      <c r="C113" s="74">
        <v>0</v>
      </c>
      <c r="D113" s="74">
        <v>0</v>
      </c>
      <c r="E113" s="74">
        <v>0</v>
      </c>
      <c r="F113" s="74">
        <v>0</v>
      </c>
      <c r="G113" s="74">
        <v>0</v>
      </c>
      <c r="H113" s="74">
        <v>0</v>
      </c>
      <c r="I113" s="74">
        <v>0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4">
        <v>0</v>
      </c>
      <c r="R113" s="74">
        <v>0</v>
      </c>
      <c r="S113" s="74">
        <v>0</v>
      </c>
      <c r="T113" s="74">
        <v>0</v>
      </c>
      <c r="U113" s="74">
        <v>19.446063427807573</v>
      </c>
    </row>
    <row r="114" spans="1:21" hidden="1" outlineLevel="1">
      <c r="A114" s="62">
        <v>43678</v>
      </c>
      <c r="B114" s="74">
        <v>18.450900000000001</v>
      </c>
      <c r="C114" s="74">
        <v>0</v>
      </c>
      <c r="D114" s="74">
        <v>0</v>
      </c>
      <c r="E114" s="74">
        <v>0</v>
      </c>
      <c r="F114" s="74">
        <v>0</v>
      </c>
      <c r="G114" s="74">
        <v>0</v>
      </c>
      <c r="H114" s="74">
        <v>0</v>
      </c>
      <c r="I114" s="74">
        <v>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4">
        <v>0</v>
      </c>
      <c r="R114" s="74">
        <v>0</v>
      </c>
      <c r="S114" s="74">
        <v>0</v>
      </c>
      <c r="T114" s="74">
        <v>0</v>
      </c>
      <c r="U114" s="74">
        <v>18.450899669340973</v>
      </c>
    </row>
    <row r="115" spans="1:21" hidden="1" outlineLevel="1">
      <c r="A115" s="62">
        <v>43709</v>
      </c>
      <c r="B115" s="74">
        <v>16.466899999999999</v>
      </c>
      <c r="C115" s="74">
        <v>0</v>
      </c>
      <c r="D115" s="74">
        <v>0</v>
      </c>
      <c r="E115" s="74">
        <v>0</v>
      </c>
      <c r="F115" s="74">
        <v>0</v>
      </c>
      <c r="G115" s="74">
        <v>0</v>
      </c>
      <c r="H115" s="74">
        <v>0</v>
      </c>
      <c r="I115" s="74">
        <v>0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4">
        <v>0</v>
      </c>
      <c r="R115" s="74">
        <v>0</v>
      </c>
      <c r="S115" s="74">
        <v>0</v>
      </c>
      <c r="T115" s="74">
        <v>0</v>
      </c>
      <c r="U115" s="74">
        <v>16.466863616338678</v>
      </c>
    </row>
    <row r="116" spans="1:21" hidden="1" outlineLevel="1">
      <c r="A116" s="62">
        <v>43739</v>
      </c>
      <c r="B116" s="74">
        <v>18.514600000000002</v>
      </c>
      <c r="C116" s="74">
        <v>0</v>
      </c>
      <c r="D116" s="74">
        <v>0</v>
      </c>
      <c r="E116" s="74">
        <v>0</v>
      </c>
      <c r="F116" s="74">
        <v>0</v>
      </c>
      <c r="G116" s="74">
        <v>0</v>
      </c>
      <c r="H116" s="74">
        <v>0</v>
      </c>
      <c r="I116" s="74">
        <v>0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4">
        <v>0</v>
      </c>
      <c r="R116" s="74">
        <v>0</v>
      </c>
      <c r="S116" s="74">
        <v>0</v>
      </c>
      <c r="T116" s="74">
        <v>0</v>
      </c>
      <c r="U116" s="74">
        <v>18.514623919440059</v>
      </c>
    </row>
    <row r="117" spans="1:21" hidden="1" outlineLevel="1">
      <c r="A117" s="62">
        <v>43770</v>
      </c>
      <c r="B117" s="74">
        <v>19.558299999999999</v>
      </c>
      <c r="C117" s="74">
        <v>0</v>
      </c>
      <c r="D117" s="74">
        <v>0</v>
      </c>
      <c r="E117" s="74">
        <v>0</v>
      </c>
      <c r="F117" s="74">
        <v>0</v>
      </c>
      <c r="G117" s="74">
        <v>0</v>
      </c>
      <c r="H117" s="74">
        <v>0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4">
        <v>0</v>
      </c>
      <c r="R117" s="74">
        <v>0</v>
      </c>
      <c r="S117" s="74">
        <v>0</v>
      </c>
      <c r="T117" s="74">
        <v>0</v>
      </c>
      <c r="U117" s="74">
        <v>19.558332678308076</v>
      </c>
    </row>
    <row r="118" spans="1:21" hidden="1" outlineLevel="1">
      <c r="A118" s="62">
        <v>43800</v>
      </c>
      <c r="B118" s="74">
        <v>18.317699999999999</v>
      </c>
      <c r="C118" s="74">
        <v>0</v>
      </c>
      <c r="D118" s="74">
        <v>0</v>
      </c>
      <c r="E118" s="74">
        <v>0</v>
      </c>
      <c r="F118" s="74">
        <v>0</v>
      </c>
      <c r="G118" s="74">
        <v>0</v>
      </c>
      <c r="H118" s="74">
        <v>0</v>
      </c>
      <c r="I118" s="74">
        <v>0</v>
      </c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  <c r="R118" s="74">
        <v>0</v>
      </c>
      <c r="S118" s="74">
        <v>0</v>
      </c>
      <c r="T118" s="74">
        <v>0</v>
      </c>
      <c r="U118" s="74">
        <v>18.3176839754429</v>
      </c>
    </row>
    <row r="119" spans="1:21" hidden="1" outlineLevel="1">
      <c r="A119" s="62">
        <v>43831</v>
      </c>
      <c r="B119" s="74">
        <v>19.5307</v>
      </c>
      <c r="C119" s="74">
        <v>0</v>
      </c>
      <c r="D119" s="74">
        <v>0</v>
      </c>
      <c r="E119" s="74">
        <v>0</v>
      </c>
      <c r="F119" s="74">
        <v>0</v>
      </c>
      <c r="G119" s="74">
        <v>0</v>
      </c>
      <c r="H119" s="74">
        <v>0</v>
      </c>
      <c r="I119" s="74">
        <v>0</v>
      </c>
      <c r="J119" s="74">
        <v>0</v>
      </c>
      <c r="K119" s="74">
        <v>0</v>
      </c>
      <c r="L119" s="74">
        <v>0</v>
      </c>
      <c r="M119" s="74">
        <v>0</v>
      </c>
      <c r="N119" s="74">
        <v>0</v>
      </c>
      <c r="O119" s="74">
        <v>0</v>
      </c>
      <c r="P119" s="74">
        <v>0</v>
      </c>
      <c r="Q119" s="74">
        <v>0</v>
      </c>
      <c r="R119" s="74">
        <v>0</v>
      </c>
      <c r="S119" s="74">
        <v>0</v>
      </c>
      <c r="T119" s="74">
        <v>0</v>
      </c>
      <c r="U119" s="74">
        <v>19.5307</v>
      </c>
    </row>
    <row r="120" spans="1:21" hidden="1" outlineLevel="1">
      <c r="A120" s="62">
        <v>43862</v>
      </c>
      <c r="B120" s="74">
        <v>18.4831</v>
      </c>
      <c r="C120" s="74">
        <v>0</v>
      </c>
      <c r="D120" s="74">
        <v>0</v>
      </c>
      <c r="E120" s="74">
        <v>0</v>
      </c>
      <c r="F120" s="74"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74">
        <v>0</v>
      </c>
      <c r="P120" s="74">
        <v>0</v>
      </c>
      <c r="Q120" s="74">
        <v>0</v>
      </c>
      <c r="R120" s="74">
        <v>0</v>
      </c>
      <c r="S120" s="74">
        <v>0</v>
      </c>
      <c r="T120" s="74">
        <v>0</v>
      </c>
      <c r="U120" s="74">
        <v>18.4831</v>
      </c>
    </row>
    <row r="121" spans="1:21" hidden="1" outlineLevel="1">
      <c r="A121" s="62">
        <v>43891</v>
      </c>
      <c r="B121" s="74">
        <v>17.6934</v>
      </c>
      <c r="C121" s="74">
        <v>0</v>
      </c>
      <c r="D121" s="74">
        <v>0</v>
      </c>
      <c r="E121" s="74">
        <v>0</v>
      </c>
      <c r="F121" s="74">
        <v>0</v>
      </c>
      <c r="G121" s="74">
        <v>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  <c r="M121" s="74">
        <v>0</v>
      </c>
      <c r="N121" s="74">
        <v>0</v>
      </c>
      <c r="O121" s="74">
        <v>0</v>
      </c>
      <c r="P121" s="74">
        <v>0</v>
      </c>
      <c r="Q121" s="74">
        <v>0</v>
      </c>
      <c r="R121" s="74">
        <v>0</v>
      </c>
      <c r="S121" s="74">
        <v>0</v>
      </c>
      <c r="T121" s="74">
        <v>0</v>
      </c>
      <c r="U121" s="74">
        <v>17.693390186759583</v>
      </c>
    </row>
    <row r="122" spans="1:21" hidden="1" outlineLevel="1">
      <c r="A122" s="62">
        <v>43922</v>
      </c>
      <c r="B122" s="74">
        <v>16.078499999999998</v>
      </c>
      <c r="C122" s="74">
        <v>0</v>
      </c>
      <c r="D122" s="74">
        <v>0</v>
      </c>
      <c r="E122" s="74">
        <v>0</v>
      </c>
      <c r="F122" s="74">
        <v>0</v>
      </c>
      <c r="G122" s="74">
        <v>0</v>
      </c>
      <c r="H122" s="74">
        <v>0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  <c r="U122" s="74">
        <v>16.078544663247076</v>
      </c>
    </row>
    <row r="123" spans="1:21" hidden="1" outlineLevel="1">
      <c r="A123" s="62">
        <v>43952</v>
      </c>
      <c r="B123" s="74">
        <v>17.0396</v>
      </c>
      <c r="C123" s="74">
        <v>0</v>
      </c>
      <c r="D123" s="74">
        <v>0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</v>
      </c>
      <c r="L123" s="74">
        <v>0</v>
      </c>
      <c r="M123" s="74">
        <v>0</v>
      </c>
      <c r="N123" s="74">
        <v>0</v>
      </c>
      <c r="O123" s="74">
        <v>0</v>
      </c>
      <c r="P123" s="74">
        <v>0</v>
      </c>
      <c r="Q123" s="74">
        <v>0</v>
      </c>
      <c r="R123" s="74">
        <v>0</v>
      </c>
      <c r="S123" s="74">
        <v>0</v>
      </c>
      <c r="T123" s="74">
        <v>0</v>
      </c>
      <c r="U123" s="74">
        <v>17.039564121404162</v>
      </c>
    </row>
    <row r="124" spans="1:21" hidden="1" outlineLevel="1">
      <c r="A124" s="62">
        <v>43983</v>
      </c>
      <c r="B124" s="74">
        <v>16.260300000000001</v>
      </c>
      <c r="C124" s="74">
        <v>0</v>
      </c>
      <c r="D124" s="74">
        <v>0</v>
      </c>
      <c r="E124" s="74">
        <v>0</v>
      </c>
      <c r="F124" s="74">
        <v>0</v>
      </c>
      <c r="G124" s="74">
        <v>0</v>
      </c>
      <c r="H124" s="74">
        <v>0</v>
      </c>
      <c r="I124" s="74">
        <v>0</v>
      </c>
      <c r="J124" s="74">
        <v>0</v>
      </c>
      <c r="K124" s="74">
        <v>0</v>
      </c>
      <c r="L124" s="74">
        <v>0</v>
      </c>
      <c r="M124" s="74">
        <v>0</v>
      </c>
      <c r="N124" s="74">
        <v>0</v>
      </c>
      <c r="O124" s="74">
        <v>0</v>
      </c>
      <c r="P124" s="74">
        <v>0</v>
      </c>
      <c r="Q124" s="74">
        <v>0</v>
      </c>
      <c r="R124" s="74">
        <v>0</v>
      </c>
      <c r="S124" s="74">
        <v>0</v>
      </c>
      <c r="T124" s="74">
        <v>0</v>
      </c>
      <c r="U124" s="74">
        <v>16.260300000000001</v>
      </c>
    </row>
    <row r="125" spans="1:21" hidden="1" outlineLevel="1">
      <c r="A125" s="62">
        <v>44013</v>
      </c>
      <c r="B125" s="74">
        <v>15.009399999999999</v>
      </c>
      <c r="C125" s="74">
        <v>0</v>
      </c>
      <c r="D125" s="74">
        <v>0</v>
      </c>
      <c r="E125" s="74">
        <v>0</v>
      </c>
      <c r="F125" s="74">
        <v>0</v>
      </c>
      <c r="G125" s="74">
        <v>0</v>
      </c>
      <c r="H125" s="74">
        <v>0</v>
      </c>
      <c r="I125" s="74">
        <v>0</v>
      </c>
      <c r="J125" s="74">
        <v>0</v>
      </c>
      <c r="K125" s="74">
        <v>0</v>
      </c>
      <c r="L125" s="74">
        <v>0</v>
      </c>
      <c r="M125" s="74">
        <v>0</v>
      </c>
      <c r="N125" s="74">
        <v>0</v>
      </c>
      <c r="O125" s="74">
        <v>0</v>
      </c>
      <c r="P125" s="74">
        <v>0</v>
      </c>
      <c r="Q125" s="74">
        <v>0</v>
      </c>
      <c r="R125" s="74">
        <v>0</v>
      </c>
      <c r="S125" s="74">
        <v>0</v>
      </c>
      <c r="T125" s="74">
        <v>0</v>
      </c>
      <c r="U125" s="74">
        <v>15.024428704677064</v>
      </c>
    </row>
    <row r="126" spans="1:21" hidden="1" outlineLevel="1">
      <c r="A126" s="62">
        <v>44044</v>
      </c>
      <c r="B126" s="74">
        <v>13.6714</v>
      </c>
      <c r="C126" s="74">
        <v>0</v>
      </c>
      <c r="D126" s="74">
        <v>0</v>
      </c>
      <c r="E126" s="74">
        <v>0</v>
      </c>
      <c r="F126" s="74">
        <v>0</v>
      </c>
      <c r="G126" s="74">
        <v>0</v>
      </c>
      <c r="H126" s="74">
        <v>0</v>
      </c>
      <c r="I126" s="74">
        <v>0</v>
      </c>
      <c r="J126" s="74">
        <v>0</v>
      </c>
      <c r="K126" s="74">
        <v>0</v>
      </c>
      <c r="L126" s="74">
        <v>0</v>
      </c>
      <c r="M126" s="74">
        <v>0</v>
      </c>
      <c r="N126" s="74">
        <v>0</v>
      </c>
      <c r="O126" s="74">
        <v>0</v>
      </c>
      <c r="P126" s="74">
        <v>0</v>
      </c>
      <c r="Q126" s="74">
        <v>0</v>
      </c>
      <c r="R126" s="74">
        <v>0</v>
      </c>
      <c r="S126" s="74">
        <v>0</v>
      </c>
      <c r="T126" s="74">
        <v>0</v>
      </c>
      <c r="U126" s="74">
        <v>13.671462812518776</v>
      </c>
    </row>
    <row r="127" spans="1:21" hidden="1" outlineLevel="1">
      <c r="A127" s="62">
        <v>44075</v>
      </c>
      <c r="B127" s="74">
        <v>13.9574</v>
      </c>
      <c r="C127" s="74">
        <v>0</v>
      </c>
      <c r="D127" s="74">
        <v>0</v>
      </c>
      <c r="E127" s="74">
        <v>0</v>
      </c>
      <c r="F127" s="74">
        <v>0</v>
      </c>
      <c r="G127" s="74">
        <v>0</v>
      </c>
      <c r="H127" s="74">
        <v>0</v>
      </c>
      <c r="I127" s="74">
        <v>0</v>
      </c>
      <c r="J127" s="74">
        <v>0</v>
      </c>
      <c r="K127" s="74">
        <v>0</v>
      </c>
      <c r="L127" s="74">
        <v>0</v>
      </c>
      <c r="M127" s="74">
        <v>0</v>
      </c>
      <c r="N127" s="74">
        <v>0</v>
      </c>
      <c r="O127" s="74">
        <v>0</v>
      </c>
      <c r="P127" s="74">
        <v>0</v>
      </c>
      <c r="Q127" s="74">
        <v>0</v>
      </c>
      <c r="R127" s="74">
        <v>0</v>
      </c>
      <c r="S127" s="74">
        <v>0</v>
      </c>
      <c r="T127" s="74">
        <v>0</v>
      </c>
      <c r="U127" s="74">
        <v>13.957444621304591</v>
      </c>
    </row>
    <row r="128" spans="1:21" hidden="1" outlineLevel="1">
      <c r="A128" s="62">
        <v>44105</v>
      </c>
      <c r="B128" s="74">
        <v>14.251799999999999</v>
      </c>
      <c r="C128" s="74">
        <v>0</v>
      </c>
      <c r="D128" s="74">
        <v>0</v>
      </c>
      <c r="E128" s="74">
        <v>0</v>
      </c>
      <c r="F128" s="74">
        <v>0</v>
      </c>
      <c r="G128" s="74">
        <v>0</v>
      </c>
      <c r="H128" s="74">
        <v>0</v>
      </c>
      <c r="I128" s="74">
        <v>0</v>
      </c>
      <c r="J128" s="74">
        <v>0</v>
      </c>
      <c r="K128" s="74">
        <v>0</v>
      </c>
      <c r="L128" s="74">
        <v>0</v>
      </c>
      <c r="M128" s="74">
        <v>0</v>
      </c>
      <c r="N128" s="74">
        <v>0</v>
      </c>
      <c r="O128" s="74">
        <v>0</v>
      </c>
      <c r="P128" s="74">
        <v>0</v>
      </c>
      <c r="Q128" s="74">
        <v>0</v>
      </c>
      <c r="R128" s="74">
        <v>0</v>
      </c>
      <c r="S128" s="74">
        <v>0</v>
      </c>
      <c r="T128" s="74">
        <v>0</v>
      </c>
      <c r="U128" s="74">
        <v>14.25178419979393</v>
      </c>
    </row>
    <row r="129" spans="1:21" hidden="1" outlineLevel="1">
      <c r="A129" s="62">
        <v>44136</v>
      </c>
      <c r="B129" s="74">
        <v>13.8184</v>
      </c>
      <c r="C129" s="74">
        <v>0</v>
      </c>
      <c r="D129" s="74">
        <v>0</v>
      </c>
      <c r="E129" s="74">
        <v>0</v>
      </c>
      <c r="F129" s="74">
        <v>0</v>
      </c>
      <c r="G129" s="74">
        <v>0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74">
        <v>0</v>
      </c>
      <c r="O129" s="74">
        <v>0</v>
      </c>
      <c r="P129" s="74">
        <v>0</v>
      </c>
      <c r="Q129" s="74">
        <v>0</v>
      </c>
      <c r="R129" s="74">
        <v>0</v>
      </c>
      <c r="S129" s="74">
        <v>0</v>
      </c>
      <c r="T129" s="74">
        <v>0</v>
      </c>
      <c r="U129" s="74">
        <v>13.81841850701055</v>
      </c>
    </row>
    <row r="130" spans="1:21" hidden="1" outlineLevel="1">
      <c r="A130" s="62">
        <v>44166</v>
      </c>
      <c r="B130" s="74">
        <v>13.1493</v>
      </c>
      <c r="C130" s="74">
        <v>0</v>
      </c>
      <c r="D130" s="74">
        <v>0</v>
      </c>
      <c r="E130" s="74">
        <v>0</v>
      </c>
      <c r="F130" s="74">
        <v>0</v>
      </c>
      <c r="G130" s="74">
        <v>0</v>
      </c>
      <c r="H130" s="74">
        <v>0</v>
      </c>
      <c r="I130" s="74">
        <v>0</v>
      </c>
      <c r="J130" s="74">
        <v>0</v>
      </c>
      <c r="K130" s="74">
        <v>0</v>
      </c>
      <c r="L130" s="74">
        <v>0</v>
      </c>
      <c r="M130" s="74">
        <v>0</v>
      </c>
      <c r="N130" s="74">
        <v>0</v>
      </c>
      <c r="O130" s="74">
        <v>0</v>
      </c>
      <c r="P130" s="74">
        <v>0</v>
      </c>
      <c r="Q130" s="74">
        <v>0</v>
      </c>
      <c r="R130" s="74">
        <v>0</v>
      </c>
      <c r="S130" s="74">
        <v>0</v>
      </c>
      <c r="T130" s="74">
        <v>0</v>
      </c>
      <c r="U130" s="74">
        <v>13.149273943976059</v>
      </c>
    </row>
    <row r="131" spans="1:21" hidden="1" outlineLevel="1">
      <c r="A131" s="62">
        <v>44197</v>
      </c>
      <c r="B131" s="74">
        <v>13.333</v>
      </c>
      <c r="C131" s="74">
        <v>0</v>
      </c>
      <c r="D131" s="74">
        <v>0</v>
      </c>
      <c r="E131" s="74">
        <v>0</v>
      </c>
      <c r="F131" s="74">
        <v>0</v>
      </c>
      <c r="G131" s="74">
        <v>0</v>
      </c>
      <c r="H131" s="74">
        <v>0</v>
      </c>
      <c r="I131" s="74">
        <v>0</v>
      </c>
      <c r="J131" s="74">
        <v>0</v>
      </c>
      <c r="K131" s="74">
        <v>0</v>
      </c>
      <c r="L131" s="74">
        <v>0</v>
      </c>
      <c r="M131" s="74">
        <v>0</v>
      </c>
      <c r="N131" s="74">
        <v>0</v>
      </c>
      <c r="O131" s="74">
        <v>0</v>
      </c>
      <c r="P131" s="74">
        <v>0</v>
      </c>
      <c r="Q131" s="74">
        <v>0</v>
      </c>
      <c r="R131" s="74">
        <v>0</v>
      </c>
      <c r="S131" s="74">
        <v>0</v>
      </c>
      <c r="T131" s="74">
        <v>0</v>
      </c>
      <c r="U131" s="74">
        <v>13.333</v>
      </c>
    </row>
    <row r="132" spans="1:21" hidden="1" outlineLevel="1">
      <c r="A132" s="62">
        <v>44228</v>
      </c>
      <c r="B132" s="74">
        <v>13.7707</v>
      </c>
      <c r="C132" s="74">
        <v>0</v>
      </c>
      <c r="D132" s="74">
        <v>0</v>
      </c>
      <c r="E132" s="74">
        <v>0</v>
      </c>
      <c r="F132" s="74">
        <v>0</v>
      </c>
      <c r="G132" s="74">
        <v>0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74">
        <v>0</v>
      </c>
      <c r="N132" s="74">
        <v>0</v>
      </c>
      <c r="O132" s="74">
        <v>0</v>
      </c>
      <c r="P132" s="74">
        <v>0</v>
      </c>
      <c r="Q132" s="74">
        <v>0</v>
      </c>
      <c r="R132" s="74">
        <v>0</v>
      </c>
      <c r="S132" s="74">
        <v>0</v>
      </c>
      <c r="T132" s="74">
        <v>0</v>
      </c>
      <c r="U132" s="74">
        <v>13.770694908913027</v>
      </c>
    </row>
    <row r="133" spans="1:21" hidden="1" outlineLevel="1">
      <c r="A133" s="62">
        <v>44256</v>
      </c>
      <c r="B133" s="74">
        <v>12.967700000000001</v>
      </c>
      <c r="C133" s="74">
        <v>0</v>
      </c>
      <c r="D133" s="74">
        <v>0</v>
      </c>
      <c r="E133" s="74">
        <v>0</v>
      </c>
      <c r="F133" s="74">
        <v>0</v>
      </c>
      <c r="G133" s="74">
        <v>0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74">
        <v>0</v>
      </c>
      <c r="Q133" s="74">
        <v>0</v>
      </c>
      <c r="R133" s="74">
        <v>0</v>
      </c>
      <c r="S133" s="74">
        <v>0</v>
      </c>
      <c r="T133" s="74">
        <v>0</v>
      </c>
      <c r="U133" s="74">
        <v>12.967618001472347</v>
      </c>
    </row>
    <row r="134" spans="1:21" hidden="1" outlineLevel="1">
      <c r="A134" s="62">
        <v>44287</v>
      </c>
      <c r="B134" s="74">
        <v>13.0875</v>
      </c>
      <c r="C134" s="74">
        <v>0</v>
      </c>
      <c r="D134" s="74">
        <v>0</v>
      </c>
      <c r="E134" s="74">
        <v>0</v>
      </c>
      <c r="F134" s="74">
        <v>0</v>
      </c>
      <c r="G134" s="74">
        <v>0</v>
      </c>
      <c r="H134" s="74">
        <v>0</v>
      </c>
      <c r="I134" s="74">
        <v>0</v>
      </c>
      <c r="J134" s="74">
        <v>0</v>
      </c>
      <c r="K134" s="74">
        <v>0</v>
      </c>
      <c r="L134" s="74">
        <v>0</v>
      </c>
      <c r="M134" s="74">
        <v>0</v>
      </c>
      <c r="N134" s="74">
        <v>0</v>
      </c>
      <c r="O134" s="74">
        <v>0</v>
      </c>
      <c r="P134" s="74">
        <v>0</v>
      </c>
      <c r="Q134" s="74">
        <v>0</v>
      </c>
      <c r="R134" s="74">
        <v>0</v>
      </c>
      <c r="S134" s="74">
        <v>0</v>
      </c>
      <c r="T134" s="74">
        <v>0</v>
      </c>
      <c r="U134" s="74">
        <v>13.087559755458976</v>
      </c>
    </row>
    <row r="135" spans="1:21" hidden="1" outlineLevel="1">
      <c r="A135" s="62">
        <v>44317</v>
      </c>
      <c r="B135" s="74">
        <v>13.5433</v>
      </c>
      <c r="C135" s="74">
        <v>0</v>
      </c>
      <c r="D135" s="74">
        <v>0</v>
      </c>
      <c r="E135" s="74">
        <v>0</v>
      </c>
      <c r="F135" s="74">
        <v>0</v>
      </c>
      <c r="G135" s="74">
        <v>0</v>
      </c>
      <c r="H135" s="74">
        <v>0</v>
      </c>
      <c r="I135" s="74">
        <v>0</v>
      </c>
      <c r="J135" s="74">
        <v>0</v>
      </c>
      <c r="K135" s="74">
        <v>0</v>
      </c>
      <c r="L135" s="74">
        <v>0</v>
      </c>
      <c r="M135" s="74">
        <v>0</v>
      </c>
      <c r="N135" s="74">
        <v>0</v>
      </c>
      <c r="O135" s="74">
        <v>0</v>
      </c>
      <c r="P135" s="74">
        <v>0</v>
      </c>
      <c r="Q135" s="74">
        <v>0</v>
      </c>
      <c r="R135" s="74">
        <v>0</v>
      </c>
      <c r="S135" s="74">
        <v>0</v>
      </c>
      <c r="T135" s="74">
        <v>0</v>
      </c>
      <c r="U135" s="74">
        <v>13.543336523426673</v>
      </c>
    </row>
    <row r="136" spans="1:21" hidden="1" outlineLevel="1">
      <c r="A136" s="62">
        <v>44348</v>
      </c>
      <c r="B136" s="74">
        <v>13.418900000000001</v>
      </c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  <c r="U136" s="74">
        <v>13.418883324695551</v>
      </c>
    </row>
    <row r="137" spans="1:21" hidden="1" outlineLevel="1">
      <c r="A137" s="62">
        <v>44378</v>
      </c>
      <c r="B137" s="74">
        <v>12.845599999999999</v>
      </c>
      <c r="C137" s="74">
        <v>0</v>
      </c>
      <c r="D137" s="74">
        <v>0</v>
      </c>
      <c r="E137" s="74">
        <v>0</v>
      </c>
      <c r="F137" s="74">
        <v>0</v>
      </c>
      <c r="G137" s="74">
        <v>0</v>
      </c>
      <c r="H137" s="74">
        <v>0</v>
      </c>
      <c r="I137" s="74">
        <v>0</v>
      </c>
      <c r="J137" s="74">
        <v>0</v>
      </c>
      <c r="K137" s="74">
        <v>0</v>
      </c>
      <c r="L137" s="74">
        <v>0</v>
      </c>
      <c r="M137" s="74">
        <v>0</v>
      </c>
      <c r="N137" s="74">
        <v>0</v>
      </c>
      <c r="O137" s="74">
        <v>0</v>
      </c>
      <c r="P137" s="74">
        <v>0</v>
      </c>
      <c r="Q137" s="74">
        <v>0</v>
      </c>
      <c r="R137" s="74">
        <v>0</v>
      </c>
      <c r="S137" s="74">
        <v>0</v>
      </c>
      <c r="T137" s="74">
        <v>0</v>
      </c>
      <c r="U137" s="74">
        <v>12.845609003608256</v>
      </c>
    </row>
    <row r="138" spans="1:21" hidden="1" outlineLevel="1">
      <c r="A138" s="62">
        <v>44409</v>
      </c>
      <c r="B138" s="74">
        <v>11.964</v>
      </c>
      <c r="C138" s="74">
        <v>0</v>
      </c>
      <c r="D138" s="74">
        <v>0</v>
      </c>
      <c r="E138" s="74">
        <v>0</v>
      </c>
      <c r="F138" s="74">
        <v>0</v>
      </c>
      <c r="G138" s="74">
        <v>0</v>
      </c>
      <c r="H138" s="74">
        <v>0</v>
      </c>
      <c r="I138" s="74">
        <v>0</v>
      </c>
      <c r="J138" s="74">
        <v>0</v>
      </c>
      <c r="K138" s="74">
        <v>0</v>
      </c>
      <c r="L138" s="74">
        <v>0</v>
      </c>
      <c r="M138" s="74">
        <v>0</v>
      </c>
      <c r="N138" s="74">
        <v>0</v>
      </c>
      <c r="O138" s="74">
        <v>0</v>
      </c>
      <c r="P138" s="74">
        <v>0</v>
      </c>
      <c r="Q138" s="74">
        <v>0</v>
      </c>
      <c r="R138" s="74">
        <v>0</v>
      </c>
      <c r="S138" s="74">
        <v>0</v>
      </c>
      <c r="T138" s="74">
        <v>0</v>
      </c>
      <c r="U138" s="74">
        <v>11.96398976339008</v>
      </c>
    </row>
    <row r="139" spans="1:21" hidden="1" outlineLevel="1">
      <c r="A139" s="62">
        <v>44440</v>
      </c>
      <c r="B139" s="74">
        <v>12.657999999999999</v>
      </c>
      <c r="C139" s="74">
        <v>15.359500000000001</v>
      </c>
      <c r="D139" s="74">
        <v>0</v>
      </c>
      <c r="E139" s="74">
        <v>15.359500000000001</v>
      </c>
      <c r="F139" s="74">
        <v>0</v>
      </c>
      <c r="G139" s="74">
        <v>15.359500000000001</v>
      </c>
      <c r="H139" s="74">
        <v>0</v>
      </c>
      <c r="I139" s="74">
        <v>15.359500000000001</v>
      </c>
      <c r="J139" s="74">
        <v>0</v>
      </c>
      <c r="K139" s="74">
        <v>15.359500000000001</v>
      </c>
      <c r="L139" s="74">
        <v>0</v>
      </c>
      <c r="M139" s="74">
        <v>15.359500000000001</v>
      </c>
      <c r="N139" s="74">
        <v>0</v>
      </c>
      <c r="O139" s="74">
        <v>0</v>
      </c>
      <c r="P139" s="74">
        <v>0</v>
      </c>
      <c r="Q139" s="74">
        <v>0</v>
      </c>
      <c r="R139" s="74">
        <v>0</v>
      </c>
      <c r="S139" s="74">
        <v>0</v>
      </c>
      <c r="T139" s="74">
        <v>0</v>
      </c>
      <c r="U139" s="74">
        <v>12.655610240198699</v>
      </c>
    </row>
    <row r="140" spans="1:21">
      <c r="A140" s="62">
        <v>44470</v>
      </c>
      <c r="B140" s="74">
        <v>12.5298</v>
      </c>
      <c r="C140" s="74">
        <v>0</v>
      </c>
      <c r="D140" s="74">
        <v>0</v>
      </c>
      <c r="E140" s="74">
        <v>0</v>
      </c>
      <c r="F140" s="74">
        <v>0</v>
      </c>
      <c r="G140" s="74">
        <v>0</v>
      </c>
      <c r="H140" s="74">
        <v>0</v>
      </c>
      <c r="I140" s="74">
        <v>0</v>
      </c>
      <c r="J140" s="74">
        <v>0</v>
      </c>
      <c r="K140" s="74">
        <v>0</v>
      </c>
      <c r="L140" s="74">
        <v>0</v>
      </c>
      <c r="M140" s="74">
        <v>0</v>
      </c>
      <c r="N140" s="74">
        <v>0</v>
      </c>
      <c r="O140" s="74">
        <v>0</v>
      </c>
      <c r="P140" s="74">
        <v>0</v>
      </c>
      <c r="Q140" s="74">
        <v>0</v>
      </c>
      <c r="R140" s="74">
        <v>0</v>
      </c>
      <c r="S140" s="74">
        <v>0</v>
      </c>
      <c r="T140" s="74">
        <v>0</v>
      </c>
      <c r="U140" s="74">
        <v>12.529790884147589</v>
      </c>
    </row>
    <row r="141" spans="1:21">
      <c r="A141" s="62">
        <v>44501</v>
      </c>
      <c r="B141" s="74">
        <v>12.4497</v>
      </c>
      <c r="C141" s="74">
        <v>0</v>
      </c>
      <c r="D141" s="74">
        <v>0</v>
      </c>
      <c r="E141" s="74">
        <v>0</v>
      </c>
      <c r="F141" s="74">
        <v>0</v>
      </c>
      <c r="G141" s="74">
        <v>0</v>
      </c>
      <c r="H141" s="74">
        <v>0</v>
      </c>
      <c r="I141" s="74">
        <v>0</v>
      </c>
      <c r="J141" s="74">
        <v>0</v>
      </c>
      <c r="K141" s="74">
        <v>0</v>
      </c>
      <c r="L141" s="74">
        <v>0</v>
      </c>
      <c r="M141" s="74">
        <v>0</v>
      </c>
      <c r="N141" s="74">
        <v>0</v>
      </c>
      <c r="O141" s="74">
        <v>0</v>
      </c>
      <c r="P141" s="74">
        <v>0</v>
      </c>
      <c r="Q141" s="74">
        <v>0</v>
      </c>
      <c r="R141" s="74">
        <v>0</v>
      </c>
      <c r="S141" s="74">
        <v>0</v>
      </c>
      <c r="T141" s="74">
        <v>0</v>
      </c>
      <c r="U141" s="74">
        <v>12.449697366643093</v>
      </c>
    </row>
    <row r="142" spans="1:21">
      <c r="A142" s="62">
        <v>44531</v>
      </c>
      <c r="B142" s="74">
        <v>12.5467</v>
      </c>
      <c r="C142" s="74">
        <v>0</v>
      </c>
      <c r="D142" s="74">
        <v>0</v>
      </c>
      <c r="E142" s="74">
        <v>0</v>
      </c>
      <c r="F142" s="74">
        <v>0</v>
      </c>
      <c r="G142" s="74">
        <v>0</v>
      </c>
      <c r="H142" s="74">
        <v>0</v>
      </c>
      <c r="I142" s="74">
        <v>0</v>
      </c>
      <c r="J142" s="74">
        <v>0</v>
      </c>
      <c r="K142" s="74">
        <v>0</v>
      </c>
      <c r="L142" s="74">
        <v>0</v>
      </c>
      <c r="M142" s="74">
        <v>0</v>
      </c>
      <c r="N142" s="74">
        <v>0</v>
      </c>
      <c r="O142" s="74">
        <v>0</v>
      </c>
      <c r="P142" s="74">
        <v>0</v>
      </c>
      <c r="Q142" s="74">
        <v>0</v>
      </c>
      <c r="R142" s="74">
        <v>0</v>
      </c>
      <c r="S142" s="74">
        <v>0</v>
      </c>
      <c r="T142" s="74">
        <v>0</v>
      </c>
      <c r="U142" s="74">
        <v>12.54672352972141</v>
      </c>
    </row>
    <row r="143" spans="1:21">
      <c r="A143" s="62">
        <v>44562</v>
      </c>
      <c r="B143" s="74">
        <v>13.001799999999999</v>
      </c>
      <c r="C143" s="74">
        <v>0</v>
      </c>
      <c r="D143" s="74">
        <v>0</v>
      </c>
      <c r="E143" s="74">
        <v>0</v>
      </c>
      <c r="F143" s="74">
        <v>0</v>
      </c>
      <c r="G143" s="74">
        <v>0</v>
      </c>
      <c r="H143" s="74">
        <v>0</v>
      </c>
      <c r="I143" s="74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74">
        <v>0</v>
      </c>
      <c r="Q143" s="74">
        <v>0</v>
      </c>
      <c r="R143" s="74">
        <v>0</v>
      </c>
      <c r="S143" s="74">
        <v>0</v>
      </c>
      <c r="T143" s="74">
        <v>0</v>
      </c>
      <c r="U143" s="74">
        <v>13.001776808727275</v>
      </c>
    </row>
    <row r="144" spans="1:21">
      <c r="A144" s="62">
        <v>44593</v>
      </c>
      <c r="B144" s="74">
        <v>14.148099999999999</v>
      </c>
      <c r="C144" s="74">
        <v>0</v>
      </c>
      <c r="D144" s="74">
        <v>0</v>
      </c>
      <c r="E144" s="74">
        <v>0</v>
      </c>
      <c r="F144" s="74">
        <v>0</v>
      </c>
      <c r="G144" s="74">
        <v>0</v>
      </c>
      <c r="H144" s="74">
        <v>0</v>
      </c>
      <c r="I144" s="74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74">
        <v>0</v>
      </c>
      <c r="Q144" s="74">
        <v>0</v>
      </c>
      <c r="R144" s="74">
        <v>0</v>
      </c>
      <c r="S144" s="74">
        <v>0</v>
      </c>
      <c r="T144" s="74">
        <v>0</v>
      </c>
      <c r="U144" s="74">
        <v>14.148036670137762</v>
      </c>
    </row>
    <row r="145" spans="1:21">
      <c r="A145" s="62">
        <v>44621</v>
      </c>
      <c r="B145" s="74">
        <v>13.628299999999999</v>
      </c>
      <c r="C145" s="74">
        <v>0</v>
      </c>
      <c r="D145" s="74">
        <v>0</v>
      </c>
      <c r="E145" s="74">
        <v>0</v>
      </c>
      <c r="F145" s="74">
        <v>0</v>
      </c>
      <c r="G145" s="74">
        <v>0</v>
      </c>
      <c r="H145" s="74">
        <v>0</v>
      </c>
      <c r="I145" s="74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74">
        <v>0</v>
      </c>
      <c r="Q145" s="74">
        <v>0</v>
      </c>
      <c r="R145" s="74">
        <v>0</v>
      </c>
      <c r="S145" s="74">
        <v>0</v>
      </c>
      <c r="T145" s="74">
        <v>0</v>
      </c>
      <c r="U145" s="74">
        <v>13.628352286187594</v>
      </c>
    </row>
    <row r="146" spans="1:21">
      <c r="A146" s="62">
        <v>44652</v>
      </c>
      <c r="B146" s="74">
        <v>13.4908</v>
      </c>
      <c r="C146" s="74">
        <v>0</v>
      </c>
      <c r="D146" s="74">
        <v>0</v>
      </c>
      <c r="E146" s="74">
        <v>0</v>
      </c>
      <c r="F146" s="74">
        <v>0</v>
      </c>
      <c r="G146" s="74">
        <v>0</v>
      </c>
      <c r="H146" s="74">
        <v>0</v>
      </c>
      <c r="I146" s="74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74">
        <v>0</v>
      </c>
      <c r="Q146" s="74">
        <v>0</v>
      </c>
      <c r="R146" s="74">
        <v>0</v>
      </c>
      <c r="S146" s="74">
        <v>0</v>
      </c>
      <c r="T146" s="74">
        <v>0</v>
      </c>
      <c r="U146" s="74">
        <v>13.4908</v>
      </c>
    </row>
    <row r="147" spans="1:21">
      <c r="A147" s="62">
        <v>44682</v>
      </c>
      <c r="B147" s="74">
        <v>13.2974</v>
      </c>
      <c r="C147" s="74">
        <v>0</v>
      </c>
      <c r="D147" s="74">
        <v>0</v>
      </c>
      <c r="E147" s="74">
        <v>0</v>
      </c>
      <c r="F147" s="74">
        <v>0</v>
      </c>
      <c r="G147" s="74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74">
        <v>0</v>
      </c>
      <c r="Q147" s="74">
        <v>0</v>
      </c>
      <c r="R147" s="74">
        <v>0</v>
      </c>
      <c r="S147" s="74">
        <v>0</v>
      </c>
      <c r="T147" s="74">
        <v>0</v>
      </c>
      <c r="U147" s="74">
        <v>13.2974</v>
      </c>
    </row>
    <row r="148" spans="1:21">
      <c r="A148" s="62">
        <v>44713</v>
      </c>
      <c r="B148" s="74">
        <v>14.255599999999999</v>
      </c>
      <c r="C148" s="74">
        <v>0</v>
      </c>
      <c r="D148" s="74">
        <v>0</v>
      </c>
      <c r="E148" s="74">
        <v>0</v>
      </c>
      <c r="F148" s="74">
        <v>0</v>
      </c>
      <c r="G148" s="74">
        <v>0</v>
      </c>
      <c r="H148" s="74">
        <v>0</v>
      </c>
      <c r="I148" s="74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74">
        <v>0</v>
      </c>
      <c r="Q148" s="74">
        <v>0</v>
      </c>
      <c r="R148" s="74">
        <v>0</v>
      </c>
      <c r="S148" s="74">
        <v>0</v>
      </c>
      <c r="T148" s="74">
        <v>0</v>
      </c>
      <c r="U148" s="74">
        <v>14.255535835770987</v>
      </c>
    </row>
    <row r="149" spans="1:21">
      <c r="A149" s="62">
        <v>44743</v>
      </c>
      <c r="B149" s="74">
        <v>14.6691</v>
      </c>
      <c r="C149" s="74">
        <v>0</v>
      </c>
      <c r="D149" s="74">
        <v>0</v>
      </c>
      <c r="E149" s="74">
        <v>0</v>
      </c>
      <c r="F149" s="74">
        <v>0</v>
      </c>
      <c r="G149" s="74">
        <v>0</v>
      </c>
      <c r="H149" s="74">
        <v>0</v>
      </c>
      <c r="I149" s="74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74">
        <v>0</v>
      </c>
      <c r="Q149" s="74">
        <v>0</v>
      </c>
      <c r="R149" s="74">
        <v>0</v>
      </c>
      <c r="S149" s="74">
        <v>0</v>
      </c>
      <c r="T149" s="74">
        <v>0</v>
      </c>
      <c r="U149" s="74">
        <v>14.669079437506507</v>
      </c>
    </row>
    <row r="150" spans="1:21">
      <c r="A150" s="62">
        <v>44774</v>
      </c>
      <c r="B150" s="74">
        <v>15.5732</v>
      </c>
      <c r="C150" s="74">
        <v>0</v>
      </c>
      <c r="D150" s="74">
        <v>0</v>
      </c>
      <c r="E150" s="74">
        <v>0</v>
      </c>
      <c r="F150" s="74">
        <v>0</v>
      </c>
      <c r="G150" s="74">
        <v>0</v>
      </c>
      <c r="H150" s="74">
        <v>0</v>
      </c>
      <c r="I150" s="74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74">
        <v>0</v>
      </c>
      <c r="Q150" s="74">
        <v>0</v>
      </c>
      <c r="R150" s="74">
        <v>0</v>
      </c>
      <c r="S150" s="74">
        <v>0</v>
      </c>
      <c r="T150" s="74">
        <v>0</v>
      </c>
      <c r="U150" s="74">
        <v>15.573205810353606</v>
      </c>
    </row>
    <row r="151" spans="1:21">
      <c r="A151" s="62">
        <v>44805</v>
      </c>
      <c r="B151" s="74">
        <v>17.8383</v>
      </c>
      <c r="C151" s="74">
        <v>0</v>
      </c>
      <c r="D151" s="74">
        <v>0</v>
      </c>
      <c r="E151" s="74">
        <v>0</v>
      </c>
      <c r="F151" s="74">
        <v>0</v>
      </c>
      <c r="G151" s="74">
        <v>0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74">
        <v>0</v>
      </c>
      <c r="Q151" s="74">
        <v>0</v>
      </c>
      <c r="R151" s="74">
        <v>0</v>
      </c>
      <c r="S151" s="74">
        <v>0</v>
      </c>
      <c r="T151" s="74">
        <v>0</v>
      </c>
      <c r="U151" s="74">
        <v>17.8383</v>
      </c>
    </row>
    <row r="152" spans="1:21">
      <c r="A152" s="62">
        <v>44835</v>
      </c>
      <c r="B152" s="74">
        <v>17.154800000000002</v>
      </c>
      <c r="C152" s="74">
        <v>0</v>
      </c>
      <c r="D152" s="74">
        <v>0</v>
      </c>
      <c r="E152" s="74">
        <v>0</v>
      </c>
      <c r="F152" s="74">
        <v>0</v>
      </c>
      <c r="G152" s="74">
        <v>0</v>
      </c>
      <c r="H152" s="74">
        <v>0</v>
      </c>
      <c r="I152" s="74">
        <v>0</v>
      </c>
      <c r="J152" s="74">
        <v>0</v>
      </c>
      <c r="K152" s="74">
        <v>0</v>
      </c>
      <c r="L152" s="74">
        <v>0</v>
      </c>
      <c r="M152" s="74">
        <v>0</v>
      </c>
      <c r="N152" s="74">
        <v>0</v>
      </c>
      <c r="O152" s="74">
        <v>0</v>
      </c>
      <c r="P152" s="74">
        <v>0</v>
      </c>
      <c r="Q152" s="74">
        <v>0</v>
      </c>
      <c r="R152" s="74">
        <v>0</v>
      </c>
      <c r="S152" s="74">
        <v>0</v>
      </c>
      <c r="T152" s="74">
        <v>0</v>
      </c>
      <c r="U152" s="74">
        <v>17.154815070082652</v>
      </c>
    </row>
  </sheetData>
  <mergeCells count="12">
    <mergeCell ref="A3:U3"/>
    <mergeCell ref="B6:B8"/>
    <mergeCell ref="A6:A8"/>
    <mergeCell ref="D6:H6"/>
    <mergeCell ref="I6:T6"/>
    <mergeCell ref="D7:D8"/>
    <mergeCell ref="E7:E8"/>
    <mergeCell ref="U6:U8"/>
    <mergeCell ref="F7:H7"/>
    <mergeCell ref="I7:N7"/>
    <mergeCell ref="O7:T7"/>
    <mergeCell ref="C6:C8"/>
  </mergeCells>
  <hyperlinks>
    <hyperlink ref="A3" location="'зміст'!A1" display="'зміст'!A1"/>
    <hyperlink ref="A1" location="Зміст!A1" display="Зміст"/>
    <hyperlink ref="A3:U3" location="'на звітну дату'!A1" display="'на звітну дату'!A1"/>
  </hyperlinks>
  <pageMargins left="0.39370078740157483" right="0.19685039370078741" top="0.39370078740157483" bottom="0.39370078740157483" header="0.19685039370078741" footer="0.19685039370078741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  <outlinePr summaryBelow="0"/>
  </sheetPr>
  <dimension ref="A1:AM152"/>
  <sheetViews>
    <sheetView showGridLines="0" zoomScaleNormal="100" zoomScaleSheetLayoutView="96" workbookViewId="0">
      <selection activeCell="A2" sqref="A2"/>
    </sheetView>
  </sheetViews>
  <sheetFormatPr defaultColWidth="9.109375" defaultRowHeight="13.8" outlineLevelRow="1"/>
  <cols>
    <col min="1" max="1" width="8" style="82" customWidth="1"/>
    <col min="2" max="2" width="7" style="76" bestFit="1" customWidth="1"/>
    <col min="3" max="3" width="9.44140625" style="76" customWidth="1"/>
    <col min="4" max="4" width="6.5546875" style="71" customWidth="1"/>
    <col min="5" max="5" width="7.6640625" style="71" customWidth="1"/>
    <col min="6" max="6" width="6.5546875" style="71" customWidth="1"/>
    <col min="7" max="8" width="7.6640625" style="71" customWidth="1"/>
    <col min="9" max="9" width="6.6640625" style="71" bestFit="1" customWidth="1"/>
    <col min="10" max="10" width="6.6640625" style="71" customWidth="1"/>
    <col min="11" max="11" width="7.6640625" style="71" customWidth="1"/>
    <col min="12" max="12" width="6.33203125" style="71" customWidth="1"/>
    <col min="13" max="13" width="7.6640625" style="71" customWidth="1"/>
    <col min="14" max="14" width="7" style="71" customWidth="1"/>
    <col min="15" max="15" width="6.6640625" style="71" bestFit="1" customWidth="1"/>
    <col min="16" max="16" width="6" style="71" bestFit="1" customWidth="1"/>
    <col min="17" max="17" width="7" style="71" bestFit="1" customWidth="1"/>
    <col min="18" max="18" width="6.109375" style="76" customWidth="1"/>
    <col min="19" max="19" width="7.109375" style="71" customWidth="1"/>
    <col min="20" max="20" width="7" style="71" customWidth="1"/>
    <col min="21" max="21" width="13.88671875" style="71" customWidth="1"/>
    <col min="22" max="22" width="6" style="71" bestFit="1" customWidth="1"/>
    <col min="23" max="23" width="7.109375" style="71" customWidth="1"/>
    <col min="24" max="24" width="6.109375" style="71" customWidth="1"/>
    <col min="25" max="25" width="7.33203125" style="71" customWidth="1"/>
    <col min="26" max="26" width="7.109375" style="71" customWidth="1"/>
    <col min="27" max="27" width="6.6640625" style="71" bestFit="1" customWidth="1"/>
    <col min="28" max="28" width="6.88671875" style="71" customWidth="1"/>
    <col min="29" max="29" width="8.44140625" style="71" customWidth="1"/>
    <col min="30" max="30" width="6.109375" style="71" customWidth="1"/>
    <col min="31" max="31" width="7.5546875" style="71" customWidth="1"/>
    <col min="32" max="32" width="8.44140625" style="71" customWidth="1"/>
    <col min="33" max="33" width="6.6640625" style="76" bestFit="1" customWidth="1"/>
    <col min="34" max="34" width="6" style="76" bestFit="1" customWidth="1"/>
    <col min="35" max="35" width="9.109375" style="76"/>
    <col min="36" max="36" width="5.33203125" style="76" customWidth="1"/>
    <col min="37" max="37" width="7.33203125" style="76" customWidth="1"/>
    <col min="38" max="38" width="6.88671875" style="76" customWidth="1"/>
    <col min="39" max="39" width="10.5546875" style="76" customWidth="1"/>
    <col min="40" max="16384" width="9.109375" style="76"/>
  </cols>
  <sheetData>
    <row r="1" spans="1:39" ht="14.4">
      <c r="A1" s="108" t="s">
        <v>173</v>
      </c>
    </row>
    <row r="2" spans="1:39" ht="5.25" customHeight="1"/>
    <row r="3" spans="1:39" ht="27.75" customHeight="1">
      <c r="A3" s="259" t="s">
        <v>109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</row>
    <row r="4" spans="1:39" ht="12.75" customHeight="1">
      <c r="A4" s="56" t="s">
        <v>62</v>
      </c>
    </row>
    <row r="5" spans="1:39" ht="12.75" customHeight="1">
      <c r="A5" s="77" t="s">
        <v>52</v>
      </c>
    </row>
    <row r="6" spans="1:39" s="78" customFormat="1" ht="15.75" customHeight="1">
      <c r="A6" s="227" t="s">
        <v>0</v>
      </c>
      <c r="B6" s="223" t="s">
        <v>1</v>
      </c>
      <c r="C6" s="223" t="s">
        <v>60</v>
      </c>
      <c r="D6" s="205" t="s">
        <v>2</v>
      </c>
      <c r="E6" s="205"/>
      <c r="F6" s="205"/>
      <c r="G6" s="205"/>
      <c r="H6" s="205"/>
      <c r="I6" s="205" t="s">
        <v>3</v>
      </c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23" t="s">
        <v>4</v>
      </c>
      <c r="V6" s="205" t="s">
        <v>2</v>
      </c>
      <c r="W6" s="205"/>
      <c r="X6" s="205"/>
      <c r="Y6" s="205"/>
      <c r="Z6" s="205"/>
      <c r="AA6" s="205" t="s">
        <v>3</v>
      </c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35" t="s">
        <v>59</v>
      </c>
    </row>
    <row r="7" spans="1:39" s="78" customFormat="1" ht="12.75" customHeight="1">
      <c r="A7" s="227"/>
      <c r="B7" s="223"/>
      <c r="C7" s="223"/>
      <c r="D7" s="253" t="s">
        <v>69</v>
      </c>
      <c r="E7" s="253" t="s">
        <v>6</v>
      </c>
      <c r="F7" s="205" t="s">
        <v>7</v>
      </c>
      <c r="G7" s="206"/>
      <c r="H7" s="206"/>
      <c r="I7" s="205" t="s">
        <v>8</v>
      </c>
      <c r="J7" s="205"/>
      <c r="K7" s="205"/>
      <c r="L7" s="206"/>
      <c r="M7" s="206"/>
      <c r="N7" s="206"/>
      <c r="O7" s="205" t="s">
        <v>9</v>
      </c>
      <c r="P7" s="205"/>
      <c r="Q7" s="205"/>
      <c r="R7" s="206"/>
      <c r="S7" s="206"/>
      <c r="T7" s="206"/>
      <c r="U7" s="223"/>
      <c r="V7" s="253" t="s">
        <v>69</v>
      </c>
      <c r="W7" s="253" t="s">
        <v>6</v>
      </c>
      <c r="X7" s="205" t="s">
        <v>7</v>
      </c>
      <c r="Y7" s="206"/>
      <c r="Z7" s="206"/>
      <c r="AA7" s="205" t="s">
        <v>8</v>
      </c>
      <c r="AB7" s="205"/>
      <c r="AC7" s="205"/>
      <c r="AD7" s="206"/>
      <c r="AE7" s="206"/>
      <c r="AF7" s="206"/>
      <c r="AG7" s="205" t="s">
        <v>9</v>
      </c>
      <c r="AH7" s="205"/>
      <c r="AI7" s="205"/>
      <c r="AJ7" s="206"/>
      <c r="AK7" s="206"/>
      <c r="AL7" s="206"/>
      <c r="AM7" s="257"/>
    </row>
    <row r="8" spans="1:39" ht="81" customHeight="1">
      <c r="A8" s="227"/>
      <c r="B8" s="223"/>
      <c r="C8" s="223"/>
      <c r="D8" s="253"/>
      <c r="E8" s="253"/>
      <c r="F8" s="79" t="s">
        <v>10</v>
      </c>
      <c r="G8" s="79" t="s">
        <v>11</v>
      </c>
      <c r="H8" s="79" t="s">
        <v>12</v>
      </c>
      <c r="I8" s="79" t="s">
        <v>13</v>
      </c>
      <c r="J8" s="79" t="s">
        <v>69</v>
      </c>
      <c r="K8" s="79" t="s">
        <v>6</v>
      </c>
      <c r="L8" s="79" t="s">
        <v>10</v>
      </c>
      <c r="M8" s="79" t="s">
        <v>11</v>
      </c>
      <c r="N8" s="79" t="s">
        <v>12</v>
      </c>
      <c r="O8" s="79" t="s">
        <v>13</v>
      </c>
      <c r="P8" s="79" t="s">
        <v>69</v>
      </c>
      <c r="Q8" s="79" t="s">
        <v>6</v>
      </c>
      <c r="R8" s="79" t="s">
        <v>10</v>
      </c>
      <c r="S8" s="79" t="s">
        <v>11</v>
      </c>
      <c r="T8" s="79" t="s">
        <v>12</v>
      </c>
      <c r="U8" s="223"/>
      <c r="V8" s="253"/>
      <c r="W8" s="253"/>
      <c r="X8" s="79" t="s">
        <v>10</v>
      </c>
      <c r="Y8" s="79" t="s">
        <v>11</v>
      </c>
      <c r="Z8" s="79" t="s">
        <v>12</v>
      </c>
      <c r="AA8" s="79" t="s">
        <v>13</v>
      </c>
      <c r="AB8" s="79" t="s">
        <v>69</v>
      </c>
      <c r="AC8" s="79" t="s">
        <v>6</v>
      </c>
      <c r="AD8" s="79" t="s">
        <v>10</v>
      </c>
      <c r="AE8" s="79" t="s">
        <v>11</v>
      </c>
      <c r="AF8" s="79" t="s">
        <v>12</v>
      </c>
      <c r="AG8" s="79" t="s">
        <v>13</v>
      </c>
      <c r="AH8" s="79" t="s">
        <v>69</v>
      </c>
      <c r="AI8" s="79" t="s">
        <v>6</v>
      </c>
      <c r="AJ8" s="79" t="s">
        <v>10</v>
      </c>
      <c r="AK8" s="79" t="s">
        <v>11</v>
      </c>
      <c r="AL8" s="79" t="s">
        <v>12</v>
      </c>
      <c r="AM8" s="258"/>
    </row>
    <row r="9" spans="1:39" hidden="1">
      <c r="A9" s="136"/>
      <c r="B9" s="135"/>
      <c r="C9" s="135"/>
      <c r="D9" s="140"/>
      <c r="E9" s="140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5"/>
      <c r="V9" s="140"/>
      <c r="W9" s="140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42"/>
    </row>
    <row r="10" spans="1:39" collapsed="1">
      <c r="A10" s="80">
        <v>1</v>
      </c>
      <c r="B10" s="81">
        <v>2</v>
      </c>
      <c r="C10" s="80">
        <v>3</v>
      </c>
      <c r="D10" s="81">
        <v>4</v>
      </c>
      <c r="E10" s="80">
        <v>5</v>
      </c>
      <c r="F10" s="81">
        <v>6</v>
      </c>
      <c r="G10" s="80">
        <v>7</v>
      </c>
      <c r="H10" s="81">
        <v>8</v>
      </c>
      <c r="I10" s="80">
        <v>9</v>
      </c>
      <c r="J10" s="81">
        <v>10</v>
      </c>
      <c r="K10" s="80">
        <v>11</v>
      </c>
      <c r="L10" s="81">
        <v>12</v>
      </c>
      <c r="M10" s="80">
        <v>13</v>
      </c>
      <c r="N10" s="81">
        <v>14</v>
      </c>
      <c r="O10" s="80">
        <v>15</v>
      </c>
      <c r="P10" s="81">
        <v>16</v>
      </c>
      <c r="Q10" s="80">
        <v>17</v>
      </c>
      <c r="R10" s="81">
        <v>18</v>
      </c>
      <c r="S10" s="80">
        <v>19</v>
      </c>
      <c r="T10" s="81">
        <v>20</v>
      </c>
      <c r="U10" s="80">
        <v>21</v>
      </c>
      <c r="V10" s="81">
        <v>22</v>
      </c>
      <c r="W10" s="80">
        <v>23</v>
      </c>
      <c r="X10" s="81">
        <v>24</v>
      </c>
      <c r="Y10" s="80">
        <v>25</v>
      </c>
      <c r="Z10" s="81">
        <v>26</v>
      </c>
      <c r="AA10" s="80">
        <v>27</v>
      </c>
      <c r="AB10" s="81">
        <v>28</v>
      </c>
      <c r="AC10" s="80">
        <v>29</v>
      </c>
      <c r="AD10" s="81">
        <v>30</v>
      </c>
      <c r="AE10" s="80">
        <v>31</v>
      </c>
      <c r="AF10" s="81">
        <v>32</v>
      </c>
      <c r="AG10" s="80">
        <v>33</v>
      </c>
      <c r="AH10" s="81">
        <v>34</v>
      </c>
      <c r="AI10" s="80">
        <v>35</v>
      </c>
      <c r="AJ10" s="81">
        <v>36</v>
      </c>
      <c r="AK10" s="80">
        <v>37</v>
      </c>
      <c r="AL10" s="81">
        <v>38</v>
      </c>
      <c r="AM10" s="80">
        <v>39</v>
      </c>
    </row>
    <row r="11" spans="1:39" hidden="1" outlineLevel="1">
      <c r="A11" s="62">
        <v>40544</v>
      </c>
      <c r="B11" s="74">
        <v>28.431999999999999</v>
      </c>
      <c r="C11" s="74">
        <v>29.867699999999999</v>
      </c>
      <c r="D11" s="74">
        <v>35.3992</v>
      </c>
      <c r="E11" s="74">
        <v>20.761199999999999</v>
      </c>
      <c r="F11" s="74">
        <v>21.483499999999999</v>
      </c>
      <c r="G11" s="74">
        <v>19.761600000000001</v>
      </c>
      <c r="H11" s="74">
        <v>23.184699999999999</v>
      </c>
      <c r="I11" s="74">
        <v>30.222100000000001</v>
      </c>
      <c r="J11" s="74">
        <v>35.477200000000003</v>
      </c>
      <c r="K11" s="74">
        <v>21.145399999999999</v>
      </c>
      <c r="L11" s="74">
        <v>21.483499999999999</v>
      </c>
      <c r="M11" s="74">
        <v>20.4572</v>
      </c>
      <c r="N11" s="74">
        <v>23.8614</v>
      </c>
      <c r="O11" s="74">
        <v>14.8249</v>
      </c>
      <c r="P11" s="74">
        <v>21.055800000000001</v>
      </c>
      <c r="Q11" s="74">
        <v>13.7575</v>
      </c>
      <c r="R11" s="74" t="s">
        <v>127</v>
      </c>
      <c r="S11" s="74">
        <v>13.808999999999999</v>
      </c>
      <c r="T11" s="74">
        <v>12.926399999999999</v>
      </c>
      <c r="U11" s="74">
        <v>17.616299999999999</v>
      </c>
      <c r="V11" s="74">
        <v>0</v>
      </c>
      <c r="W11" s="74">
        <v>17.616299999999999</v>
      </c>
      <c r="X11" s="74">
        <v>0</v>
      </c>
      <c r="Y11" s="74">
        <v>14.62</v>
      </c>
      <c r="Z11" s="74">
        <v>17.626100000000001</v>
      </c>
      <c r="AA11" s="74">
        <v>18.279499999999999</v>
      </c>
      <c r="AB11" s="74">
        <v>0</v>
      </c>
      <c r="AC11" s="74">
        <v>18.279499999999999</v>
      </c>
      <c r="AD11" s="74">
        <v>0</v>
      </c>
      <c r="AE11" s="74">
        <v>0</v>
      </c>
      <c r="AF11" s="74">
        <v>18.279499999999999</v>
      </c>
      <c r="AG11" s="74">
        <v>13.760400000000001</v>
      </c>
      <c r="AH11" s="74">
        <v>0</v>
      </c>
      <c r="AI11" s="74">
        <v>13.760400000000001</v>
      </c>
      <c r="AJ11" s="74" t="s">
        <v>127</v>
      </c>
      <c r="AK11" s="74">
        <v>14.62</v>
      </c>
      <c r="AL11" s="74">
        <v>13.7409</v>
      </c>
      <c r="AM11" s="74">
        <v>19.5762</v>
      </c>
    </row>
    <row r="12" spans="1:39" hidden="1" outlineLevel="1">
      <c r="A12" s="62">
        <v>40575</v>
      </c>
      <c r="B12" s="74">
        <v>26.4053</v>
      </c>
      <c r="C12" s="74">
        <v>28.2728</v>
      </c>
      <c r="D12" s="74">
        <v>35.101799999999997</v>
      </c>
      <c r="E12" s="74">
        <v>18.9055</v>
      </c>
      <c r="F12" s="74">
        <v>19.2089</v>
      </c>
      <c r="G12" s="74">
        <v>18.729700000000001</v>
      </c>
      <c r="H12" s="74">
        <v>18.771100000000001</v>
      </c>
      <c r="I12" s="74">
        <v>28.5992</v>
      </c>
      <c r="J12" s="74">
        <v>35.135899999999999</v>
      </c>
      <c r="K12" s="74">
        <v>19.258299999999998</v>
      </c>
      <c r="L12" s="74">
        <v>19.2089</v>
      </c>
      <c r="M12" s="74">
        <v>18.784500000000001</v>
      </c>
      <c r="N12" s="74">
        <v>27.036999999999999</v>
      </c>
      <c r="O12" s="74">
        <v>11.5068</v>
      </c>
      <c r="P12" s="74">
        <v>19.805700000000002</v>
      </c>
      <c r="Q12" s="74">
        <v>10.9086</v>
      </c>
      <c r="R12" s="74" t="s">
        <v>127</v>
      </c>
      <c r="S12" s="74">
        <v>11.303800000000001</v>
      </c>
      <c r="T12" s="74">
        <v>10.865600000000001</v>
      </c>
      <c r="U12" s="74">
        <v>6.9238999999999997</v>
      </c>
      <c r="V12" s="74">
        <v>0</v>
      </c>
      <c r="W12" s="74">
        <v>6.9238999999999997</v>
      </c>
      <c r="X12" s="74">
        <v>0</v>
      </c>
      <c r="Y12" s="74">
        <v>17.272400000000001</v>
      </c>
      <c r="Z12" s="74">
        <v>6.5496999999999996</v>
      </c>
      <c r="AA12" s="74">
        <v>18.161100000000001</v>
      </c>
      <c r="AB12" s="74">
        <v>0</v>
      </c>
      <c r="AC12" s="74">
        <v>18.161100000000001</v>
      </c>
      <c r="AD12" s="74">
        <v>0</v>
      </c>
      <c r="AE12" s="74">
        <v>17.342600000000001</v>
      </c>
      <c r="AF12" s="74">
        <v>18.257100000000001</v>
      </c>
      <c r="AG12" s="74">
        <v>1.4427000000000001</v>
      </c>
      <c r="AH12" s="74">
        <v>0</v>
      </c>
      <c r="AI12" s="74">
        <v>1.4427000000000001</v>
      </c>
      <c r="AJ12" s="74" t="s">
        <v>127</v>
      </c>
      <c r="AK12" s="74">
        <v>12.412699999999999</v>
      </c>
      <c r="AL12" s="74">
        <v>1.4346000000000001</v>
      </c>
      <c r="AM12" s="74">
        <v>21.538499999999999</v>
      </c>
    </row>
    <row r="13" spans="1:39" hidden="1" outlineLevel="1">
      <c r="A13" s="62">
        <v>40603</v>
      </c>
      <c r="B13" s="74">
        <v>29.120899999999999</v>
      </c>
      <c r="C13" s="74">
        <v>31.229099999999999</v>
      </c>
      <c r="D13" s="74">
        <v>35.481200000000001</v>
      </c>
      <c r="E13" s="74">
        <v>24.414400000000001</v>
      </c>
      <c r="F13" s="74">
        <v>29.7593</v>
      </c>
      <c r="G13" s="74">
        <v>22.270199999999999</v>
      </c>
      <c r="H13" s="74">
        <v>20.4146</v>
      </c>
      <c r="I13" s="74">
        <v>31.820799999999998</v>
      </c>
      <c r="J13" s="74">
        <v>35.491700000000002</v>
      </c>
      <c r="K13" s="74">
        <v>25.4086</v>
      </c>
      <c r="L13" s="74">
        <v>29.7593</v>
      </c>
      <c r="M13" s="74">
        <v>22.681799999999999</v>
      </c>
      <c r="N13" s="74">
        <v>24.713100000000001</v>
      </c>
      <c r="O13" s="74">
        <v>13.519</v>
      </c>
      <c r="P13" s="74">
        <v>19.465</v>
      </c>
      <c r="Q13" s="74">
        <v>13.443899999999999</v>
      </c>
      <c r="R13" s="74" t="s">
        <v>127</v>
      </c>
      <c r="S13" s="74">
        <v>13.936400000000001</v>
      </c>
      <c r="T13" s="74">
        <v>13.2392</v>
      </c>
      <c r="U13" s="74">
        <v>15.848100000000001</v>
      </c>
      <c r="V13" s="74">
        <v>0</v>
      </c>
      <c r="W13" s="74">
        <v>15.848100000000001</v>
      </c>
      <c r="X13" s="74">
        <v>0</v>
      </c>
      <c r="Y13" s="74">
        <v>22.4758</v>
      </c>
      <c r="Z13" s="74">
        <v>15.8438</v>
      </c>
      <c r="AA13" s="74">
        <v>15.8889</v>
      </c>
      <c r="AB13" s="74">
        <v>0</v>
      </c>
      <c r="AC13" s="74">
        <v>15.8889</v>
      </c>
      <c r="AD13" s="74">
        <v>0</v>
      </c>
      <c r="AE13" s="74">
        <v>27.52</v>
      </c>
      <c r="AF13" s="74">
        <v>15.8843</v>
      </c>
      <c r="AG13" s="74">
        <v>12.284800000000001</v>
      </c>
      <c r="AH13" s="74">
        <v>0</v>
      </c>
      <c r="AI13" s="74">
        <v>12.284800000000001</v>
      </c>
      <c r="AJ13" s="74" t="s">
        <v>127</v>
      </c>
      <c r="AK13" s="74">
        <v>15.12</v>
      </c>
      <c r="AL13" s="74">
        <v>12.2158</v>
      </c>
      <c r="AM13" s="74">
        <v>19.770800000000001</v>
      </c>
    </row>
    <row r="14" spans="1:39" hidden="1" outlineLevel="1">
      <c r="A14" s="62">
        <v>40634</v>
      </c>
      <c r="B14" s="74">
        <v>31.0839</v>
      </c>
      <c r="C14" s="74">
        <v>33.100700000000003</v>
      </c>
      <c r="D14" s="74">
        <v>35.639400000000002</v>
      </c>
      <c r="E14" s="74">
        <v>24.441199999999998</v>
      </c>
      <c r="F14" s="74">
        <v>28.1068</v>
      </c>
      <c r="G14" s="74">
        <v>23.7408</v>
      </c>
      <c r="H14" s="74">
        <v>17.889800000000001</v>
      </c>
      <c r="I14" s="74">
        <v>33.354599999999998</v>
      </c>
      <c r="J14" s="74">
        <v>35.695099999999996</v>
      </c>
      <c r="K14" s="74">
        <v>25.043700000000001</v>
      </c>
      <c r="L14" s="74">
        <v>28.1068</v>
      </c>
      <c r="M14" s="74">
        <v>23.9483</v>
      </c>
      <c r="N14" s="74">
        <v>20.179200000000002</v>
      </c>
      <c r="O14" s="74">
        <v>12.8909</v>
      </c>
      <c r="P14" s="74">
        <v>19.805299999999999</v>
      </c>
      <c r="Q14" s="74">
        <v>10.9595</v>
      </c>
      <c r="R14" s="74">
        <v>0</v>
      </c>
      <c r="S14" s="74">
        <v>7.4894999999999996</v>
      </c>
      <c r="T14" s="74">
        <v>11.590199999999999</v>
      </c>
      <c r="U14" s="74">
        <v>10.257899999999999</v>
      </c>
      <c r="V14" s="74">
        <v>0</v>
      </c>
      <c r="W14" s="74">
        <v>10.257899999999999</v>
      </c>
      <c r="X14" s="74">
        <v>0</v>
      </c>
      <c r="Y14" s="74">
        <v>20.16</v>
      </c>
      <c r="Z14" s="74">
        <v>10.183199999999999</v>
      </c>
      <c r="AA14" s="74">
        <v>10.2323</v>
      </c>
      <c r="AB14" s="74">
        <v>0</v>
      </c>
      <c r="AC14" s="74">
        <v>10.2323</v>
      </c>
      <c r="AD14" s="74">
        <v>0</v>
      </c>
      <c r="AE14" s="74">
        <v>20.16</v>
      </c>
      <c r="AF14" s="74">
        <v>10.156599999999999</v>
      </c>
      <c r="AG14" s="74">
        <v>12.782</v>
      </c>
      <c r="AH14" s="74">
        <v>0</v>
      </c>
      <c r="AI14" s="74">
        <v>12.782</v>
      </c>
      <c r="AJ14" s="74">
        <v>0</v>
      </c>
      <c r="AK14" s="74">
        <v>0</v>
      </c>
      <c r="AL14" s="74">
        <v>12.782</v>
      </c>
      <c r="AM14" s="74">
        <v>20.085899999999999</v>
      </c>
    </row>
    <row r="15" spans="1:39" hidden="1" outlineLevel="1">
      <c r="A15" s="62">
        <v>40664</v>
      </c>
      <c r="B15" s="74">
        <v>31.7591</v>
      </c>
      <c r="C15" s="74">
        <v>33.2774</v>
      </c>
      <c r="D15" s="74">
        <v>35.715600000000002</v>
      </c>
      <c r="E15" s="74">
        <v>25.5825</v>
      </c>
      <c r="F15" s="74">
        <v>30.882200000000001</v>
      </c>
      <c r="G15" s="74">
        <v>23.2577</v>
      </c>
      <c r="H15" s="74">
        <v>21.238099999999999</v>
      </c>
      <c r="I15" s="74">
        <v>33.3001</v>
      </c>
      <c r="J15" s="74">
        <v>35.717199999999998</v>
      </c>
      <c r="K15" s="74">
        <v>25.639199999999999</v>
      </c>
      <c r="L15" s="74">
        <v>30.882200000000001</v>
      </c>
      <c r="M15" s="74">
        <v>23.290600000000001</v>
      </c>
      <c r="N15" s="74">
        <v>21.4436</v>
      </c>
      <c r="O15" s="74">
        <v>13.5114</v>
      </c>
      <c r="P15" s="74">
        <v>22.849900000000002</v>
      </c>
      <c r="Q15" s="74">
        <v>12.6335</v>
      </c>
      <c r="R15" s="74" t="s">
        <v>127</v>
      </c>
      <c r="S15" s="74">
        <v>11.693199999999999</v>
      </c>
      <c r="T15" s="74">
        <v>13.160399999999999</v>
      </c>
      <c r="U15" s="74">
        <v>14.7578</v>
      </c>
      <c r="V15" s="74">
        <v>0</v>
      </c>
      <c r="W15" s="74">
        <v>14.7578</v>
      </c>
      <c r="X15" s="74">
        <v>0</v>
      </c>
      <c r="Y15" s="74">
        <v>0</v>
      </c>
      <c r="Z15" s="74">
        <v>14.7578</v>
      </c>
      <c r="AA15" s="74">
        <v>15.091699999999999</v>
      </c>
      <c r="AB15" s="74">
        <v>0</v>
      </c>
      <c r="AC15" s="74">
        <v>15.091699999999999</v>
      </c>
      <c r="AD15" s="74">
        <v>0</v>
      </c>
      <c r="AE15" s="74">
        <v>0</v>
      </c>
      <c r="AF15" s="74">
        <v>15.091699999999999</v>
      </c>
      <c r="AG15" s="74">
        <v>13.623100000000001</v>
      </c>
      <c r="AH15" s="74">
        <v>0</v>
      </c>
      <c r="AI15" s="74">
        <v>13.623100000000001</v>
      </c>
      <c r="AJ15" s="74" t="s">
        <v>127</v>
      </c>
      <c r="AK15" s="74">
        <v>0</v>
      </c>
      <c r="AL15" s="74">
        <v>13.623100000000001</v>
      </c>
      <c r="AM15" s="74">
        <v>21.609300000000001</v>
      </c>
    </row>
    <row r="16" spans="1:39" hidden="1" outlineLevel="1">
      <c r="A16" s="62">
        <v>40695</v>
      </c>
      <c r="B16" s="74">
        <v>32.441099999999999</v>
      </c>
      <c r="C16" s="74">
        <v>33.6252</v>
      </c>
      <c r="D16" s="74">
        <v>35.611699999999999</v>
      </c>
      <c r="E16" s="74">
        <v>27.544499999999999</v>
      </c>
      <c r="F16" s="74">
        <v>37.652299999999997</v>
      </c>
      <c r="G16" s="74">
        <v>23.185400000000001</v>
      </c>
      <c r="H16" s="74">
        <v>25.527000000000001</v>
      </c>
      <c r="I16" s="74">
        <v>33.724600000000002</v>
      </c>
      <c r="J16" s="74">
        <v>35.661000000000001</v>
      </c>
      <c r="K16" s="74">
        <v>27.758099999999999</v>
      </c>
      <c r="L16" s="74">
        <v>37.652299999999997</v>
      </c>
      <c r="M16" s="74">
        <v>23.229399999999998</v>
      </c>
      <c r="N16" s="74">
        <v>26.5488</v>
      </c>
      <c r="O16" s="74">
        <v>12.898300000000001</v>
      </c>
      <c r="P16" s="74">
        <v>20.080100000000002</v>
      </c>
      <c r="Q16" s="74">
        <v>5.7190000000000003</v>
      </c>
      <c r="R16" s="74" t="s">
        <v>127</v>
      </c>
      <c r="S16" s="74">
        <v>11.8795</v>
      </c>
      <c r="T16" s="74">
        <v>3.9457</v>
      </c>
      <c r="U16" s="74">
        <v>18.204899999999999</v>
      </c>
      <c r="V16" s="74">
        <v>0</v>
      </c>
      <c r="W16" s="74">
        <v>18.204899999999999</v>
      </c>
      <c r="X16" s="74">
        <v>0</v>
      </c>
      <c r="Y16" s="74">
        <v>24.93</v>
      </c>
      <c r="Z16" s="74">
        <v>15.0892</v>
      </c>
      <c r="AA16" s="74">
        <v>18.325600000000001</v>
      </c>
      <c r="AB16" s="74">
        <v>0</v>
      </c>
      <c r="AC16" s="74">
        <v>18.325600000000001</v>
      </c>
      <c r="AD16" s="74">
        <v>0</v>
      </c>
      <c r="AE16" s="74">
        <v>24.93</v>
      </c>
      <c r="AF16" s="74">
        <v>15.166</v>
      </c>
      <c r="AG16" s="74">
        <v>12.7333</v>
      </c>
      <c r="AH16" s="74">
        <v>0</v>
      </c>
      <c r="AI16" s="74">
        <v>12.7333</v>
      </c>
      <c r="AJ16" s="74" t="s">
        <v>127</v>
      </c>
      <c r="AK16" s="74">
        <v>0</v>
      </c>
      <c r="AL16" s="74">
        <v>12.7333</v>
      </c>
      <c r="AM16" s="74">
        <v>22.619900000000001</v>
      </c>
    </row>
    <row r="17" spans="1:39" hidden="1" outlineLevel="1">
      <c r="A17" s="62">
        <v>40725</v>
      </c>
      <c r="B17" s="74">
        <v>27.232900000000001</v>
      </c>
      <c r="C17" s="74">
        <v>28.648800000000001</v>
      </c>
      <c r="D17" s="74">
        <v>35.357100000000003</v>
      </c>
      <c r="E17" s="74">
        <v>21.1187</v>
      </c>
      <c r="F17" s="74">
        <v>25.520299999999999</v>
      </c>
      <c r="G17" s="74">
        <v>20.739699999999999</v>
      </c>
      <c r="H17" s="74">
        <v>18.139900000000001</v>
      </c>
      <c r="I17" s="74">
        <v>29.521699999999999</v>
      </c>
      <c r="J17" s="74">
        <v>35.373399999999997</v>
      </c>
      <c r="K17" s="74">
        <v>22.049800000000001</v>
      </c>
      <c r="L17" s="74">
        <v>25.520299999999999</v>
      </c>
      <c r="M17" s="74">
        <v>20.779499999999999</v>
      </c>
      <c r="N17" s="74">
        <v>22.278500000000001</v>
      </c>
      <c r="O17" s="74">
        <v>14.4496</v>
      </c>
      <c r="P17" s="74">
        <v>19.403700000000001</v>
      </c>
      <c r="Q17" s="74">
        <v>14.4031</v>
      </c>
      <c r="R17" s="74" t="s">
        <v>127</v>
      </c>
      <c r="S17" s="74">
        <v>13.9741</v>
      </c>
      <c r="T17" s="74">
        <v>14.4153</v>
      </c>
      <c r="U17" s="74">
        <v>15.629099999999999</v>
      </c>
      <c r="V17" s="74">
        <v>0</v>
      </c>
      <c r="W17" s="74">
        <v>15.629099999999999</v>
      </c>
      <c r="X17" s="74">
        <v>0</v>
      </c>
      <c r="Y17" s="74">
        <v>15.981299999999999</v>
      </c>
      <c r="Z17" s="74">
        <v>15.590999999999999</v>
      </c>
      <c r="AA17" s="74">
        <v>15.6807</v>
      </c>
      <c r="AB17" s="74">
        <v>0</v>
      </c>
      <c r="AC17" s="74">
        <v>15.6807</v>
      </c>
      <c r="AD17" s="74">
        <v>0</v>
      </c>
      <c r="AE17" s="74">
        <v>15.981299999999999</v>
      </c>
      <c r="AF17" s="74">
        <v>15.647600000000001</v>
      </c>
      <c r="AG17" s="74">
        <v>12.1356</v>
      </c>
      <c r="AH17" s="74">
        <v>0</v>
      </c>
      <c r="AI17" s="74">
        <v>12.1356</v>
      </c>
      <c r="AJ17" s="74" t="s">
        <v>127</v>
      </c>
      <c r="AK17" s="74">
        <v>0</v>
      </c>
      <c r="AL17" s="74">
        <v>12.1356</v>
      </c>
      <c r="AM17" s="74">
        <v>20.1496</v>
      </c>
    </row>
    <row r="18" spans="1:39" hidden="1" outlineLevel="1">
      <c r="A18" s="62">
        <v>40756</v>
      </c>
      <c r="B18" s="74">
        <v>27.118200000000002</v>
      </c>
      <c r="C18" s="74">
        <v>28.967400000000001</v>
      </c>
      <c r="D18" s="74">
        <v>34.958399999999997</v>
      </c>
      <c r="E18" s="74">
        <v>23.306100000000001</v>
      </c>
      <c r="F18" s="74">
        <v>25.141400000000001</v>
      </c>
      <c r="G18" s="74">
        <v>22.489899999999999</v>
      </c>
      <c r="H18" s="74">
        <v>22.799700000000001</v>
      </c>
      <c r="I18" s="74">
        <v>29.0047</v>
      </c>
      <c r="J18" s="74">
        <v>34.959600000000002</v>
      </c>
      <c r="K18" s="74">
        <v>23.356300000000001</v>
      </c>
      <c r="L18" s="74">
        <v>25.141400000000001</v>
      </c>
      <c r="M18" s="74">
        <v>22.5183</v>
      </c>
      <c r="N18" s="74">
        <v>23.004899999999999</v>
      </c>
      <c r="O18" s="74">
        <v>11.352</v>
      </c>
      <c r="P18" s="74">
        <v>28.706499999999998</v>
      </c>
      <c r="Q18" s="74">
        <v>10.5578</v>
      </c>
      <c r="R18" s="74" t="s">
        <v>127</v>
      </c>
      <c r="S18" s="74">
        <v>12.9392</v>
      </c>
      <c r="T18" s="74">
        <v>8.8437999999999999</v>
      </c>
      <c r="U18" s="74">
        <v>16.576599999999999</v>
      </c>
      <c r="V18" s="74">
        <v>0</v>
      </c>
      <c r="W18" s="74">
        <v>16.576599999999999</v>
      </c>
      <c r="X18" s="74">
        <v>0</v>
      </c>
      <c r="Y18" s="74">
        <v>0</v>
      </c>
      <c r="Z18" s="74">
        <v>16.576599999999999</v>
      </c>
      <c r="AA18" s="74">
        <v>16.665299999999998</v>
      </c>
      <c r="AB18" s="74">
        <v>0</v>
      </c>
      <c r="AC18" s="74">
        <v>16.665299999999998</v>
      </c>
      <c r="AD18" s="74">
        <v>0</v>
      </c>
      <c r="AE18" s="74">
        <v>0</v>
      </c>
      <c r="AF18" s="74">
        <v>16.665299999999998</v>
      </c>
      <c r="AG18" s="74">
        <v>12.486700000000001</v>
      </c>
      <c r="AH18" s="74">
        <v>0</v>
      </c>
      <c r="AI18" s="74">
        <v>12.486700000000001</v>
      </c>
      <c r="AJ18" s="74" t="s">
        <v>127</v>
      </c>
      <c r="AK18" s="74">
        <v>0</v>
      </c>
      <c r="AL18" s="74">
        <v>12.486700000000001</v>
      </c>
      <c r="AM18" s="74">
        <v>20.375699999999998</v>
      </c>
    </row>
    <row r="19" spans="1:39" hidden="1" outlineLevel="1">
      <c r="A19" s="62">
        <v>40787</v>
      </c>
      <c r="B19" s="74">
        <v>24.7973</v>
      </c>
      <c r="C19" s="74">
        <v>25.928599999999999</v>
      </c>
      <c r="D19" s="74">
        <v>34.549799999999998</v>
      </c>
      <c r="E19" s="74">
        <v>21.171399999999998</v>
      </c>
      <c r="F19" s="74">
        <v>20.575900000000001</v>
      </c>
      <c r="G19" s="74">
        <v>21.5259</v>
      </c>
      <c r="H19" s="74">
        <v>20.8218</v>
      </c>
      <c r="I19" s="74">
        <v>27.078700000000001</v>
      </c>
      <c r="J19" s="74">
        <v>34.553400000000003</v>
      </c>
      <c r="K19" s="74">
        <v>22.427</v>
      </c>
      <c r="L19" s="74">
        <v>20.575900000000001</v>
      </c>
      <c r="M19" s="74">
        <v>22.593</v>
      </c>
      <c r="N19" s="74">
        <v>24.964500000000001</v>
      </c>
      <c r="O19" s="74">
        <v>11.386699999999999</v>
      </c>
      <c r="P19" s="74">
        <v>21.896000000000001</v>
      </c>
      <c r="Q19" s="74">
        <v>11.372400000000001</v>
      </c>
      <c r="R19" s="74" t="s">
        <v>127</v>
      </c>
      <c r="S19" s="74">
        <v>12.2104</v>
      </c>
      <c r="T19" s="74">
        <v>10.454599999999999</v>
      </c>
      <c r="U19" s="74">
        <v>14.6106</v>
      </c>
      <c r="V19" s="74">
        <v>0</v>
      </c>
      <c r="W19" s="74">
        <v>14.6106</v>
      </c>
      <c r="X19" s="74">
        <v>0</v>
      </c>
      <c r="Y19" s="74">
        <v>15.8384</v>
      </c>
      <c r="Z19" s="74">
        <v>14.535399999999999</v>
      </c>
      <c r="AA19" s="74">
        <v>15.4246</v>
      </c>
      <c r="AB19" s="74">
        <v>0</v>
      </c>
      <c r="AC19" s="74">
        <v>15.4246</v>
      </c>
      <c r="AD19" s="74">
        <v>0</v>
      </c>
      <c r="AE19" s="74">
        <v>15.8384</v>
      </c>
      <c r="AF19" s="74">
        <v>15.3947</v>
      </c>
      <c r="AG19" s="74">
        <v>9.7139000000000006</v>
      </c>
      <c r="AH19" s="74">
        <v>0</v>
      </c>
      <c r="AI19" s="74">
        <v>9.7139000000000006</v>
      </c>
      <c r="AJ19" s="74" t="s">
        <v>127</v>
      </c>
      <c r="AK19" s="74">
        <v>0</v>
      </c>
      <c r="AL19" s="74">
        <v>9.7139000000000006</v>
      </c>
      <c r="AM19" s="74">
        <v>21.795200000000001</v>
      </c>
    </row>
    <row r="20" spans="1:39" hidden="1" outlineLevel="1">
      <c r="A20" s="62">
        <v>40817</v>
      </c>
      <c r="B20" s="74">
        <v>25.0091</v>
      </c>
      <c r="C20" s="74">
        <v>27.023299999999999</v>
      </c>
      <c r="D20" s="74">
        <v>34.488799999999998</v>
      </c>
      <c r="E20" s="74">
        <v>22.175000000000001</v>
      </c>
      <c r="F20" s="74">
        <v>21.247800000000002</v>
      </c>
      <c r="G20" s="74">
        <v>21.884499999999999</v>
      </c>
      <c r="H20" s="74">
        <v>25.067799999999998</v>
      </c>
      <c r="I20" s="74">
        <v>27.046800000000001</v>
      </c>
      <c r="J20" s="74">
        <v>34.491199999999999</v>
      </c>
      <c r="K20" s="74">
        <v>22.1998</v>
      </c>
      <c r="L20" s="74">
        <v>21.247800000000002</v>
      </c>
      <c r="M20" s="74">
        <v>21.9087</v>
      </c>
      <c r="N20" s="74">
        <v>25.1707</v>
      </c>
      <c r="O20" s="74">
        <v>13.7896</v>
      </c>
      <c r="P20" s="74">
        <v>23.7226</v>
      </c>
      <c r="Q20" s="74">
        <v>13.2622</v>
      </c>
      <c r="R20" s="74" t="s">
        <v>127</v>
      </c>
      <c r="S20" s="74">
        <v>12.889099999999999</v>
      </c>
      <c r="T20" s="74">
        <v>13.625999999999999</v>
      </c>
      <c r="U20" s="74">
        <v>14.664999999999999</v>
      </c>
      <c r="V20" s="74">
        <v>0</v>
      </c>
      <c r="W20" s="74">
        <v>14.664999999999999</v>
      </c>
      <c r="X20" s="74">
        <v>0</v>
      </c>
      <c r="Y20" s="74">
        <v>15.5</v>
      </c>
      <c r="Z20" s="74">
        <v>14.656499999999999</v>
      </c>
      <c r="AA20" s="74">
        <v>15.9064</v>
      </c>
      <c r="AB20" s="74">
        <v>0</v>
      </c>
      <c r="AC20" s="74">
        <v>15.9064</v>
      </c>
      <c r="AD20" s="74">
        <v>0</v>
      </c>
      <c r="AE20" s="74">
        <v>15.5</v>
      </c>
      <c r="AF20" s="74">
        <v>15.912000000000001</v>
      </c>
      <c r="AG20" s="74">
        <v>11.078799999999999</v>
      </c>
      <c r="AH20" s="74">
        <v>0</v>
      </c>
      <c r="AI20" s="74">
        <v>11.078799999999999</v>
      </c>
      <c r="AJ20" s="74" t="s">
        <v>127</v>
      </c>
      <c r="AK20" s="74">
        <v>0</v>
      </c>
      <c r="AL20" s="74">
        <v>11.078799999999999</v>
      </c>
      <c r="AM20" s="74">
        <v>22.158899999999999</v>
      </c>
    </row>
    <row r="21" spans="1:39" hidden="1" outlineLevel="1">
      <c r="A21" s="62">
        <v>40848</v>
      </c>
      <c r="B21" s="74">
        <v>25.082899999999999</v>
      </c>
      <c r="C21" s="74">
        <v>27.0123</v>
      </c>
      <c r="D21" s="74">
        <v>34.312199999999997</v>
      </c>
      <c r="E21" s="74">
        <v>21.572600000000001</v>
      </c>
      <c r="F21" s="74">
        <v>23.169599999999999</v>
      </c>
      <c r="G21" s="74">
        <v>21.132200000000001</v>
      </c>
      <c r="H21" s="74">
        <v>19.4405</v>
      </c>
      <c r="I21" s="74">
        <v>27.083500000000001</v>
      </c>
      <c r="J21" s="74">
        <v>34.315800000000003</v>
      </c>
      <c r="K21" s="74">
        <v>21.659300000000002</v>
      </c>
      <c r="L21" s="74">
        <v>23.169599999999999</v>
      </c>
      <c r="M21" s="74">
        <v>21.1447</v>
      </c>
      <c r="N21" s="74">
        <v>20.042000000000002</v>
      </c>
      <c r="O21" s="74">
        <v>10.1785</v>
      </c>
      <c r="P21" s="74">
        <v>27.5</v>
      </c>
      <c r="Q21" s="74">
        <v>9.1928999999999998</v>
      </c>
      <c r="R21" s="74" t="s">
        <v>127</v>
      </c>
      <c r="S21" s="74">
        <v>12.170500000000001</v>
      </c>
      <c r="T21" s="74">
        <v>8.8078000000000003</v>
      </c>
      <c r="U21" s="74">
        <v>15.9125</v>
      </c>
      <c r="V21" s="74">
        <v>0</v>
      </c>
      <c r="W21" s="74">
        <v>15.9125</v>
      </c>
      <c r="X21" s="74">
        <v>0</v>
      </c>
      <c r="Y21" s="74">
        <v>16.829499999999999</v>
      </c>
      <c r="Z21" s="74">
        <v>15.8521</v>
      </c>
      <c r="AA21" s="74">
        <v>16.0031</v>
      </c>
      <c r="AB21" s="74">
        <v>0</v>
      </c>
      <c r="AC21" s="74">
        <v>16.0031</v>
      </c>
      <c r="AD21" s="74">
        <v>0</v>
      </c>
      <c r="AE21" s="74">
        <v>16.829499999999999</v>
      </c>
      <c r="AF21" s="74">
        <v>15.947100000000001</v>
      </c>
      <c r="AG21" s="74">
        <v>12.680999999999999</v>
      </c>
      <c r="AH21" s="74">
        <v>0</v>
      </c>
      <c r="AI21" s="74">
        <v>12.680999999999999</v>
      </c>
      <c r="AJ21" s="74" t="s">
        <v>127</v>
      </c>
      <c r="AK21" s="74">
        <v>0</v>
      </c>
      <c r="AL21" s="74">
        <v>12.680999999999999</v>
      </c>
      <c r="AM21" s="74">
        <v>22.036899999999999</v>
      </c>
    </row>
    <row r="22" spans="1:39" hidden="1" outlineLevel="1">
      <c r="A22" s="62">
        <v>40878</v>
      </c>
      <c r="B22" s="74">
        <v>25.701599999999999</v>
      </c>
      <c r="C22" s="74">
        <v>27.035799999999998</v>
      </c>
      <c r="D22" s="74">
        <v>34.674700000000001</v>
      </c>
      <c r="E22" s="74">
        <v>21.619700000000002</v>
      </c>
      <c r="F22" s="74">
        <v>22.304099999999998</v>
      </c>
      <c r="G22" s="74">
        <v>22.048200000000001</v>
      </c>
      <c r="H22" s="74">
        <v>16.793900000000001</v>
      </c>
      <c r="I22" s="74">
        <v>27.070699999999999</v>
      </c>
      <c r="J22" s="74">
        <v>34.676200000000001</v>
      </c>
      <c r="K22" s="74">
        <v>21.655799999999999</v>
      </c>
      <c r="L22" s="74">
        <v>22.304099999999998</v>
      </c>
      <c r="M22" s="74">
        <v>22.099499999999999</v>
      </c>
      <c r="N22" s="74">
        <v>16.835000000000001</v>
      </c>
      <c r="O22" s="74">
        <v>13.632400000000001</v>
      </c>
      <c r="P22" s="74">
        <v>26.126300000000001</v>
      </c>
      <c r="Q22" s="74">
        <v>13.272</v>
      </c>
      <c r="R22" s="74" t="s">
        <v>127</v>
      </c>
      <c r="S22" s="74">
        <v>13.0677</v>
      </c>
      <c r="T22" s="74">
        <v>13.7342</v>
      </c>
      <c r="U22" s="74">
        <v>15.6882</v>
      </c>
      <c r="V22" s="74">
        <v>0</v>
      </c>
      <c r="W22" s="74">
        <v>15.6882</v>
      </c>
      <c r="X22" s="74">
        <v>0</v>
      </c>
      <c r="Y22" s="74">
        <v>0</v>
      </c>
      <c r="Z22" s="74">
        <v>15.6882</v>
      </c>
      <c r="AA22" s="74">
        <v>15.7141</v>
      </c>
      <c r="AB22" s="74">
        <v>0</v>
      </c>
      <c r="AC22" s="74">
        <v>15.7141</v>
      </c>
      <c r="AD22" s="74">
        <v>0</v>
      </c>
      <c r="AE22" s="74">
        <v>0</v>
      </c>
      <c r="AF22" s="74">
        <v>15.7141</v>
      </c>
      <c r="AG22" s="74">
        <v>11.7424</v>
      </c>
      <c r="AH22" s="74">
        <v>0</v>
      </c>
      <c r="AI22" s="74">
        <v>11.7424</v>
      </c>
      <c r="AJ22" s="74" t="s">
        <v>127</v>
      </c>
      <c r="AK22" s="74">
        <v>0</v>
      </c>
      <c r="AL22" s="74">
        <v>11.7424</v>
      </c>
      <c r="AM22" s="74">
        <v>21.311599999999999</v>
      </c>
    </row>
    <row r="23" spans="1:39" hidden="1" outlineLevel="1">
      <c r="A23" s="62">
        <v>40909</v>
      </c>
      <c r="B23" s="74">
        <v>27.970199999999998</v>
      </c>
      <c r="C23" s="74">
        <v>29.549900000000001</v>
      </c>
      <c r="D23" s="74">
        <v>34.704000000000001</v>
      </c>
      <c r="E23" s="74">
        <v>24.2194</v>
      </c>
      <c r="F23" s="74">
        <v>26.2624</v>
      </c>
      <c r="G23" s="74">
        <v>23.2758</v>
      </c>
      <c r="H23" s="74">
        <v>20.916599999999999</v>
      </c>
      <c r="I23" s="74">
        <v>29.604900000000001</v>
      </c>
      <c r="J23" s="74">
        <v>34.706600000000002</v>
      </c>
      <c r="K23" s="74">
        <v>24.304500000000001</v>
      </c>
      <c r="L23" s="74">
        <v>26.2624</v>
      </c>
      <c r="M23" s="74">
        <v>23.366599999999998</v>
      </c>
      <c r="N23" s="74">
        <v>21.247900000000001</v>
      </c>
      <c r="O23" s="74">
        <v>7.6040000000000001</v>
      </c>
      <c r="P23" s="74">
        <v>24.947399999999998</v>
      </c>
      <c r="Q23" s="74">
        <v>6.6173999999999999</v>
      </c>
      <c r="R23" s="74" t="s">
        <v>127</v>
      </c>
      <c r="S23" s="74">
        <v>3.8395999999999999</v>
      </c>
      <c r="T23" s="74">
        <v>9.6374999999999993</v>
      </c>
      <c r="U23" s="74">
        <v>15.0221</v>
      </c>
      <c r="V23" s="74">
        <v>0</v>
      </c>
      <c r="W23" s="74">
        <v>15.0221</v>
      </c>
      <c r="X23" s="74">
        <v>0</v>
      </c>
      <c r="Y23" s="74">
        <v>0</v>
      </c>
      <c r="Z23" s="74">
        <v>15.0221</v>
      </c>
      <c r="AA23" s="74">
        <v>18.994199999999999</v>
      </c>
      <c r="AB23" s="74">
        <v>0</v>
      </c>
      <c r="AC23" s="74">
        <v>18.994199999999999</v>
      </c>
      <c r="AD23" s="74">
        <v>0</v>
      </c>
      <c r="AE23" s="74">
        <v>0</v>
      </c>
      <c r="AF23" s="74">
        <v>18.994199999999999</v>
      </c>
      <c r="AG23" s="74">
        <v>0.53990000000000005</v>
      </c>
      <c r="AH23" s="74">
        <v>0</v>
      </c>
      <c r="AI23" s="74">
        <v>0.53990000000000005</v>
      </c>
      <c r="AJ23" s="74" t="s">
        <v>127</v>
      </c>
      <c r="AK23" s="74">
        <v>0</v>
      </c>
      <c r="AL23" s="74">
        <v>0.53990000000000005</v>
      </c>
      <c r="AM23" s="74">
        <v>21.956800000000001</v>
      </c>
    </row>
    <row r="24" spans="1:39" hidden="1" outlineLevel="1">
      <c r="A24" s="62">
        <v>40940</v>
      </c>
      <c r="B24" s="74">
        <v>28.296199999999999</v>
      </c>
      <c r="C24" s="74">
        <v>30.728100000000001</v>
      </c>
      <c r="D24" s="74">
        <v>33.012099999999997</v>
      </c>
      <c r="E24" s="74">
        <v>29.689</v>
      </c>
      <c r="F24" s="74">
        <v>33.312800000000003</v>
      </c>
      <c r="G24" s="74">
        <v>28.281600000000001</v>
      </c>
      <c r="H24" s="74">
        <v>26.788699999999999</v>
      </c>
      <c r="I24" s="74">
        <v>30.919</v>
      </c>
      <c r="J24" s="74">
        <v>33.023800000000001</v>
      </c>
      <c r="K24" s="74">
        <v>29.947500000000002</v>
      </c>
      <c r="L24" s="74">
        <v>33.312800000000003</v>
      </c>
      <c r="M24" s="74">
        <v>28.340800000000002</v>
      </c>
      <c r="N24" s="74">
        <v>28.1234</v>
      </c>
      <c r="O24" s="74">
        <v>13.4483</v>
      </c>
      <c r="P24" s="74">
        <v>22.348800000000001</v>
      </c>
      <c r="Q24" s="74">
        <v>13.1591</v>
      </c>
      <c r="R24" s="74" t="s">
        <v>127</v>
      </c>
      <c r="S24" s="74">
        <v>16.569400000000002</v>
      </c>
      <c r="T24" s="74">
        <v>12.4514</v>
      </c>
      <c r="U24" s="74">
        <v>16.041399999999999</v>
      </c>
      <c r="V24" s="74">
        <v>0</v>
      </c>
      <c r="W24" s="74">
        <v>16.041399999999999</v>
      </c>
      <c r="X24" s="74">
        <v>0</v>
      </c>
      <c r="Y24" s="74">
        <v>19.16</v>
      </c>
      <c r="Z24" s="74">
        <v>15.900700000000001</v>
      </c>
      <c r="AA24" s="74">
        <v>16.0747</v>
      </c>
      <c r="AB24" s="74">
        <v>0</v>
      </c>
      <c r="AC24" s="74">
        <v>16.0747</v>
      </c>
      <c r="AD24" s="74">
        <v>0</v>
      </c>
      <c r="AE24" s="74">
        <v>19.16</v>
      </c>
      <c r="AF24" s="74">
        <v>15.9336</v>
      </c>
      <c r="AG24" s="74">
        <v>13.42</v>
      </c>
      <c r="AH24" s="74">
        <v>0</v>
      </c>
      <c r="AI24" s="74">
        <v>13.42</v>
      </c>
      <c r="AJ24" s="74" t="s">
        <v>127</v>
      </c>
      <c r="AK24" s="74">
        <v>0</v>
      </c>
      <c r="AL24" s="74">
        <v>13.42</v>
      </c>
      <c r="AM24" s="74">
        <v>21.670100000000001</v>
      </c>
    </row>
    <row r="25" spans="1:39" hidden="1" outlineLevel="1">
      <c r="A25" s="62">
        <v>40969</v>
      </c>
      <c r="B25" s="74">
        <v>26.6677</v>
      </c>
      <c r="C25" s="74">
        <v>27.903199999999998</v>
      </c>
      <c r="D25" s="74">
        <v>33.884599999999999</v>
      </c>
      <c r="E25" s="74">
        <v>24.805099999999999</v>
      </c>
      <c r="F25" s="74">
        <v>24.6387</v>
      </c>
      <c r="G25" s="74">
        <v>25.478899999999999</v>
      </c>
      <c r="H25" s="74">
        <v>22.365300000000001</v>
      </c>
      <c r="I25" s="74">
        <v>28.2942</v>
      </c>
      <c r="J25" s="74">
        <v>33.893799999999999</v>
      </c>
      <c r="K25" s="74">
        <v>25.3062</v>
      </c>
      <c r="L25" s="74">
        <v>24.6387</v>
      </c>
      <c r="M25" s="74">
        <v>25.568300000000001</v>
      </c>
      <c r="N25" s="74">
        <v>25.848600000000001</v>
      </c>
      <c r="O25" s="74">
        <v>8.6577000000000002</v>
      </c>
      <c r="P25" s="74">
        <v>18.184200000000001</v>
      </c>
      <c r="Q25" s="74">
        <v>8.5617999999999999</v>
      </c>
      <c r="R25" s="74" t="s">
        <v>127</v>
      </c>
      <c r="S25" s="74">
        <v>15.799799999999999</v>
      </c>
      <c r="T25" s="74">
        <v>7.0658000000000003</v>
      </c>
      <c r="U25" s="74">
        <v>19.741700000000002</v>
      </c>
      <c r="V25" s="74">
        <v>0</v>
      </c>
      <c r="W25" s="74">
        <v>19.741700000000002</v>
      </c>
      <c r="X25" s="74">
        <v>25</v>
      </c>
      <c r="Y25" s="74">
        <v>15.801399999999999</v>
      </c>
      <c r="Z25" s="74">
        <v>19.393899999999999</v>
      </c>
      <c r="AA25" s="74">
        <v>19.835999999999999</v>
      </c>
      <c r="AB25" s="74">
        <v>0</v>
      </c>
      <c r="AC25" s="74">
        <v>19.835999999999999</v>
      </c>
      <c r="AD25" s="74">
        <v>25</v>
      </c>
      <c r="AE25" s="74">
        <v>0</v>
      </c>
      <c r="AF25" s="74">
        <v>19.488</v>
      </c>
      <c r="AG25" s="74">
        <v>12.241400000000001</v>
      </c>
      <c r="AH25" s="74">
        <v>0</v>
      </c>
      <c r="AI25" s="74">
        <v>12.241400000000001</v>
      </c>
      <c r="AJ25" s="74" t="s">
        <v>127</v>
      </c>
      <c r="AK25" s="74">
        <v>15.801399999999999</v>
      </c>
      <c r="AL25" s="74">
        <v>12.0931</v>
      </c>
      <c r="AM25" s="74">
        <v>22.2395</v>
      </c>
    </row>
    <row r="26" spans="1:39" hidden="1" outlineLevel="1">
      <c r="A26" s="62">
        <v>41000</v>
      </c>
      <c r="B26" s="74">
        <v>26.6447</v>
      </c>
      <c r="C26" s="74">
        <v>28.1051</v>
      </c>
      <c r="D26" s="74">
        <v>33.8232</v>
      </c>
      <c r="E26" s="74">
        <v>24.134399999999999</v>
      </c>
      <c r="F26" s="74">
        <v>22.356400000000001</v>
      </c>
      <c r="G26" s="74">
        <v>25.423500000000001</v>
      </c>
      <c r="H26" s="74">
        <v>21.736999999999998</v>
      </c>
      <c r="I26" s="74">
        <v>28.143799999999999</v>
      </c>
      <c r="J26" s="74">
        <v>33.851500000000001</v>
      </c>
      <c r="K26" s="74">
        <v>24.1739</v>
      </c>
      <c r="L26" s="74">
        <v>22.356400000000001</v>
      </c>
      <c r="M26" s="74">
        <v>25.435600000000001</v>
      </c>
      <c r="N26" s="74">
        <v>21.9787</v>
      </c>
      <c r="O26" s="74">
        <v>14.857100000000001</v>
      </c>
      <c r="P26" s="74">
        <v>19.518699999999999</v>
      </c>
      <c r="Q26" s="74">
        <v>13.064</v>
      </c>
      <c r="R26" s="74" t="s">
        <v>127</v>
      </c>
      <c r="S26" s="74">
        <v>14.304500000000001</v>
      </c>
      <c r="T26" s="74">
        <v>12.7858</v>
      </c>
      <c r="U26" s="74">
        <v>17.152000000000001</v>
      </c>
      <c r="V26" s="74">
        <v>0</v>
      </c>
      <c r="W26" s="74">
        <v>17.152000000000001</v>
      </c>
      <c r="X26" s="74">
        <v>0</v>
      </c>
      <c r="Y26" s="74">
        <v>25.6541</v>
      </c>
      <c r="Z26" s="74">
        <v>17.038499999999999</v>
      </c>
      <c r="AA26" s="74">
        <v>17.180900000000001</v>
      </c>
      <c r="AB26" s="74">
        <v>0</v>
      </c>
      <c r="AC26" s="74">
        <v>17.180900000000001</v>
      </c>
      <c r="AD26" s="74">
        <v>0</v>
      </c>
      <c r="AE26" s="74">
        <v>25.6541</v>
      </c>
      <c r="AF26" s="74">
        <v>17.067</v>
      </c>
      <c r="AG26" s="74">
        <v>12.7798</v>
      </c>
      <c r="AH26" s="74">
        <v>0</v>
      </c>
      <c r="AI26" s="74">
        <v>12.7798</v>
      </c>
      <c r="AJ26" s="74" t="s">
        <v>127</v>
      </c>
      <c r="AK26" s="74">
        <v>0</v>
      </c>
      <c r="AL26" s="74">
        <v>12.7798</v>
      </c>
      <c r="AM26" s="74">
        <v>23.153199999999998</v>
      </c>
    </row>
    <row r="27" spans="1:39" hidden="1" outlineLevel="1">
      <c r="A27" s="62">
        <v>41030</v>
      </c>
      <c r="B27" s="74">
        <v>26.383099999999999</v>
      </c>
      <c r="C27" s="74">
        <v>27.827999999999999</v>
      </c>
      <c r="D27" s="74">
        <v>34.153199999999998</v>
      </c>
      <c r="E27" s="74">
        <v>23.546099999999999</v>
      </c>
      <c r="F27" s="74">
        <v>21.416799999999999</v>
      </c>
      <c r="G27" s="74">
        <v>24.3873</v>
      </c>
      <c r="H27" s="74">
        <v>24.9833</v>
      </c>
      <c r="I27" s="74">
        <v>28.0091</v>
      </c>
      <c r="J27" s="74">
        <v>34.163699999999999</v>
      </c>
      <c r="K27" s="74">
        <v>23.7743</v>
      </c>
      <c r="L27" s="74">
        <v>21.416799999999999</v>
      </c>
      <c r="M27" s="74">
        <v>24.391300000000001</v>
      </c>
      <c r="N27" s="74">
        <v>26.7087</v>
      </c>
      <c r="O27" s="74">
        <v>10.0268</v>
      </c>
      <c r="P27" s="74">
        <v>10.0695</v>
      </c>
      <c r="Q27" s="74">
        <v>10.026</v>
      </c>
      <c r="R27" s="74" t="s">
        <v>127</v>
      </c>
      <c r="S27" s="74">
        <v>15.162800000000001</v>
      </c>
      <c r="T27" s="74">
        <v>9.9532000000000007</v>
      </c>
      <c r="U27" s="74">
        <v>17.271699999999999</v>
      </c>
      <c r="V27" s="74">
        <v>0</v>
      </c>
      <c r="W27" s="74">
        <v>17.271699999999999</v>
      </c>
      <c r="X27" s="74">
        <v>0</v>
      </c>
      <c r="Y27" s="74">
        <v>17.5</v>
      </c>
      <c r="Z27" s="74">
        <v>17.253900000000002</v>
      </c>
      <c r="AA27" s="74">
        <v>17.438199999999998</v>
      </c>
      <c r="AB27" s="74">
        <v>0</v>
      </c>
      <c r="AC27" s="74">
        <v>17.438199999999998</v>
      </c>
      <c r="AD27" s="74">
        <v>0</v>
      </c>
      <c r="AE27" s="74">
        <v>17.5</v>
      </c>
      <c r="AF27" s="74">
        <v>17.4328</v>
      </c>
      <c r="AG27" s="74">
        <v>15.9596</v>
      </c>
      <c r="AH27" s="74">
        <v>0</v>
      </c>
      <c r="AI27" s="74">
        <v>15.9596</v>
      </c>
      <c r="AJ27" s="74" t="s">
        <v>127</v>
      </c>
      <c r="AK27" s="74">
        <v>0</v>
      </c>
      <c r="AL27" s="74">
        <v>15.9596</v>
      </c>
      <c r="AM27" s="74">
        <v>22.7393</v>
      </c>
    </row>
    <row r="28" spans="1:39" hidden="1" outlineLevel="1">
      <c r="A28" s="62">
        <v>41061</v>
      </c>
      <c r="B28" s="74">
        <v>25.371700000000001</v>
      </c>
      <c r="C28" s="74">
        <v>26.726600000000001</v>
      </c>
      <c r="D28" s="74">
        <v>32.5306</v>
      </c>
      <c r="E28" s="74">
        <v>24.058599999999998</v>
      </c>
      <c r="F28" s="74">
        <v>22.6891</v>
      </c>
      <c r="G28" s="74">
        <v>24.368099999999998</v>
      </c>
      <c r="H28" s="74">
        <v>25.357500000000002</v>
      </c>
      <c r="I28" s="74">
        <v>26.9697</v>
      </c>
      <c r="J28" s="74">
        <v>32.531399999999998</v>
      </c>
      <c r="K28" s="74">
        <v>24.349900000000002</v>
      </c>
      <c r="L28" s="74">
        <v>22.6891</v>
      </c>
      <c r="M28" s="74">
        <v>24.590499999999999</v>
      </c>
      <c r="N28" s="74">
        <v>26.607299999999999</v>
      </c>
      <c r="O28" s="74">
        <v>12.436199999999999</v>
      </c>
      <c r="P28" s="74">
        <v>28.897099999999998</v>
      </c>
      <c r="Q28" s="74">
        <v>12.374599999999999</v>
      </c>
      <c r="R28" s="74" t="s">
        <v>127</v>
      </c>
      <c r="S28" s="74">
        <v>0.74970000000000003</v>
      </c>
      <c r="T28" s="74">
        <v>15.4229</v>
      </c>
      <c r="U28" s="74">
        <v>17.943200000000001</v>
      </c>
      <c r="V28" s="74">
        <v>0</v>
      </c>
      <c r="W28" s="74">
        <v>17.943200000000001</v>
      </c>
      <c r="X28" s="74">
        <v>0</v>
      </c>
      <c r="Y28" s="74">
        <v>24.9742</v>
      </c>
      <c r="Z28" s="74">
        <v>17.436</v>
      </c>
      <c r="AA28" s="74">
        <v>17.9924</v>
      </c>
      <c r="AB28" s="74">
        <v>0</v>
      </c>
      <c r="AC28" s="74">
        <v>17.9924</v>
      </c>
      <c r="AD28" s="74">
        <v>0</v>
      </c>
      <c r="AE28" s="74">
        <v>24.9742</v>
      </c>
      <c r="AF28" s="74">
        <v>17.483599999999999</v>
      </c>
      <c r="AG28" s="74">
        <v>12.7704</v>
      </c>
      <c r="AH28" s="74">
        <v>0</v>
      </c>
      <c r="AI28" s="74">
        <v>12.7704</v>
      </c>
      <c r="AJ28" s="74" t="s">
        <v>127</v>
      </c>
      <c r="AK28" s="74">
        <v>0</v>
      </c>
      <c r="AL28" s="74">
        <v>12.7704</v>
      </c>
      <c r="AM28" s="74">
        <v>22.388300000000001</v>
      </c>
    </row>
    <row r="29" spans="1:39" hidden="1" outlineLevel="1">
      <c r="A29" s="62">
        <v>41091</v>
      </c>
      <c r="B29" s="74">
        <v>25.796500000000002</v>
      </c>
      <c r="C29" s="74">
        <v>27.065899999999999</v>
      </c>
      <c r="D29" s="74">
        <v>33.358699999999999</v>
      </c>
      <c r="E29" s="74">
        <v>24.096900000000002</v>
      </c>
      <c r="F29" s="74">
        <v>22.059799999999999</v>
      </c>
      <c r="G29" s="74">
        <v>25.3871</v>
      </c>
      <c r="H29" s="74">
        <v>24.0579</v>
      </c>
      <c r="I29" s="74">
        <v>27.104600000000001</v>
      </c>
      <c r="J29" s="74">
        <v>33.362000000000002</v>
      </c>
      <c r="K29" s="74">
        <v>24.140799999999999</v>
      </c>
      <c r="L29" s="74">
        <v>22.059799999999999</v>
      </c>
      <c r="M29" s="74">
        <v>25.3902</v>
      </c>
      <c r="N29" s="74">
        <v>24.3171</v>
      </c>
      <c r="O29" s="74">
        <v>14.2598</v>
      </c>
      <c r="P29" s="74">
        <v>25.2973</v>
      </c>
      <c r="Q29" s="74">
        <v>13.7644</v>
      </c>
      <c r="R29" s="74" t="s">
        <v>127</v>
      </c>
      <c r="S29" s="74">
        <v>16.8813</v>
      </c>
      <c r="T29" s="74">
        <v>13.621700000000001</v>
      </c>
      <c r="U29" s="74">
        <v>18.523399999999999</v>
      </c>
      <c r="V29" s="74">
        <v>0</v>
      </c>
      <c r="W29" s="74">
        <v>18.523399999999999</v>
      </c>
      <c r="X29" s="74">
        <v>0</v>
      </c>
      <c r="Y29" s="74">
        <v>18.5</v>
      </c>
      <c r="Z29" s="74">
        <v>18.524899999999999</v>
      </c>
      <c r="AA29" s="74">
        <v>18.602599999999999</v>
      </c>
      <c r="AB29" s="74">
        <v>0</v>
      </c>
      <c r="AC29" s="74">
        <v>18.602599999999999</v>
      </c>
      <c r="AD29" s="74">
        <v>0</v>
      </c>
      <c r="AE29" s="74">
        <v>18.5</v>
      </c>
      <c r="AF29" s="74">
        <v>18.609200000000001</v>
      </c>
      <c r="AG29" s="74">
        <v>12.309100000000001</v>
      </c>
      <c r="AH29" s="74">
        <v>0</v>
      </c>
      <c r="AI29" s="74">
        <v>12.309100000000001</v>
      </c>
      <c r="AJ29" s="74" t="s">
        <v>127</v>
      </c>
      <c r="AK29" s="74">
        <v>0</v>
      </c>
      <c r="AL29" s="74">
        <v>12.309100000000001</v>
      </c>
      <c r="AM29" s="74">
        <v>22.714700000000001</v>
      </c>
    </row>
    <row r="30" spans="1:39" hidden="1" outlineLevel="1">
      <c r="A30" s="62">
        <v>41122</v>
      </c>
      <c r="B30" s="74">
        <v>26.1172</v>
      </c>
      <c r="C30" s="74">
        <v>27.381</v>
      </c>
      <c r="D30" s="74">
        <v>34.003300000000003</v>
      </c>
      <c r="E30" s="74">
        <v>22.985299999999999</v>
      </c>
      <c r="F30" s="74">
        <v>21.738499999999998</v>
      </c>
      <c r="G30" s="74">
        <v>24.614100000000001</v>
      </c>
      <c r="H30" s="74">
        <v>19.615200000000002</v>
      </c>
      <c r="I30" s="74">
        <v>27.439399999999999</v>
      </c>
      <c r="J30" s="74">
        <v>34.011099999999999</v>
      </c>
      <c r="K30" s="74">
        <v>23.060199999999998</v>
      </c>
      <c r="L30" s="74">
        <v>21.738499999999998</v>
      </c>
      <c r="M30" s="74">
        <v>24.620999999999999</v>
      </c>
      <c r="N30" s="74">
        <v>20.008600000000001</v>
      </c>
      <c r="O30" s="74">
        <v>5.8506999999999998</v>
      </c>
      <c r="P30" s="74">
        <v>12.457599999999999</v>
      </c>
      <c r="Q30" s="74">
        <v>5.4752999999999998</v>
      </c>
      <c r="R30" s="74" t="s">
        <v>127</v>
      </c>
      <c r="S30" s="74">
        <v>15.732900000000001</v>
      </c>
      <c r="T30" s="74">
        <v>4.3544999999999998</v>
      </c>
      <c r="U30" s="74">
        <v>16.93</v>
      </c>
      <c r="V30" s="74">
        <v>0</v>
      </c>
      <c r="W30" s="74">
        <v>16.93</v>
      </c>
      <c r="X30" s="74">
        <v>0</v>
      </c>
      <c r="Y30" s="74">
        <v>0</v>
      </c>
      <c r="Z30" s="74">
        <v>16.93</v>
      </c>
      <c r="AA30" s="74">
        <v>16.952300000000001</v>
      </c>
      <c r="AB30" s="74">
        <v>0</v>
      </c>
      <c r="AC30" s="74">
        <v>16.952300000000001</v>
      </c>
      <c r="AD30" s="74">
        <v>0</v>
      </c>
      <c r="AE30" s="74">
        <v>0</v>
      </c>
      <c r="AF30" s="74">
        <v>16.952300000000001</v>
      </c>
      <c r="AG30" s="74">
        <v>14.8276</v>
      </c>
      <c r="AH30" s="74">
        <v>0</v>
      </c>
      <c r="AI30" s="74">
        <v>14.8276</v>
      </c>
      <c r="AJ30" s="74" t="s">
        <v>127</v>
      </c>
      <c r="AK30" s="74">
        <v>0</v>
      </c>
      <c r="AL30" s="74">
        <v>14.8276</v>
      </c>
      <c r="AM30" s="74">
        <v>23.171900000000001</v>
      </c>
    </row>
    <row r="31" spans="1:39" hidden="1" outlineLevel="1">
      <c r="A31" s="62">
        <v>41153</v>
      </c>
      <c r="B31" s="74">
        <v>24.353899999999999</v>
      </c>
      <c r="C31" s="74">
        <v>27.8384</v>
      </c>
      <c r="D31" s="74">
        <v>34.045499999999997</v>
      </c>
      <c r="E31" s="74">
        <v>24.4969</v>
      </c>
      <c r="F31" s="74">
        <v>26.574200000000001</v>
      </c>
      <c r="G31" s="74">
        <v>25.236999999999998</v>
      </c>
      <c r="H31" s="74">
        <v>17.215800000000002</v>
      </c>
      <c r="I31" s="74">
        <v>28.094200000000001</v>
      </c>
      <c r="J31" s="74">
        <v>34.054099999999998</v>
      </c>
      <c r="K31" s="74">
        <v>24.7973</v>
      </c>
      <c r="L31" s="74">
        <v>26.574200000000001</v>
      </c>
      <c r="M31" s="74">
        <v>25.351199999999999</v>
      </c>
      <c r="N31" s="74">
        <v>17.792200000000001</v>
      </c>
      <c r="O31" s="74">
        <v>13.9824</v>
      </c>
      <c r="P31" s="74">
        <v>21.62</v>
      </c>
      <c r="Q31" s="74">
        <v>13.879300000000001</v>
      </c>
      <c r="R31" s="74" t="s">
        <v>127</v>
      </c>
      <c r="S31" s="74">
        <v>12.944800000000001</v>
      </c>
      <c r="T31" s="74">
        <v>14.084300000000001</v>
      </c>
      <c r="U31" s="74">
        <v>5.3528000000000002</v>
      </c>
      <c r="V31" s="74">
        <v>0</v>
      </c>
      <c r="W31" s="74">
        <v>5.3528000000000002</v>
      </c>
      <c r="X31" s="74">
        <v>0</v>
      </c>
      <c r="Y31" s="74">
        <v>1.0017</v>
      </c>
      <c r="Z31" s="74">
        <v>14.333</v>
      </c>
      <c r="AA31" s="74">
        <v>5.1059000000000001</v>
      </c>
      <c r="AB31" s="74">
        <v>0</v>
      </c>
      <c r="AC31" s="74">
        <v>5.1059000000000001</v>
      </c>
      <c r="AD31" s="74">
        <v>0</v>
      </c>
      <c r="AE31" s="74">
        <v>1.0017</v>
      </c>
      <c r="AF31" s="74">
        <v>14.758100000000001</v>
      </c>
      <c r="AG31" s="74">
        <v>11.285600000000001</v>
      </c>
      <c r="AH31" s="74">
        <v>0</v>
      </c>
      <c r="AI31" s="74">
        <v>11.285600000000001</v>
      </c>
      <c r="AJ31" s="74" t="s">
        <v>127</v>
      </c>
      <c r="AK31" s="74">
        <v>0</v>
      </c>
      <c r="AL31" s="74">
        <v>11.285600000000001</v>
      </c>
      <c r="AM31" s="74">
        <v>23.059799999999999</v>
      </c>
    </row>
    <row r="32" spans="1:39" hidden="1" outlineLevel="1">
      <c r="A32" s="62">
        <v>41183</v>
      </c>
      <c r="B32" s="74">
        <v>25.524799999999999</v>
      </c>
      <c r="C32" s="74">
        <v>27.4102</v>
      </c>
      <c r="D32" s="74">
        <v>33.682099999999998</v>
      </c>
      <c r="E32" s="74">
        <v>24.360600000000002</v>
      </c>
      <c r="F32" s="74">
        <v>25.3247</v>
      </c>
      <c r="G32" s="74">
        <v>25.447900000000001</v>
      </c>
      <c r="H32" s="74">
        <v>18.4071</v>
      </c>
      <c r="I32" s="74">
        <v>27.91</v>
      </c>
      <c r="J32" s="74">
        <v>33.682000000000002</v>
      </c>
      <c r="K32" s="74">
        <v>24.946100000000001</v>
      </c>
      <c r="L32" s="74">
        <v>25.3247</v>
      </c>
      <c r="M32" s="74">
        <v>25.516200000000001</v>
      </c>
      <c r="N32" s="74">
        <v>20.686399999999999</v>
      </c>
      <c r="O32" s="74">
        <v>13.9598</v>
      </c>
      <c r="P32" s="74">
        <v>33.954999999999998</v>
      </c>
      <c r="Q32" s="74">
        <v>13.940899999999999</v>
      </c>
      <c r="R32" s="74" t="s">
        <v>127</v>
      </c>
      <c r="S32" s="74">
        <v>14.691800000000001</v>
      </c>
      <c r="T32" s="74">
        <v>13.8909</v>
      </c>
      <c r="U32" s="74">
        <v>15.2819</v>
      </c>
      <c r="V32" s="74">
        <v>0</v>
      </c>
      <c r="W32" s="74">
        <v>15.2819</v>
      </c>
      <c r="X32" s="74">
        <v>0</v>
      </c>
      <c r="Y32" s="74">
        <v>0</v>
      </c>
      <c r="Z32" s="74">
        <v>15.2819</v>
      </c>
      <c r="AA32" s="74">
        <v>15.6729</v>
      </c>
      <c r="AB32" s="74">
        <v>0</v>
      </c>
      <c r="AC32" s="74">
        <v>15.6729</v>
      </c>
      <c r="AD32" s="74">
        <v>0</v>
      </c>
      <c r="AE32" s="74">
        <v>0</v>
      </c>
      <c r="AF32" s="74">
        <v>15.6729</v>
      </c>
      <c r="AG32" s="74">
        <v>13.498100000000001</v>
      </c>
      <c r="AH32" s="74">
        <v>0</v>
      </c>
      <c r="AI32" s="74">
        <v>13.498100000000001</v>
      </c>
      <c r="AJ32" s="74" t="s">
        <v>127</v>
      </c>
      <c r="AK32" s="74">
        <v>0</v>
      </c>
      <c r="AL32" s="74">
        <v>13.498100000000001</v>
      </c>
      <c r="AM32" s="74">
        <v>22.168900000000001</v>
      </c>
    </row>
    <row r="33" spans="1:39" hidden="1" outlineLevel="1">
      <c r="A33" s="62">
        <v>41214</v>
      </c>
      <c r="B33" s="74">
        <v>27.3629</v>
      </c>
      <c r="C33" s="74">
        <v>28.913599999999999</v>
      </c>
      <c r="D33" s="74">
        <v>34.1389</v>
      </c>
      <c r="E33" s="74">
        <v>25.0228</v>
      </c>
      <c r="F33" s="74">
        <v>21.7912</v>
      </c>
      <c r="G33" s="74">
        <v>27.6753</v>
      </c>
      <c r="H33" s="74">
        <v>22.261399999999998</v>
      </c>
      <c r="I33" s="74">
        <v>28.915600000000001</v>
      </c>
      <c r="J33" s="74">
        <v>34.144399999999997</v>
      </c>
      <c r="K33" s="74">
        <v>25.0228</v>
      </c>
      <c r="L33" s="74">
        <v>21.7912</v>
      </c>
      <c r="M33" s="74">
        <v>27.6753</v>
      </c>
      <c r="N33" s="74">
        <v>22.261399999999998</v>
      </c>
      <c r="O33" s="74">
        <v>2.3298000000000001</v>
      </c>
      <c r="P33" s="74">
        <v>2.3298000000000001</v>
      </c>
      <c r="Q33" s="74" t="s">
        <v>127</v>
      </c>
      <c r="R33" s="74" t="s">
        <v>127</v>
      </c>
      <c r="S33" s="74" t="s">
        <v>127</v>
      </c>
      <c r="T33" s="74" t="s">
        <v>127</v>
      </c>
      <c r="U33" s="74">
        <v>20.087700000000002</v>
      </c>
      <c r="V33" s="74">
        <v>0</v>
      </c>
      <c r="W33" s="74">
        <v>20.087700000000002</v>
      </c>
      <c r="X33" s="74">
        <v>0</v>
      </c>
      <c r="Y33" s="74">
        <v>25</v>
      </c>
      <c r="Z33" s="74">
        <v>20.008900000000001</v>
      </c>
      <c r="AA33" s="74">
        <v>20.087700000000002</v>
      </c>
      <c r="AB33" s="74">
        <v>0</v>
      </c>
      <c r="AC33" s="74">
        <v>20.087700000000002</v>
      </c>
      <c r="AD33" s="74">
        <v>0</v>
      </c>
      <c r="AE33" s="74">
        <v>25</v>
      </c>
      <c r="AF33" s="74">
        <v>20.008900000000001</v>
      </c>
      <c r="AG33" s="74">
        <v>0</v>
      </c>
      <c r="AH33" s="74">
        <v>0</v>
      </c>
      <c r="AI33" s="74" t="s">
        <v>127</v>
      </c>
      <c r="AJ33" s="74" t="s">
        <v>127</v>
      </c>
      <c r="AK33" s="74" t="s">
        <v>127</v>
      </c>
      <c r="AL33" s="74" t="s">
        <v>127</v>
      </c>
      <c r="AM33" s="74">
        <v>23.681899999999999</v>
      </c>
    </row>
    <row r="34" spans="1:39" hidden="1" outlineLevel="1">
      <c r="A34" s="62">
        <v>41244</v>
      </c>
      <c r="B34" s="74">
        <v>26.366</v>
      </c>
      <c r="C34" s="74">
        <v>27.4071</v>
      </c>
      <c r="D34" s="74">
        <v>33.795299999999997</v>
      </c>
      <c r="E34" s="74">
        <v>23.356999999999999</v>
      </c>
      <c r="F34" s="74">
        <v>22.579599999999999</v>
      </c>
      <c r="G34" s="74">
        <v>23.912600000000001</v>
      </c>
      <c r="H34" s="74">
        <v>22.1876</v>
      </c>
      <c r="I34" s="74">
        <v>27.4054</v>
      </c>
      <c r="J34" s="74">
        <v>33.792700000000004</v>
      </c>
      <c r="K34" s="74">
        <v>23.356999999999999</v>
      </c>
      <c r="L34" s="74">
        <v>22.579599999999999</v>
      </c>
      <c r="M34" s="74">
        <v>23.912600000000001</v>
      </c>
      <c r="N34" s="74">
        <v>22.1876</v>
      </c>
      <c r="O34" s="74">
        <v>44.466200000000001</v>
      </c>
      <c r="P34" s="74">
        <v>44.466200000000001</v>
      </c>
      <c r="Q34" s="74">
        <v>0</v>
      </c>
      <c r="R34" s="74" t="s">
        <v>127</v>
      </c>
      <c r="S34" s="74">
        <v>0</v>
      </c>
      <c r="T34" s="74">
        <v>0</v>
      </c>
      <c r="U34" s="74">
        <v>23.5532</v>
      </c>
      <c r="V34" s="74">
        <v>0</v>
      </c>
      <c r="W34" s="74">
        <v>23.5532</v>
      </c>
      <c r="X34" s="74">
        <v>0</v>
      </c>
      <c r="Y34" s="74">
        <v>20.936499999999999</v>
      </c>
      <c r="Z34" s="74">
        <v>23.621300000000002</v>
      </c>
      <c r="AA34" s="74">
        <v>27.006900000000002</v>
      </c>
      <c r="AB34" s="74">
        <v>0</v>
      </c>
      <c r="AC34" s="74">
        <v>27.006900000000002</v>
      </c>
      <c r="AD34" s="74">
        <v>0</v>
      </c>
      <c r="AE34" s="74">
        <v>20.936499999999999</v>
      </c>
      <c r="AF34" s="74">
        <v>27.2</v>
      </c>
      <c r="AG34" s="74">
        <v>7.5016999999999996</v>
      </c>
      <c r="AH34" s="74">
        <v>0</v>
      </c>
      <c r="AI34" s="74">
        <v>7.5016999999999996</v>
      </c>
      <c r="AJ34" s="74" t="s">
        <v>127</v>
      </c>
      <c r="AK34" s="74">
        <v>0</v>
      </c>
      <c r="AL34" s="74">
        <v>7.5016999999999996</v>
      </c>
      <c r="AM34" s="74">
        <v>23.498100000000001</v>
      </c>
    </row>
    <row r="35" spans="1:39" hidden="1" outlineLevel="1">
      <c r="A35" s="62">
        <v>41275</v>
      </c>
      <c r="B35" s="74">
        <v>27.246400000000001</v>
      </c>
      <c r="C35" s="74">
        <v>28.332999999999998</v>
      </c>
      <c r="D35" s="74">
        <v>33.519399999999997</v>
      </c>
      <c r="E35" s="74">
        <v>24.365200000000002</v>
      </c>
      <c r="F35" s="74">
        <v>23.286300000000001</v>
      </c>
      <c r="G35" s="74">
        <v>24.319500000000001</v>
      </c>
      <c r="H35" s="74">
        <v>31.0062</v>
      </c>
      <c r="I35" s="74">
        <v>28.349900000000002</v>
      </c>
      <c r="J35" s="74">
        <v>33.566299999999998</v>
      </c>
      <c r="K35" s="74">
        <v>24.365200000000002</v>
      </c>
      <c r="L35" s="74">
        <v>23.286300000000001</v>
      </c>
      <c r="M35" s="74">
        <v>24.319500000000001</v>
      </c>
      <c r="N35" s="74">
        <v>31.0062</v>
      </c>
      <c r="O35" s="74">
        <v>2.5853999999999999</v>
      </c>
      <c r="P35" s="74">
        <v>2.5853999999999999</v>
      </c>
      <c r="Q35" s="74">
        <v>0</v>
      </c>
      <c r="R35" s="74" t="s">
        <v>127</v>
      </c>
      <c r="S35" s="74" t="s">
        <v>127</v>
      </c>
      <c r="T35" s="74">
        <v>0</v>
      </c>
      <c r="U35" s="74">
        <v>7.5708000000000002</v>
      </c>
      <c r="V35" s="74">
        <v>0</v>
      </c>
      <c r="W35" s="74">
        <v>7.5708000000000002</v>
      </c>
      <c r="X35" s="74">
        <v>0</v>
      </c>
      <c r="Y35" s="74">
        <v>0</v>
      </c>
      <c r="Z35" s="74">
        <v>7.5708000000000002</v>
      </c>
      <c r="AA35" s="74">
        <v>28.1372</v>
      </c>
      <c r="AB35" s="74">
        <v>0</v>
      </c>
      <c r="AC35" s="74">
        <v>28.1372</v>
      </c>
      <c r="AD35" s="74">
        <v>0</v>
      </c>
      <c r="AE35" s="74">
        <v>0</v>
      </c>
      <c r="AF35" s="74">
        <v>28.1372</v>
      </c>
      <c r="AG35" s="74">
        <v>7.5018000000000002</v>
      </c>
      <c r="AH35" s="74">
        <v>0</v>
      </c>
      <c r="AI35" s="74">
        <v>7.5018000000000002</v>
      </c>
      <c r="AJ35" s="74" t="s">
        <v>127</v>
      </c>
      <c r="AK35" s="74" t="s">
        <v>127</v>
      </c>
      <c r="AL35" s="74">
        <v>7.5018000000000002</v>
      </c>
      <c r="AM35" s="74">
        <v>23.984400000000001</v>
      </c>
    </row>
    <row r="36" spans="1:39" hidden="1" outlineLevel="1">
      <c r="A36" s="62">
        <v>41306</v>
      </c>
      <c r="B36" s="74">
        <v>26.665700000000001</v>
      </c>
      <c r="C36" s="74">
        <v>27.802900000000001</v>
      </c>
      <c r="D36" s="74">
        <v>33.162500000000001</v>
      </c>
      <c r="E36" s="74">
        <v>24.992699999999999</v>
      </c>
      <c r="F36" s="74">
        <v>23.313700000000001</v>
      </c>
      <c r="G36" s="74">
        <v>25.922899999999998</v>
      </c>
      <c r="H36" s="74">
        <v>24.430800000000001</v>
      </c>
      <c r="I36" s="74">
        <v>28.187899999999999</v>
      </c>
      <c r="J36" s="74">
        <v>33.1755</v>
      </c>
      <c r="K36" s="74">
        <v>25.487500000000001</v>
      </c>
      <c r="L36" s="74">
        <v>23.313700000000001</v>
      </c>
      <c r="M36" s="74">
        <v>25.922899999999998</v>
      </c>
      <c r="N36" s="74">
        <v>29.389099999999999</v>
      </c>
      <c r="O36" s="74">
        <v>9.9415999999999993</v>
      </c>
      <c r="P36" s="74">
        <v>1.1458999999999999</v>
      </c>
      <c r="Q36" s="74">
        <v>10</v>
      </c>
      <c r="R36" s="74" t="s">
        <v>127</v>
      </c>
      <c r="S36" s="74" t="s">
        <v>127</v>
      </c>
      <c r="T36" s="74">
        <v>10</v>
      </c>
      <c r="U36" s="74">
        <v>20.7362</v>
      </c>
      <c r="V36" s="74">
        <v>0</v>
      </c>
      <c r="W36" s="74">
        <v>20.7362</v>
      </c>
      <c r="X36" s="74">
        <v>0</v>
      </c>
      <c r="Y36" s="74">
        <v>0</v>
      </c>
      <c r="Z36" s="74">
        <v>20.7362</v>
      </c>
      <c r="AA36" s="74">
        <v>20.7362</v>
      </c>
      <c r="AB36" s="74">
        <v>0</v>
      </c>
      <c r="AC36" s="74">
        <v>20.7362</v>
      </c>
      <c r="AD36" s="74">
        <v>0</v>
      </c>
      <c r="AE36" s="74">
        <v>0</v>
      </c>
      <c r="AF36" s="74">
        <v>20.7362</v>
      </c>
      <c r="AG36" s="74">
        <v>0</v>
      </c>
      <c r="AH36" s="74">
        <v>0</v>
      </c>
      <c r="AI36" s="74">
        <v>0</v>
      </c>
      <c r="AJ36" s="74" t="s">
        <v>127</v>
      </c>
      <c r="AK36" s="74" t="s">
        <v>127</v>
      </c>
      <c r="AL36" s="74">
        <v>0</v>
      </c>
      <c r="AM36" s="74">
        <v>23.815999999999999</v>
      </c>
    </row>
    <row r="37" spans="1:39" hidden="1" outlineLevel="1">
      <c r="A37" s="62">
        <v>41334</v>
      </c>
      <c r="B37" s="74">
        <v>27.741199999999999</v>
      </c>
      <c r="C37" s="74">
        <v>29.325199999999999</v>
      </c>
      <c r="D37" s="74">
        <v>33.908799999999999</v>
      </c>
      <c r="E37" s="74">
        <v>26.215199999999999</v>
      </c>
      <c r="F37" s="74">
        <v>22.4298</v>
      </c>
      <c r="G37" s="74">
        <v>28.1098</v>
      </c>
      <c r="H37" s="74">
        <v>24.876300000000001</v>
      </c>
      <c r="I37" s="74">
        <v>29.558199999999999</v>
      </c>
      <c r="J37" s="74">
        <v>33.912700000000001</v>
      </c>
      <c r="K37" s="74">
        <v>26.5383</v>
      </c>
      <c r="L37" s="74">
        <v>22.4298</v>
      </c>
      <c r="M37" s="74">
        <v>28.250499999999999</v>
      </c>
      <c r="N37" s="74">
        <v>27.232099999999999</v>
      </c>
      <c r="O37" s="74">
        <v>11.6479</v>
      </c>
      <c r="P37" s="74">
        <v>2.3754</v>
      </c>
      <c r="Q37" s="74">
        <v>11.6843</v>
      </c>
      <c r="R37" s="74" t="s">
        <v>127</v>
      </c>
      <c r="S37" s="74">
        <v>12</v>
      </c>
      <c r="T37" s="74">
        <v>11.581</v>
      </c>
      <c r="U37" s="74">
        <v>19.5411</v>
      </c>
      <c r="V37" s="74">
        <v>0</v>
      </c>
      <c r="W37" s="74">
        <v>19.5411</v>
      </c>
      <c r="X37" s="74">
        <v>0</v>
      </c>
      <c r="Y37" s="74">
        <v>0</v>
      </c>
      <c r="Z37" s="74">
        <v>19.5411</v>
      </c>
      <c r="AA37" s="74">
        <v>20.052199999999999</v>
      </c>
      <c r="AB37" s="74">
        <v>0</v>
      </c>
      <c r="AC37" s="74">
        <v>20.052199999999999</v>
      </c>
      <c r="AD37" s="74">
        <v>0</v>
      </c>
      <c r="AE37" s="74">
        <v>0</v>
      </c>
      <c r="AF37" s="74">
        <v>20.052199999999999</v>
      </c>
      <c r="AG37" s="74">
        <v>10.329000000000001</v>
      </c>
      <c r="AH37" s="74">
        <v>0</v>
      </c>
      <c r="AI37" s="74">
        <v>10.329000000000001</v>
      </c>
      <c r="AJ37" s="74" t="s">
        <v>127</v>
      </c>
      <c r="AK37" s="74">
        <v>0</v>
      </c>
      <c r="AL37" s="74">
        <v>10.329000000000001</v>
      </c>
      <c r="AM37" s="74">
        <v>24.162299999999998</v>
      </c>
    </row>
    <row r="38" spans="1:39" hidden="1" outlineLevel="1">
      <c r="A38" s="62">
        <v>41365</v>
      </c>
      <c r="B38" s="74">
        <v>27.580500000000001</v>
      </c>
      <c r="C38" s="74">
        <v>29.468599999999999</v>
      </c>
      <c r="D38" s="74">
        <v>33.841799999999999</v>
      </c>
      <c r="E38" s="74">
        <v>26.763100000000001</v>
      </c>
      <c r="F38" s="74">
        <v>25.0061</v>
      </c>
      <c r="G38" s="74">
        <v>28.568100000000001</v>
      </c>
      <c r="H38" s="74">
        <v>21.7973</v>
      </c>
      <c r="I38" s="74">
        <v>29.4694</v>
      </c>
      <c r="J38" s="74">
        <v>33.844200000000001</v>
      </c>
      <c r="K38" s="74">
        <v>26.763100000000001</v>
      </c>
      <c r="L38" s="74">
        <v>25.0061</v>
      </c>
      <c r="M38" s="74">
        <v>28.568100000000001</v>
      </c>
      <c r="N38" s="74">
        <v>21.7973</v>
      </c>
      <c r="O38" s="74">
        <v>2.0438999999999998</v>
      </c>
      <c r="P38" s="74">
        <v>2.0438999999999998</v>
      </c>
      <c r="Q38" s="74">
        <v>0</v>
      </c>
      <c r="R38" s="74" t="s">
        <v>127</v>
      </c>
      <c r="S38" s="74">
        <v>0</v>
      </c>
      <c r="T38" s="74" t="s">
        <v>127</v>
      </c>
      <c r="U38" s="74">
        <v>18.9482</v>
      </c>
      <c r="V38" s="74">
        <v>0</v>
      </c>
      <c r="W38" s="74">
        <v>18.9482</v>
      </c>
      <c r="X38" s="74">
        <v>0</v>
      </c>
      <c r="Y38" s="74">
        <v>19.364100000000001</v>
      </c>
      <c r="Z38" s="74">
        <v>18.866900000000001</v>
      </c>
      <c r="AA38" s="74">
        <v>18.9482</v>
      </c>
      <c r="AB38" s="74">
        <v>0</v>
      </c>
      <c r="AC38" s="74">
        <v>18.9482</v>
      </c>
      <c r="AD38" s="74">
        <v>0</v>
      </c>
      <c r="AE38" s="74">
        <v>19.364100000000001</v>
      </c>
      <c r="AF38" s="74">
        <v>18.866900000000001</v>
      </c>
      <c r="AG38" s="74">
        <v>0</v>
      </c>
      <c r="AH38" s="74">
        <v>0</v>
      </c>
      <c r="AI38" s="74">
        <v>0</v>
      </c>
      <c r="AJ38" s="74" t="s">
        <v>127</v>
      </c>
      <c r="AK38" s="74">
        <v>0</v>
      </c>
      <c r="AL38" s="74" t="s">
        <v>127</v>
      </c>
      <c r="AM38" s="74">
        <v>23.523399999999999</v>
      </c>
    </row>
    <row r="39" spans="1:39" hidden="1" outlineLevel="1">
      <c r="A39" s="62">
        <v>41395</v>
      </c>
      <c r="B39" s="74">
        <v>27.624099999999999</v>
      </c>
      <c r="C39" s="74">
        <v>29.501999999999999</v>
      </c>
      <c r="D39" s="74">
        <v>34.009799999999998</v>
      </c>
      <c r="E39" s="74">
        <v>26.775300000000001</v>
      </c>
      <c r="F39" s="74">
        <v>22.7879</v>
      </c>
      <c r="G39" s="74">
        <v>29.5976</v>
      </c>
      <c r="H39" s="74">
        <v>21.6188</v>
      </c>
      <c r="I39" s="74">
        <v>29.532900000000001</v>
      </c>
      <c r="J39" s="74">
        <v>34.011400000000002</v>
      </c>
      <c r="K39" s="74">
        <v>26.815899999999999</v>
      </c>
      <c r="L39" s="74">
        <v>22.7879</v>
      </c>
      <c r="M39" s="74">
        <v>29.5976</v>
      </c>
      <c r="N39" s="74">
        <v>21.785900000000002</v>
      </c>
      <c r="O39" s="74">
        <v>13.2</v>
      </c>
      <c r="P39" s="74">
        <v>6.2944000000000004</v>
      </c>
      <c r="Q39" s="74">
        <v>13.28</v>
      </c>
      <c r="R39" s="74" t="s">
        <v>127</v>
      </c>
      <c r="S39" s="74" t="s">
        <v>127</v>
      </c>
      <c r="T39" s="74">
        <v>13.28</v>
      </c>
      <c r="U39" s="74">
        <v>18.546299999999999</v>
      </c>
      <c r="V39" s="74">
        <v>0</v>
      </c>
      <c r="W39" s="74">
        <v>18.546299999999999</v>
      </c>
      <c r="X39" s="74">
        <v>0</v>
      </c>
      <c r="Y39" s="74">
        <v>0</v>
      </c>
      <c r="Z39" s="74">
        <v>18.546299999999999</v>
      </c>
      <c r="AA39" s="74">
        <v>18.546299999999999</v>
      </c>
      <c r="AB39" s="74">
        <v>0</v>
      </c>
      <c r="AC39" s="74">
        <v>18.546299999999999</v>
      </c>
      <c r="AD39" s="74">
        <v>0</v>
      </c>
      <c r="AE39" s="74">
        <v>0</v>
      </c>
      <c r="AF39" s="74">
        <v>18.546299999999999</v>
      </c>
      <c r="AG39" s="74">
        <v>0</v>
      </c>
      <c r="AH39" s="74">
        <v>0</v>
      </c>
      <c r="AI39" s="74">
        <v>0</v>
      </c>
      <c r="AJ39" s="74" t="s">
        <v>127</v>
      </c>
      <c r="AK39" s="74" t="s">
        <v>127</v>
      </c>
      <c r="AL39" s="74">
        <v>0</v>
      </c>
      <c r="AM39" s="74">
        <v>23.964700000000001</v>
      </c>
    </row>
    <row r="40" spans="1:39" hidden="1" outlineLevel="1">
      <c r="A40" s="62">
        <v>41426</v>
      </c>
      <c r="B40" s="74">
        <v>25.815200000000001</v>
      </c>
      <c r="C40" s="74">
        <v>27.447299999999998</v>
      </c>
      <c r="D40" s="74">
        <v>31.3094</v>
      </c>
      <c r="E40" s="74">
        <v>26.597100000000001</v>
      </c>
      <c r="F40" s="74">
        <v>22.5153</v>
      </c>
      <c r="G40" s="74">
        <v>28.084599999999998</v>
      </c>
      <c r="H40" s="74">
        <v>25.665800000000001</v>
      </c>
      <c r="I40" s="74">
        <v>27.476400000000002</v>
      </c>
      <c r="J40" s="74">
        <v>31.309899999999999</v>
      </c>
      <c r="K40" s="74">
        <v>26.630600000000001</v>
      </c>
      <c r="L40" s="74">
        <v>22.5153</v>
      </c>
      <c r="M40" s="74">
        <v>28.084599999999998</v>
      </c>
      <c r="N40" s="74">
        <v>25.869599999999998</v>
      </c>
      <c r="O40" s="74">
        <v>12.3505</v>
      </c>
      <c r="P40" s="74">
        <v>8.4468999999999994</v>
      </c>
      <c r="Q40" s="74">
        <v>12.3576</v>
      </c>
      <c r="R40" s="74" t="s">
        <v>127</v>
      </c>
      <c r="S40" s="74">
        <v>0</v>
      </c>
      <c r="T40" s="74">
        <v>12.3576</v>
      </c>
      <c r="U40" s="74">
        <v>17.883199999999999</v>
      </c>
      <c r="V40" s="74">
        <v>0</v>
      </c>
      <c r="W40" s="74">
        <v>17.883199999999999</v>
      </c>
      <c r="X40" s="74">
        <v>0</v>
      </c>
      <c r="Y40" s="74">
        <v>0</v>
      </c>
      <c r="Z40" s="74">
        <v>17.883199999999999</v>
      </c>
      <c r="AA40" s="74">
        <v>17.883199999999999</v>
      </c>
      <c r="AB40" s="74">
        <v>0</v>
      </c>
      <c r="AC40" s="74">
        <v>17.883199999999999</v>
      </c>
      <c r="AD40" s="74">
        <v>0</v>
      </c>
      <c r="AE40" s="74">
        <v>0</v>
      </c>
      <c r="AF40" s="74">
        <v>17.883199999999999</v>
      </c>
      <c r="AG40" s="74">
        <v>0</v>
      </c>
      <c r="AH40" s="74">
        <v>0</v>
      </c>
      <c r="AI40" s="74">
        <v>0</v>
      </c>
      <c r="AJ40" s="74" t="s">
        <v>127</v>
      </c>
      <c r="AK40" s="74">
        <v>0</v>
      </c>
      <c r="AL40" s="74">
        <v>0</v>
      </c>
      <c r="AM40" s="74">
        <v>23.812000000000001</v>
      </c>
    </row>
    <row r="41" spans="1:39" hidden="1" outlineLevel="1">
      <c r="A41" s="62">
        <v>41456</v>
      </c>
      <c r="B41" s="74">
        <v>25.750900000000001</v>
      </c>
      <c r="C41" s="74">
        <v>27.140799999999999</v>
      </c>
      <c r="D41" s="74">
        <v>30.790199999999999</v>
      </c>
      <c r="E41" s="74">
        <v>26.2746</v>
      </c>
      <c r="F41" s="74">
        <v>22.716699999999999</v>
      </c>
      <c r="G41" s="74">
        <v>27.107299999999999</v>
      </c>
      <c r="H41" s="74">
        <v>27.913599999999999</v>
      </c>
      <c r="I41" s="74">
        <v>27.140799999999999</v>
      </c>
      <c r="J41" s="74">
        <v>30.790199999999999</v>
      </c>
      <c r="K41" s="74">
        <v>26.2746</v>
      </c>
      <c r="L41" s="74">
        <v>22.716699999999999</v>
      </c>
      <c r="M41" s="74">
        <v>27.107299999999999</v>
      </c>
      <c r="N41" s="74">
        <v>27.913599999999999</v>
      </c>
      <c r="O41" s="74">
        <v>31.381</v>
      </c>
      <c r="P41" s="74">
        <v>31.381</v>
      </c>
      <c r="Q41" s="74">
        <v>0</v>
      </c>
      <c r="R41" s="74" t="s">
        <v>127</v>
      </c>
      <c r="S41" s="74">
        <v>0</v>
      </c>
      <c r="T41" s="74" t="s">
        <v>127</v>
      </c>
      <c r="U41" s="74">
        <v>19.019100000000002</v>
      </c>
      <c r="V41" s="74">
        <v>0</v>
      </c>
      <c r="W41" s="74">
        <v>19.019100000000002</v>
      </c>
      <c r="X41" s="74">
        <v>0</v>
      </c>
      <c r="Y41" s="74">
        <v>21.054600000000001</v>
      </c>
      <c r="Z41" s="74">
        <v>18.534800000000001</v>
      </c>
      <c r="AA41" s="74">
        <v>19.019100000000002</v>
      </c>
      <c r="AB41" s="74">
        <v>0</v>
      </c>
      <c r="AC41" s="74">
        <v>19.019100000000002</v>
      </c>
      <c r="AD41" s="74">
        <v>0</v>
      </c>
      <c r="AE41" s="74">
        <v>21.054600000000001</v>
      </c>
      <c r="AF41" s="74">
        <v>18.534800000000001</v>
      </c>
      <c r="AG41" s="74">
        <v>0</v>
      </c>
      <c r="AH41" s="74">
        <v>0</v>
      </c>
      <c r="AI41" s="74">
        <v>0</v>
      </c>
      <c r="AJ41" s="74" t="s">
        <v>127</v>
      </c>
      <c r="AK41" s="74">
        <v>0</v>
      </c>
      <c r="AL41" s="74" t="s">
        <v>127</v>
      </c>
      <c r="AM41" s="74">
        <v>24.06</v>
      </c>
    </row>
    <row r="42" spans="1:39" hidden="1" outlineLevel="1">
      <c r="A42" s="62">
        <v>41487</v>
      </c>
      <c r="B42" s="74">
        <v>25.1005</v>
      </c>
      <c r="C42" s="74">
        <v>25.686</v>
      </c>
      <c r="D42" s="74">
        <v>28.776499999999999</v>
      </c>
      <c r="E42" s="74">
        <v>24.931000000000001</v>
      </c>
      <c r="F42" s="74">
        <v>22.4602</v>
      </c>
      <c r="G42" s="74">
        <v>25.884699999999999</v>
      </c>
      <c r="H42" s="74">
        <v>23.749500000000001</v>
      </c>
      <c r="I42" s="74">
        <v>25.686</v>
      </c>
      <c r="J42" s="74">
        <v>28.776299999999999</v>
      </c>
      <c r="K42" s="74">
        <v>24.931000000000001</v>
      </c>
      <c r="L42" s="74">
        <v>22.4602</v>
      </c>
      <c r="M42" s="74">
        <v>25.884699999999999</v>
      </c>
      <c r="N42" s="74">
        <v>23.749500000000001</v>
      </c>
      <c r="O42" s="74">
        <v>34.369199999999999</v>
      </c>
      <c r="P42" s="74">
        <v>34.369199999999999</v>
      </c>
      <c r="Q42" s="74" t="s">
        <v>127</v>
      </c>
      <c r="R42" s="74" t="s">
        <v>127</v>
      </c>
      <c r="S42" s="74" t="s">
        <v>127</v>
      </c>
      <c r="T42" s="74" t="s">
        <v>127</v>
      </c>
      <c r="U42" s="74">
        <v>18.383500000000002</v>
      </c>
      <c r="V42" s="74">
        <v>0</v>
      </c>
      <c r="W42" s="74">
        <v>18.383500000000002</v>
      </c>
      <c r="X42" s="74">
        <v>0</v>
      </c>
      <c r="Y42" s="74">
        <v>0</v>
      </c>
      <c r="Z42" s="74">
        <v>18.383500000000002</v>
      </c>
      <c r="AA42" s="74">
        <v>18.383500000000002</v>
      </c>
      <c r="AB42" s="74">
        <v>0</v>
      </c>
      <c r="AC42" s="74">
        <v>18.383500000000002</v>
      </c>
      <c r="AD42" s="74">
        <v>0</v>
      </c>
      <c r="AE42" s="74">
        <v>0</v>
      </c>
      <c r="AF42" s="74">
        <v>18.383500000000002</v>
      </c>
      <c r="AG42" s="74">
        <v>0</v>
      </c>
      <c r="AH42" s="74">
        <v>0</v>
      </c>
      <c r="AI42" s="74" t="s">
        <v>127</v>
      </c>
      <c r="AJ42" s="74" t="s">
        <v>127</v>
      </c>
      <c r="AK42" s="74" t="s">
        <v>127</v>
      </c>
      <c r="AL42" s="74" t="s">
        <v>127</v>
      </c>
      <c r="AM42" s="74">
        <v>24.2896</v>
      </c>
    </row>
    <row r="43" spans="1:39" hidden="1" outlineLevel="1">
      <c r="A43" s="62">
        <v>41518</v>
      </c>
      <c r="B43" s="74">
        <v>24.456900000000001</v>
      </c>
      <c r="C43" s="74">
        <v>24.933700000000002</v>
      </c>
      <c r="D43" s="74">
        <v>27.5901</v>
      </c>
      <c r="E43" s="74">
        <v>24.285399999999999</v>
      </c>
      <c r="F43" s="74">
        <v>19.017499999999998</v>
      </c>
      <c r="G43" s="74">
        <v>27.767099999999999</v>
      </c>
      <c r="H43" s="74">
        <v>21.095400000000001</v>
      </c>
      <c r="I43" s="74">
        <v>24.937100000000001</v>
      </c>
      <c r="J43" s="74">
        <v>27.5884</v>
      </c>
      <c r="K43" s="74">
        <v>24.2898</v>
      </c>
      <c r="L43" s="74">
        <v>19.017499999999998</v>
      </c>
      <c r="M43" s="74">
        <v>27.767099999999999</v>
      </c>
      <c r="N43" s="74">
        <v>21.126000000000001</v>
      </c>
      <c r="O43" s="74">
        <v>15.1508</v>
      </c>
      <c r="P43" s="74">
        <v>46.174399999999999</v>
      </c>
      <c r="Q43" s="74">
        <v>13.49</v>
      </c>
      <c r="R43" s="74" t="s">
        <v>127</v>
      </c>
      <c r="S43" s="74" t="s">
        <v>127</v>
      </c>
      <c r="T43" s="74">
        <v>13.49</v>
      </c>
      <c r="U43" s="74">
        <v>18.5318</v>
      </c>
      <c r="V43" s="74">
        <v>0</v>
      </c>
      <c r="W43" s="74">
        <v>18.5318</v>
      </c>
      <c r="X43" s="74">
        <v>0</v>
      </c>
      <c r="Y43" s="74">
        <v>16.7</v>
      </c>
      <c r="Z43" s="74">
        <v>18.6904</v>
      </c>
      <c r="AA43" s="74">
        <v>18.577400000000001</v>
      </c>
      <c r="AB43" s="74">
        <v>0</v>
      </c>
      <c r="AC43" s="74">
        <v>18.577400000000001</v>
      </c>
      <c r="AD43" s="74">
        <v>0</v>
      </c>
      <c r="AE43" s="74">
        <v>16.7</v>
      </c>
      <c r="AF43" s="74">
        <v>18.741800000000001</v>
      </c>
      <c r="AG43" s="74">
        <v>14</v>
      </c>
      <c r="AH43" s="74">
        <v>0</v>
      </c>
      <c r="AI43" s="74">
        <v>14</v>
      </c>
      <c r="AJ43" s="74" t="s">
        <v>127</v>
      </c>
      <c r="AK43" s="74" t="s">
        <v>127</v>
      </c>
      <c r="AL43" s="74">
        <v>14</v>
      </c>
      <c r="AM43" s="74">
        <v>23.805599999999998</v>
      </c>
    </row>
    <row r="44" spans="1:39" hidden="1" outlineLevel="1">
      <c r="A44" s="62">
        <v>41548</v>
      </c>
      <c r="B44" s="74">
        <v>24.8079</v>
      </c>
      <c r="C44" s="74">
        <v>25.505800000000001</v>
      </c>
      <c r="D44" s="74">
        <v>28.239699999999999</v>
      </c>
      <c r="E44" s="74">
        <v>24.385999999999999</v>
      </c>
      <c r="F44" s="74">
        <v>20.317699999999999</v>
      </c>
      <c r="G44" s="74">
        <v>26.353899999999999</v>
      </c>
      <c r="H44" s="74">
        <v>21.779499999999999</v>
      </c>
      <c r="I44" s="74">
        <v>25.5059</v>
      </c>
      <c r="J44" s="74">
        <v>28.240200000000002</v>
      </c>
      <c r="K44" s="74">
        <v>24.385999999999999</v>
      </c>
      <c r="L44" s="74">
        <v>20.317699999999999</v>
      </c>
      <c r="M44" s="74">
        <v>26.353899999999999</v>
      </c>
      <c r="N44" s="74">
        <v>21.779499999999999</v>
      </c>
      <c r="O44" s="74">
        <v>13.818300000000001</v>
      </c>
      <c r="P44" s="74">
        <v>13.818300000000001</v>
      </c>
      <c r="Q44" s="74" t="s">
        <v>127</v>
      </c>
      <c r="R44" s="74" t="s">
        <v>127</v>
      </c>
      <c r="S44" s="74" t="s">
        <v>127</v>
      </c>
      <c r="T44" s="74" t="s">
        <v>127</v>
      </c>
      <c r="U44" s="74">
        <v>18.723299999999998</v>
      </c>
      <c r="V44" s="74">
        <v>0</v>
      </c>
      <c r="W44" s="74">
        <v>18.723299999999998</v>
      </c>
      <c r="X44" s="74">
        <v>0</v>
      </c>
      <c r="Y44" s="74">
        <v>0</v>
      </c>
      <c r="Z44" s="74">
        <v>18.723299999999998</v>
      </c>
      <c r="AA44" s="74">
        <v>18.723299999999998</v>
      </c>
      <c r="AB44" s="74">
        <v>0</v>
      </c>
      <c r="AC44" s="74">
        <v>18.723299999999998</v>
      </c>
      <c r="AD44" s="74">
        <v>0</v>
      </c>
      <c r="AE44" s="74">
        <v>0</v>
      </c>
      <c r="AF44" s="74">
        <v>18.723299999999998</v>
      </c>
      <c r="AG44" s="74">
        <v>0</v>
      </c>
      <c r="AH44" s="74">
        <v>0</v>
      </c>
      <c r="AI44" s="74" t="s">
        <v>127</v>
      </c>
      <c r="AJ44" s="74" t="s">
        <v>127</v>
      </c>
      <c r="AK44" s="74" t="s">
        <v>127</v>
      </c>
      <c r="AL44" s="74" t="s">
        <v>127</v>
      </c>
      <c r="AM44" s="74">
        <v>24.320799999999998</v>
      </c>
    </row>
    <row r="45" spans="1:39" hidden="1" outlineLevel="1">
      <c r="A45" s="62">
        <v>41579</v>
      </c>
      <c r="B45" s="74">
        <v>24.3185</v>
      </c>
      <c r="C45" s="74">
        <v>25.019400000000001</v>
      </c>
      <c r="D45" s="74">
        <v>28.515899999999998</v>
      </c>
      <c r="E45" s="74">
        <v>23.822299999999998</v>
      </c>
      <c r="F45" s="74">
        <v>21.376000000000001</v>
      </c>
      <c r="G45" s="74">
        <v>24.838100000000001</v>
      </c>
      <c r="H45" s="74">
        <v>22.114599999999999</v>
      </c>
      <c r="I45" s="74">
        <v>25.019300000000001</v>
      </c>
      <c r="J45" s="74">
        <v>28.515699999999999</v>
      </c>
      <c r="K45" s="74">
        <v>23.822299999999998</v>
      </c>
      <c r="L45" s="74">
        <v>21.376000000000001</v>
      </c>
      <c r="M45" s="74">
        <v>24.838100000000001</v>
      </c>
      <c r="N45" s="74">
        <v>22.114599999999999</v>
      </c>
      <c r="O45" s="74">
        <v>35.444099999999999</v>
      </c>
      <c r="P45" s="74">
        <v>35.444099999999999</v>
      </c>
      <c r="Q45" s="74" t="s">
        <v>127</v>
      </c>
      <c r="R45" s="74" t="s">
        <v>127</v>
      </c>
      <c r="S45" s="74" t="s">
        <v>127</v>
      </c>
      <c r="T45" s="74" t="s">
        <v>127</v>
      </c>
      <c r="U45" s="74">
        <v>16.643799999999999</v>
      </c>
      <c r="V45" s="74">
        <v>0</v>
      </c>
      <c r="W45" s="74">
        <v>16.643799999999999</v>
      </c>
      <c r="X45" s="74">
        <v>0</v>
      </c>
      <c r="Y45" s="74">
        <v>0</v>
      </c>
      <c r="Z45" s="74">
        <v>16.643799999999999</v>
      </c>
      <c r="AA45" s="74">
        <v>16.643799999999999</v>
      </c>
      <c r="AB45" s="74">
        <v>0</v>
      </c>
      <c r="AC45" s="74">
        <v>16.643799999999999</v>
      </c>
      <c r="AD45" s="74">
        <v>0</v>
      </c>
      <c r="AE45" s="74">
        <v>0</v>
      </c>
      <c r="AF45" s="74">
        <v>16.643799999999999</v>
      </c>
      <c r="AG45" s="74">
        <v>0</v>
      </c>
      <c r="AH45" s="74">
        <v>0</v>
      </c>
      <c r="AI45" s="74" t="s">
        <v>127</v>
      </c>
      <c r="AJ45" s="74" t="s">
        <v>127</v>
      </c>
      <c r="AK45" s="74" t="s">
        <v>127</v>
      </c>
      <c r="AL45" s="74" t="s">
        <v>127</v>
      </c>
      <c r="AM45" s="74">
        <v>23.9741</v>
      </c>
    </row>
    <row r="46" spans="1:39" hidden="1" outlineLevel="1">
      <c r="A46" s="62">
        <v>41609</v>
      </c>
      <c r="B46" s="74">
        <v>22.9724</v>
      </c>
      <c r="C46" s="74">
        <v>22.866299999999999</v>
      </c>
      <c r="D46" s="74">
        <v>28.454499999999999</v>
      </c>
      <c r="E46" s="74">
        <v>21.181799999999999</v>
      </c>
      <c r="F46" s="74">
        <v>20.596800000000002</v>
      </c>
      <c r="G46" s="74">
        <v>21.117000000000001</v>
      </c>
      <c r="H46" s="74">
        <v>22.5852</v>
      </c>
      <c r="I46" s="74">
        <v>22.873200000000001</v>
      </c>
      <c r="J46" s="74">
        <v>28.454499999999999</v>
      </c>
      <c r="K46" s="74">
        <v>21.1891</v>
      </c>
      <c r="L46" s="74">
        <v>20.596800000000002</v>
      </c>
      <c r="M46" s="74">
        <v>21.117000000000001</v>
      </c>
      <c r="N46" s="74">
        <v>22.664999999999999</v>
      </c>
      <c r="O46" s="74">
        <v>14.034800000000001</v>
      </c>
      <c r="P46" s="74">
        <v>32.433799999999998</v>
      </c>
      <c r="Q46" s="74">
        <v>14.0245</v>
      </c>
      <c r="R46" s="74" t="s">
        <v>127</v>
      </c>
      <c r="S46" s="74" t="s">
        <v>127</v>
      </c>
      <c r="T46" s="74">
        <v>14.0245</v>
      </c>
      <c r="U46" s="74">
        <v>16.1434</v>
      </c>
      <c r="V46" s="74">
        <v>0</v>
      </c>
      <c r="W46" s="74">
        <v>16.1434</v>
      </c>
      <c r="X46" s="74">
        <v>0</v>
      </c>
      <c r="Y46" s="74">
        <v>0</v>
      </c>
      <c r="Z46" s="74">
        <v>16.1434</v>
      </c>
      <c r="AA46" s="74">
        <v>16.1434</v>
      </c>
      <c r="AB46" s="74">
        <v>0</v>
      </c>
      <c r="AC46" s="74">
        <v>16.1434</v>
      </c>
      <c r="AD46" s="74">
        <v>0</v>
      </c>
      <c r="AE46" s="74">
        <v>0</v>
      </c>
      <c r="AF46" s="74">
        <v>16.1434</v>
      </c>
      <c r="AG46" s="74">
        <v>0</v>
      </c>
      <c r="AH46" s="74">
        <v>0</v>
      </c>
      <c r="AI46" s="74">
        <v>0</v>
      </c>
      <c r="AJ46" s="74" t="s">
        <v>127</v>
      </c>
      <c r="AK46" s="74" t="s">
        <v>127</v>
      </c>
      <c r="AL46" s="74">
        <v>0</v>
      </c>
      <c r="AM46" s="74">
        <v>23.600300000000001</v>
      </c>
    </row>
    <row r="47" spans="1:39" hidden="1" outlineLevel="1">
      <c r="A47" s="62">
        <v>41640</v>
      </c>
      <c r="B47" s="74">
        <v>23.991099999999999</v>
      </c>
      <c r="C47" s="74">
        <v>24.124400000000001</v>
      </c>
      <c r="D47" s="74">
        <v>28.7468</v>
      </c>
      <c r="E47" s="74">
        <v>22.236499999999999</v>
      </c>
      <c r="F47" s="74">
        <v>20.7301</v>
      </c>
      <c r="G47" s="74">
        <v>22.501300000000001</v>
      </c>
      <c r="H47" s="74">
        <v>23.102499999999999</v>
      </c>
      <c r="I47" s="74">
        <v>24.1432</v>
      </c>
      <c r="J47" s="74">
        <v>28.7468</v>
      </c>
      <c r="K47" s="74">
        <v>22.260999999999999</v>
      </c>
      <c r="L47" s="74">
        <v>20.7301</v>
      </c>
      <c r="M47" s="74">
        <v>22.501300000000001</v>
      </c>
      <c r="N47" s="74">
        <v>23.3979</v>
      </c>
      <c r="O47" s="74">
        <v>0.14879999999999999</v>
      </c>
      <c r="P47" s="74">
        <v>34.758899999999997</v>
      </c>
      <c r="Q47" s="74">
        <v>0.1</v>
      </c>
      <c r="R47" s="74" t="s">
        <v>127</v>
      </c>
      <c r="S47" s="74">
        <v>0</v>
      </c>
      <c r="T47" s="74">
        <v>0.1</v>
      </c>
      <c r="U47" s="74">
        <v>16.182200000000002</v>
      </c>
      <c r="V47" s="74">
        <v>0</v>
      </c>
      <c r="W47" s="74">
        <v>16.182200000000002</v>
      </c>
      <c r="X47" s="74">
        <v>0</v>
      </c>
      <c r="Y47" s="74">
        <v>0</v>
      </c>
      <c r="Z47" s="74">
        <v>16.182200000000002</v>
      </c>
      <c r="AA47" s="74">
        <v>16.182200000000002</v>
      </c>
      <c r="AB47" s="74">
        <v>0</v>
      </c>
      <c r="AC47" s="74">
        <v>16.182200000000002</v>
      </c>
      <c r="AD47" s="74">
        <v>0</v>
      </c>
      <c r="AE47" s="74">
        <v>0</v>
      </c>
      <c r="AF47" s="74">
        <v>16.182200000000002</v>
      </c>
      <c r="AG47" s="74">
        <v>0</v>
      </c>
      <c r="AH47" s="74">
        <v>0</v>
      </c>
      <c r="AI47" s="74">
        <v>0</v>
      </c>
      <c r="AJ47" s="74" t="s">
        <v>127</v>
      </c>
      <c r="AK47" s="74">
        <v>0</v>
      </c>
      <c r="AL47" s="74">
        <v>0</v>
      </c>
      <c r="AM47" s="74">
        <v>24.0749</v>
      </c>
    </row>
    <row r="48" spans="1:39" hidden="1" outlineLevel="1">
      <c r="A48" s="62">
        <v>41671</v>
      </c>
      <c r="B48" s="74">
        <v>24.2559</v>
      </c>
      <c r="C48" s="74">
        <v>23.9665</v>
      </c>
      <c r="D48" s="74">
        <v>28.823499999999999</v>
      </c>
      <c r="E48" s="74">
        <v>22.0671</v>
      </c>
      <c r="F48" s="74">
        <v>21.853899999999999</v>
      </c>
      <c r="G48" s="74">
        <v>22.992699999999999</v>
      </c>
      <c r="H48" s="74">
        <v>18.2865</v>
      </c>
      <c r="I48" s="74">
        <v>24.6007</v>
      </c>
      <c r="J48" s="74">
        <v>28.824000000000002</v>
      </c>
      <c r="K48" s="74">
        <v>22.887699999999999</v>
      </c>
      <c r="L48" s="74">
        <v>21.853899999999999</v>
      </c>
      <c r="M48" s="74">
        <v>22.992699999999999</v>
      </c>
      <c r="N48" s="74">
        <v>23.576899999999998</v>
      </c>
      <c r="O48" s="74">
        <v>0.1336</v>
      </c>
      <c r="P48" s="74">
        <v>24.5501</v>
      </c>
      <c r="Q48" s="74">
        <v>0.1</v>
      </c>
      <c r="R48" s="74" t="s">
        <v>127</v>
      </c>
      <c r="S48" s="74" t="s">
        <v>127</v>
      </c>
      <c r="T48" s="74">
        <v>0.1</v>
      </c>
      <c r="U48" s="74">
        <v>16.002600000000001</v>
      </c>
      <c r="V48" s="74">
        <v>0</v>
      </c>
      <c r="W48" s="74">
        <v>16.002600000000001</v>
      </c>
      <c r="X48" s="74">
        <v>0</v>
      </c>
      <c r="Y48" s="74">
        <v>0</v>
      </c>
      <c r="Z48" s="74">
        <v>16.002600000000001</v>
      </c>
      <c r="AA48" s="74">
        <v>16.002600000000001</v>
      </c>
      <c r="AB48" s="74">
        <v>0</v>
      </c>
      <c r="AC48" s="74">
        <v>16.002600000000001</v>
      </c>
      <c r="AD48" s="74">
        <v>0</v>
      </c>
      <c r="AE48" s="74">
        <v>0</v>
      </c>
      <c r="AF48" s="74">
        <v>16.002600000000001</v>
      </c>
      <c r="AG48" s="74">
        <v>0</v>
      </c>
      <c r="AH48" s="74">
        <v>0</v>
      </c>
      <c r="AI48" s="74">
        <v>0</v>
      </c>
      <c r="AJ48" s="74" t="s">
        <v>127</v>
      </c>
      <c r="AK48" s="74" t="s">
        <v>127</v>
      </c>
      <c r="AL48" s="74">
        <v>0</v>
      </c>
      <c r="AM48" s="74">
        <v>25.005199999999999</v>
      </c>
    </row>
    <row r="49" spans="1:39" hidden="1" outlineLevel="1">
      <c r="A49" s="62">
        <v>41699</v>
      </c>
      <c r="B49" s="74">
        <v>25.3947</v>
      </c>
      <c r="C49" s="74">
        <v>25.721</v>
      </c>
      <c r="D49" s="74">
        <v>28.389900000000001</v>
      </c>
      <c r="E49" s="74">
        <v>23.974299999999999</v>
      </c>
      <c r="F49" s="74">
        <v>22.503900000000002</v>
      </c>
      <c r="G49" s="74">
        <v>23.616299999999999</v>
      </c>
      <c r="H49" s="74">
        <v>30.596</v>
      </c>
      <c r="I49" s="74">
        <v>25.7241</v>
      </c>
      <c r="J49" s="74">
        <v>28.3904</v>
      </c>
      <c r="K49" s="74">
        <v>23.978400000000001</v>
      </c>
      <c r="L49" s="74">
        <v>22.503900000000002</v>
      </c>
      <c r="M49" s="74">
        <v>23.616299999999999</v>
      </c>
      <c r="N49" s="74">
        <v>30.680599999999998</v>
      </c>
      <c r="O49" s="74">
        <v>13.2502</v>
      </c>
      <c r="P49" s="74">
        <v>7.3635000000000002</v>
      </c>
      <c r="Q49" s="74">
        <v>13.5001</v>
      </c>
      <c r="R49" s="74" t="s">
        <v>127</v>
      </c>
      <c r="S49" s="74" t="s">
        <v>127</v>
      </c>
      <c r="T49" s="74">
        <v>13.5001</v>
      </c>
      <c r="U49" s="74">
        <v>14.4078</v>
      </c>
      <c r="V49" s="74">
        <v>0</v>
      </c>
      <c r="W49" s="74">
        <v>14.4078</v>
      </c>
      <c r="X49" s="74">
        <v>0</v>
      </c>
      <c r="Y49" s="74">
        <v>0</v>
      </c>
      <c r="Z49" s="74">
        <v>14.4078</v>
      </c>
      <c r="AA49" s="74">
        <v>14.4078</v>
      </c>
      <c r="AB49" s="74">
        <v>0</v>
      </c>
      <c r="AC49" s="74">
        <v>14.4078</v>
      </c>
      <c r="AD49" s="74">
        <v>0</v>
      </c>
      <c r="AE49" s="74">
        <v>0</v>
      </c>
      <c r="AF49" s="74">
        <v>14.4078</v>
      </c>
      <c r="AG49" s="74">
        <v>0</v>
      </c>
      <c r="AH49" s="74">
        <v>0</v>
      </c>
      <c r="AI49" s="74">
        <v>0</v>
      </c>
      <c r="AJ49" s="74" t="s">
        <v>127</v>
      </c>
      <c r="AK49" s="74" t="s">
        <v>127</v>
      </c>
      <c r="AL49" s="74">
        <v>0</v>
      </c>
      <c r="AM49" s="74">
        <v>25.052099999999999</v>
      </c>
    </row>
    <row r="50" spans="1:39" hidden="1" outlineLevel="1">
      <c r="A50" s="62">
        <v>41730</v>
      </c>
      <c r="B50" s="74">
        <v>24.489000000000001</v>
      </c>
      <c r="C50" s="74">
        <v>25.541</v>
      </c>
      <c r="D50" s="74">
        <v>28.1813</v>
      </c>
      <c r="E50" s="74">
        <v>24.234500000000001</v>
      </c>
      <c r="F50" s="74">
        <v>21.2514</v>
      </c>
      <c r="G50" s="74">
        <v>24.809899999999999</v>
      </c>
      <c r="H50" s="74">
        <v>26.2593</v>
      </c>
      <c r="I50" s="74">
        <v>25.6966</v>
      </c>
      <c r="J50" s="74">
        <v>28.179500000000001</v>
      </c>
      <c r="K50" s="74">
        <v>24.4572</v>
      </c>
      <c r="L50" s="74">
        <v>21.2514</v>
      </c>
      <c r="M50" s="74">
        <v>24.809899999999999</v>
      </c>
      <c r="N50" s="74">
        <v>29.039000000000001</v>
      </c>
      <c r="O50" s="74">
        <v>1.8706</v>
      </c>
      <c r="P50" s="74">
        <v>30.677399999999999</v>
      </c>
      <c r="Q50" s="74">
        <v>0.83109999999999995</v>
      </c>
      <c r="R50" s="74" t="s">
        <v>127</v>
      </c>
      <c r="S50" s="74" t="s">
        <v>127</v>
      </c>
      <c r="T50" s="74">
        <v>0.83109999999999995</v>
      </c>
      <c r="U50" s="74">
        <v>17.315300000000001</v>
      </c>
      <c r="V50" s="74">
        <v>0</v>
      </c>
      <c r="W50" s="74">
        <v>17.315300000000001</v>
      </c>
      <c r="X50" s="74">
        <v>0</v>
      </c>
      <c r="Y50" s="74">
        <v>0</v>
      </c>
      <c r="Z50" s="74">
        <v>17.315300000000001</v>
      </c>
      <c r="AA50" s="74">
        <v>17.315300000000001</v>
      </c>
      <c r="AB50" s="74">
        <v>0</v>
      </c>
      <c r="AC50" s="74">
        <v>17.315300000000001</v>
      </c>
      <c r="AD50" s="74">
        <v>0</v>
      </c>
      <c r="AE50" s="74">
        <v>0</v>
      </c>
      <c r="AF50" s="74">
        <v>17.315300000000001</v>
      </c>
      <c r="AG50" s="74">
        <v>0</v>
      </c>
      <c r="AH50" s="74">
        <v>0</v>
      </c>
      <c r="AI50" s="74">
        <v>0</v>
      </c>
      <c r="AJ50" s="74" t="s">
        <v>127</v>
      </c>
      <c r="AK50" s="74" t="s">
        <v>127</v>
      </c>
      <c r="AL50" s="74">
        <v>0</v>
      </c>
      <c r="AM50" s="74">
        <v>23.749099999999999</v>
      </c>
    </row>
    <row r="51" spans="1:39" hidden="1" outlineLevel="1">
      <c r="A51" s="62">
        <v>41760</v>
      </c>
      <c r="B51" s="74">
        <v>25.663799999999998</v>
      </c>
      <c r="C51" s="74">
        <v>26.7669</v>
      </c>
      <c r="D51" s="74">
        <v>28.870799999999999</v>
      </c>
      <c r="E51" s="74">
        <v>25.807200000000002</v>
      </c>
      <c r="F51" s="74">
        <v>25.854900000000001</v>
      </c>
      <c r="G51" s="74">
        <v>25.5426</v>
      </c>
      <c r="H51" s="74">
        <v>28.857700000000001</v>
      </c>
      <c r="I51" s="74">
        <v>26.767199999999999</v>
      </c>
      <c r="J51" s="74">
        <v>28.8719</v>
      </c>
      <c r="K51" s="74">
        <v>25.807200000000002</v>
      </c>
      <c r="L51" s="74">
        <v>25.854900000000001</v>
      </c>
      <c r="M51" s="74">
        <v>25.5426</v>
      </c>
      <c r="N51" s="74">
        <v>28.857700000000001</v>
      </c>
      <c r="O51" s="74">
        <v>0.40870000000000001</v>
      </c>
      <c r="P51" s="74">
        <v>0.40870000000000001</v>
      </c>
      <c r="Q51" s="74">
        <v>0</v>
      </c>
      <c r="R51" s="74" t="s">
        <v>127</v>
      </c>
      <c r="S51" s="74">
        <v>0</v>
      </c>
      <c r="T51" s="74" t="s">
        <v>127</v>
      </c>
      <c r="U51" s="74">
        <v>25.6633</v>
      </c>
      <c r="V51" s="74">
        <v>0</v>
      </c>
      <c r="W51" s="74">
        <v>25.6633</v>
      </c>
      <c r="X51" s="74">
        <v>0</v>
      </c>
      <c r="Y51" s="74">
        <v>0</v>
      </c>
      <c r="Z51" s="74">
        <v>25.6633</v>
      </c>
      <c r="AA51" s="74">
        <v>25.6633</v>
      </c>
      <c r="AB51" s="74">
        <v>0</v>
      </c>
      <c r="AC51" s="74">
        <v>25.6633</v>
      </c>
      <c r="AD51" s="74">
        <v>0</v>
      </c>
      <c r="AE51" s="74">
        <v>0</v>
      </c>
      <c r="AF51" s="74">
        <v>25.6633</v>
      </c>
      <c r="AG51" s="74">
        <v>0</v>
      </c>
      <c r="AH51" s="74">
        <v>0</v>
      </c>
      <c r="AI51" s="74">
        <v>0</v>
      </c>
      <c r="AJ51" s="74" t="s">
        <v>127</v>
      </c>
      <c r="AK51" s="74">
        <v>0</v>
      </c>
      <c r="AL51" s="74" t="s">
        <v>127</v>
      </c>
      <c r="AM51" s="74">
        <v>23.7621</v>
      </c>
    </row>
    <row r="52" spans="1:39" hidden="1" outlineLevel="1">
      <c r="A52" s="62">
        <v>41791</v>
      </c>
      <c r="B52" s="74">
        <v>26.664400000000001</v>
      </c>
      <c r="C52" s="74">
        <v>27.641500000000001</v>
      </c>
      <c r="D52" s="74">
        <v>29.214400000000001</v>
      </c>
      <c r="E52" s="74">
        <v>26.775500000000001</v>
      </c>
      <c r="F52" s="74">
        <v>25.828600000000002</v>
      </c>
      <c r="G52" s="74">
        <v>26.793600000000001</v>
      </c>
      <c r="H52" s="74">
        <v>28.8597</v>
      </c>
      <c r="I52" s="74">
        <v>27.650099999999998</v>
      </c>
      <c r="J52" s="74">
        <v>29.214500000000001</v>
      </c>
      <c r="K52" s="74">
        <v>26.788</v>
      </c>
      <c r="L52" s="74">
        <v>25.828600000000002</v>
      </c>
      <c r="M52" s="74">
        <v>26.793600000000001</v>
      </c>
      <c r="N52" s="74">
        <v>29.0364</v>
      </c>
      <c r="O52" s="74">
        <v>13.52</v>
      </c>
      <c r="P52" s="74">
        <v>26.650200000000002</v>
      </c>
      <c r="Q52" s="74">
        <v>13.49</v>
      </c>
      <c r="R52" s="74" t="s">
        <v>127</v>
      </c>
      <c r="S52" s="74" t="s">
        <v>127</v>
      </c>
      <c r="T52" s="74">
        <v>13.49</v>
      </c>
      <c r="U52" s="74">
        <v>37.421900000000001</v>
      </c>
      <c r="V52" s="74">
        <v>0</v>
      </c>
      <c r="W52" s="74">
        <v>37.421900000000001</v>
      </c>
      <c r="X52" s="74">
        <v>0</v>
      </c>
      <c r="Y52" s="74">
        <v>0</v>
      </c>
      <c r="Z52" s="74">
        <v>37.421900000000001</v>
      </c>
      <c r="AA52" s="74">
        <v>37.421900000000001</v>
      </c>
      <c r="AB52" s="74">
        <v>0</v>
      </c>
      <c r="AC52" s="74">
        <v>37.421900000000001</v>
      </c>
      <c r="AD52" s="74">
        <v>0</v>
      </c>
      <c r="AE52" s="74">
        <v>0</v>
      </c>
      <c r="AF52" s="74">
        <v>37.421900000000001</v>
      </c>
      <c r="AG52" s="74">
        <v>0</v>
      </c>
      <c r="AH52" s="74">
        <v>0</v>
      </c>
      <c r="AI52" s="74">
        <v>0</v>
      </c>
      <c r="AJ52" s="74" t="s">
        <v>127</v>
      </c>
      <c r="AK52" s="74" t="s">
        <v>127</v>
      </c>
      <c r="AL52" s="74">
        <v>0</v>
      </c>
      <c r="AM52" s="74">
        <v>24.325700000000001</v>
      </c>
    </row>
    <row r="53" spans="1:39" hidden="1" outlineLevel="1">
      <c r="A53" s="62">
        <v>41821</v>
      </c>
      <c r="B53" s="74">
        <v>26.3156</v>
      </c>
      <c r="C53" s="74">
        <v>28.167100000000001</v>
      </c>
      <c r="D53" s="74">
        <v>29.960799999999999</v>
      </c>
      <c r="E53" s="74">
        <v>26.999700000000001</v>
      </c>
      <c r="F53" s="74">
        <v>23.503499999999999</v>
      </c>
      <c r="G53" s="74">
        <v>27.688500000000001</v>
      </c>
      <c r="H53" s="74">
        <v>29.529800000000002</v>
      </c>
      <c r="I53" s="74">
        <v>28.166899999999998</v>
      </c>
      <c r="J53" s="74">
        <v>29.9604</v>
      </c>
      <c r="K53" s="74">
        <v>26.999700000000001</v>
      </c>
      <c r="L53" s="74">
        <v>23.503499999999999</v>
      </c>
      <c r="M53" s="74">
        <v>27.688500000000001</v>
      </c>
      <c r="N53" s="74">
        <v>29.529800000000002</v>
      </c>
      <c r="O53" s="74">
        <v>44.149700000000003</v>
      </c>
      <c r="P53" s="74">
        <v>44.149700000000003</v>
      </c>
      <c r="Q53" s="74">
        <v>0</v>
      </c>
      <c r="R53" s="74" t="s">
        <v>127</v>
      </c>
      <c r="S53" s="74" t="s">
        <v>127</v>
      </c>
      <c r="T53" s="74">
        <v>0</v>
      </c>
      <c r="U53" s="74">
        <v>3.2978999999999998</v>
      </c>
      <c r="V53" s="74">
        <v>0</v>
      </c>
      <c r="W53" s="74">
        <v>3.2978999999999998</v>
      </c>
      <c r="X53" s="74">
        <v>0</v>
      </c>
      <c r="Y53" s="74">
        <v>0</v>
      </c>
      <c r="Z53" s="74">
        <v>3.2978999999999998</v>
      </c>
      <c r="AA53" s="74">
        <v>19.089200000000002</v>
      </c>
      <c r="AB53" s="74">
        <v>0</v>
      </c>
      <c r="AC53" s="74">
        <v>19.089200000000002</v>
      </c>
      <c r="AD53" s="74">
        <v>0</v>
      </c>
      <c r="AE53" s="74">
        <v>0</v>
      </c>
      <c r="AF53" s="74">
        <v>19.089200000000002</v>
      </c>
      <c r="AG53" s="74">
        <v>0.1</v>
      </c>
      <c r="AH53" s="74">
        <v>0</v>
      </c>
      <c r="AI53" s="74">
        <v>0.1</v>
      </c>
      <c r="AJ53" s="74" t="s">
        <v>127</v>
      </c>
      <c r="AK53" s="74" t="s">
        <v>127</v>
      </c>
      <c r="AL53" s="74">
        <v>0.1</v>
      </c>
      <c r="AM53" s="74">
        <v>23.3492</v>
      </c>
    </row>
    <row r="54" spans="1:39" hidden="1" outlineLevel="1">
      <c r="A54" s="62">
        <v>41852</v>
      </c>
      <c r="B54" s="74">
        <v>26.1934</v>
      </c>
      <c r="C54" s="74">
        <v>29.014199999999999</v>
      </c>
      <c r="D54" s="74">
        <v>29.857199999999999</v>
      </c>
      <c r="E54" s="74">
        <v>28.457899999999999</v>
      </c>
      <c r="F54" s="74">
        <v>27.373100000000001</v>
      </c>
      <c r="G54" s="74">
        <v>28.659099999999999</v>
      </c>
      <c r="H54" s="74">
        <v>29.307300000000001</v>
      </c>
      <c r="I54" s="74">
        <v>29.018899999999999</v>
      </c>
      <c r="J54" s="74">
        <v>29.857099999999999</v>
      </c>
      <c r="K54" s="74">
        <v>28.465499999999999</v>
      </c>
      <c r="L54" s="74">
        <v>27.373100000000001</v>
      </c>
      <c r="M54" s="74">
        <v>28.659099999999999</v>
      </c>
      <c r="N54" s="74">
        <v>29.409300000000002</v>
      </c>
      <c r="O54" s="74">
        <v>13.67</v>
      </c>
      <c r="P54" s="74">
        <v>39.507399999999997</v>
      </c>
      <c r="Q54" s="74">
        <v>13.49</v>
      </c>
      <c r="R54" s="74">
        <v>0</v>
      </c>
      <c r="S54" s="74">
        <v>0</v>
      </c>
      <c r="T54" s="74">
        <v>13.49</v>
      </c>
      <c r="U54" s="74">
        <v>7.5568</v>
      </c>
      <c r="V54" s="74">
        <v>0</v>
      </c>
      <c r="W54" s="74">
        <v>7.5568</v>
      </c>
      <c r="X54" s="74">
        <v>0</v>
      </c>
      <c r="Y54" s="74">
        <v>0</v>
      </c>
      <c r="Z54" s="74">
        <v>7.5568</v>
      </c>
      <c r="AA54" s="74">
        <v>7.3966000000000003</v>
      </c>
      <c r="AB54" s="74">
        <v>0</v>
      </c>
      <c r="AC54" s="74">
        <v>7.3966000000000003</v>
      </c>
      <c r="AD54" s="74">
        <v>0</v>
      </c>
      <c r="AE54" s="74">
        <v>0</v>
      </c>
      <c r="AF54" s="74">
        <v>7.3966000000000003</v>
      </c>
      <c r="AG54" s="74">
        <v>17</v>
      </c>
      <c r="AH54" s="74">
        <v>0</v>
      </c>
      <c r="AI54" s="74">
        <v>17</v>
      </c>
      <c r="AJ54" s="74">
        <v>0</v>
      </c>
      <c r="AK54" s="74">
        <v>0</v>
      </c>
      <c r="AL54" s="74">
        <v>17</v>
      </c>
      <c r="AM54" s="74">
        <v>21.492899999999999</v>
      </c>
    </row>
    <row r="55" spans="1:39" hidden="1" outlineLevel="1">
      <c r="A55" s="62">
        <v>41883</v>
      </c>
      <c r="B55" s="74">
        <v>25.628</v>
      </c>
      <c r="C55" s="74">
        <v>27.8431</v>
      </c>
      <c r="D55" s="74">
        <v>28.543500000000002</v>
      </c>
      <c r="E55" s="74">
        <v>27.480799999999999</v>
      </c>
      <c r="F55" s="74">
        <v>27.087900000000001</v>
      </c>
      <c r="G55" s="74">
        <v>27.459099999999999</v>
      </c>
      <c r="H55" s="74">
        <v>28.522500000000001</v>
      </c>
      <c r="I55" s="74">
        <v>27.843</v>
      </c>
      <c r="J55" s="74">
        <v>28.543199999999999</v>
      </c>
      <c r="K55" s="74">
        <v>27.480799999999999</v>
      </c>
      <c r="L55" s="74">
        <v>27.087900000000001</v>
      </c>
      <c r="M55" s="74">
        <v>27.459099999999999</v>
      </c>
      <c r="N55" s="74">
        <v>28.522500000000001</v>
      </c>
      <c r="O55" s="74">
        <v>33.218600000000002</v>
      </c>
      <c r="P55" s="74">
        <v>33.218600000000002</v>
      </c>
      <c r="Q55" s="74">
        <v>0</v>
      </c>
      <c r="R55" s="74" t="s">
        <v>127</v>
      </c>
      <c r="S55" s="74">
        <v>0</v>
      </c>
      <c r="T55" s="74">
        <v>0</v>
      </c>
      <c r="U55" s="74">
        <v>23.8157</v>
      </c>
      <c r="V55" s="74">
        <v>0</v>
      </c>
      <c r="W55" s="74">
        <v>23.8157</v>
      </c>
      <c r="X55" s="74">
        <v>0</v>
      </c>
      <c r="Y55" s="74">
        <v>19.188099999999999</v>
      </c>
      <c r="Z55" s="74">
        <v>24.422499999999999</v>
      </c>
      <c r="AA55" s="74">
        <v>24.1418</v>
      </c>
      <c r="AB55" s="74">
        <v>0</v>
      </c>
      <c r="AC55" s="74">
        <v>24.1418</v>
      </c>
      <c r="AD55" s="74">
        <v>0</v>
      </c>
      <c r="AE55" s="74">
        <v>19.188099999999999</v>
      </c>
      <c r="AF55" s="74">
        <v>24.826699999999999</v>
      </c>
      <c r="AG55" s="74">
        <v>17</v>
      </c>
      <c r="AH55" s="74">
        <v>0</v>
      </c>
      <c r="AI55" s="74">
        <v>17</v>
      </c>
      <c r="AJ55" s="74" t="s">
        <v>127</v>
      </c>
      <c r="AK55" s="74">
        <v>0</v>
      </c>
      <c r="AL55" s="74">
        <v>17</v>
      </c>
      <c r="AM55" s="74">
        <v>21.5931</v>
      </c>
    </row>
    <row r="56" spans="1:39" hidden="1" outlineLevel="1">
      <c r="A56" s="62">
        <v>41913</v>
      </c>
      <c r="B56" s="74">
        <v>24.994199999999999</v>
      </c>
      <c r="C56" s="74">
        <v>27.690200000000001</v>
      </c>
      <c r="D56" s="74">
        <v>27.979299999999999</v>
      </c>
      <c r="E56" s="74">
        <v>27.548100000000002</v>
      </c>
      <c r="F56" s="74">
        <v>27.739699999999999</v>
      </c>
      <c r="G56" s="74">
        <v>27.444900000000001</v>
      </c>
      <c r="H56" s="74">
        <v>27.887599999999999</v>
      </c>
      <c r="I56" s="74">
        <v>27.696300000000001</v>
      </c>
      <c r="J56" s="74">
        <v>27.9756</v>
      </c>
      <c r="K56" s="74">
        <v>27.559000000000001</v>
      </c>
      <c r="L56" s="74">
        <v>27.739699999999999</v>
      </c>
      <c r="M56" s="74">
        <v>27.444900000000001</v>
      </c>
      <c r="N56" s="74">
        <v>28.053599999999999</v>
      </c>
      <c r="O56" s="74">
        <v>18.9605</v>
      </c>
      <c r="P56" s="74">
        <v>35.172699999999999</v>
      </c>
      <c r="Q56" s="74">
        <v>13.8</v>
      </c>
      <c r="R56" s="74" t="s">
        <v>127</v>
      </c>
      <c r="S56" s="74" t="s">
        <v>127</v>
      </c>
      <c r="T56" s="74">
        <v>13.8</v>
      </c>
      <c r="U56" s="74">
        <v>16.8614</v>
      </c>
      <c r="V56" s="74">
        <v>0</v>
      </c>
      <c r="W56" s="74">
        <v>16.8614</v>
      </c>
      <c r="X56" s="74">
        <v>0</v>
      </c>
      <c r="Y56" s="74">
        <v>0</v>
      </c>
      <c r="Z56" s="74">
        <v>16.8614</v>
      </c>
      <c r="AA56" s="74">
        <v>17.1114</v>
      </c>
      <c r="AB56" s="74">
        <v>0</v>
      </c>
      <c r="AC56" s="74">
        <v>17.1114</v>
      </c>
      <c r="AD56" s="74">
        <v>0</v>
      </c>
      <c r="AE56" s="74">
        <v>0</v>
      </c>
      <c r="AF56" s="74">
        <v>17.1114</v>
      </c>
      <c r="AG56" s="74">
        <v>11.478999999999999</v>
      </c>
      <c r="AH56" s="74">
        <v>0</v>
      </c>
      <c r="AI56" s="74">
        <v>11.478999999999999</v>
      </c>
      <c r="AJ56" s="74" t="s">
        <v>127</v>
      </c>
      <c r="AK56" s="74" t="s">
        <v>127</v>
      </c>
      <c r="AL56" s="74">
        <v>11.478999999999999</v>
      </c>
      <c r="AM56" s="74">
        <v>21.065999999999999</v>
      </c>
    </row>
    <row r="57" spans="1:39" hidden="1" outlineLevel="1">
      <c r="A57" s="62">
        <v>41944</v>
      </c>
      <c r="B57" s="74">
        <v>24.741399999999999</v>
      </c>
      <c r="C57" s="74">
        <v>27.405000000000001</v>
      </c>
      <c r="D57" s="74">
        <v>28.265499999999999</v>
      </c>
      <c r="E57" s="74">
        <v>27.102399999999999</v>
      </c>
      <c r="F57" s="74">
        <v>28.3035</v>
      </c>
      <c r="G57" s="74">
        <v>27.032800000000002</v>
      </c>
      <c r="H57" s="74">
        <v>25.3093</v>
      </c>
      <c r="I57" s="74">
        <v>27.404900000000001</v>
      </c>
      <c r="J57" s="74">
        <v>28.2652</v>
      </c>
      <c r="K57" s="74">
        <v>27.102399999999999</v>
      </c>
      <c r="L57" s="74">
        <v>28.3035</v>
      </c>
      <c r="M57" s="74">
        <v>27.032800000000002</v>
      </c>
      <c r="N57" s="74">
        <v>25.3093</v>
      </c>
      <c r="O57" s="74">
        <v>36.256100000000004</v>
      </c>
      <c r="P57" s="74">
        <v>36.256100000000004</v>
      </c>
      <c r="Q57" s="74" t="s">
        <v>127</v>
      </c>
      <c r="R57" s="74" t="s">
        <v>127</v>
      </c>
      <c r="S57" s="74" t="s">
        <v>127</v>
      </c>
      <c r="T57" s="74" t="s">
        <v>127</v>
      </c>
      <c r="U57" s="74">
        <v>14.0684</v>
      </c>
      <c r="V57" s="74">
        <v>0</v>
      </c>
      <c r="W57" s="74">
        <v>14.0684</v>
      </c>
      <c r="X57" s="74">
        <v>0</v>
      </c>
      <c r="Y57" s="74">
        <v>29.125599999999999</v>
      </c>
      <c r="Z57" s="74">
        <v>11.872400000000001</v>
      </c>
      <c r="AA57" s="74">
        <v>14.0684</v>
      </c>
      <c r="AB57" s="74">
        <v>0</v>
      </c>
      <c r="AC57" s="74">
        <v>14.0684</v>
      </c>
      <c r="AD57" s="74">
        <v>0</v>
      </c>
      <c r="AE57" s="74">
        <v>29.125599999999999</v>
      </c>
      <c r="AF57" s="74">
        <v>11.872400000000001</v>
      </c>
      <c r="AG57" s="74">
        <v>0</v>
      </c>
      <c r="AH57" s="74">
        <v>0</v>
      </c>
      <c r="AI57" s="74" t="s">
        <v>127</v>
      </c>
      <c r="AJ57" s="74" t="s">
        <v>127</v>
      </c>
      <c r="AK57" s="74" t="s">
        <v>127</v>
      </c>
      <c r="AL57" s="74" t="s">
        <v>127</v>
      </c>
      <c r="AM57" s="74">
        <v>20.860499999999998</v>
      </c>
    </row>
    <row r="58" spans="1:39" hidden="1" outlineLevel="1">
      <c r="A58" s="62">
        <v>41974</v>
      </c>
      <c r="B58" s="74">
        <v>24.1646</v>
      </c>
      <c r="C58" s="74">
        <v>26.770800000000001</v>
      </c>
      <c r="D58" s="74">
        <v>28.555099999999999</v>
      </c>
      <c r="E58" s="74">
        <v>26.0427</v>
      </c>
      <c r="F58" s="74">
        <v>24.3872</v>
      </c>
      <c r="G58" s="74">
        <v>26.211400000000001</v>
      </c>
      <c r="H58" s="74">
        <v>28.933</v>
      </c>
      <c r="I58" s="74">
        <v>26.807700000000001</v>
      </c>
      <c r="J58" s="74">
        <v>28.546199999999999</v>
      </c>
      <c r="K58" s="74">
        <v>26.097100000000001</v>
      </c>
      <c r="L58" s="74">
        <v>24.3872</v>
      </c>
      <c r="M58" s="74">
        <v>26.211400000000001</v>
      </c>
      <c r="N58" s="74">
        <v>30.027699999999999</v>
      </c>
      <c r="O58" s="74">
        <v>11.051299999999999</v>
      </c>
      <c r="P58" s="74">
        <v>37.872900000000001</v>
      </c>
      <c r="Q58" s="74">
        <v>7.4349999999999996</v>
      </c>
      <c r="R58" s="74" t="s">
        <v>127</v>
      </c>
      <c r="S58" s="74" t="s">
        <v>127</v>
      </c>
      <c r="T58" s="74">
        <v>7.4349999999999996</v>
      </c>
      <c r="U58" s="74">
        <v>12.520799999999999</v>
      </c>
      <c r="V58" s="74">
        <v>0</v>
      </c>
      <c r="W58" s="74">
        <v>12.520799999999999</v>
      </c>
      <c r="X58" s="74">
        <v>0</v>
      </c>
      <c r="Y58" s="74">
        <v>0</v>
      </c>
      <c r="Z58" s="74">
        <v>12.520799999999999</v>
      </c>
      <c r="AA58" s="74">
        <v>12.591699999999999</v>
      </c>
      <c r="AB58" s="74">
        <v>0</v>
      </c>
      <c r="AC58" s="74">
        <v>12.591699999999999</v>
      </c>
      <c r="AD58" s="74">
        <v>0</v>
      </c>
      <c r="AE58" s="74">
        <v>0</v>
      </c>
      <c r="AF58" s="74">
        <v>12.591699999999999</v>
      </c>
      <c r="AG58" s="74">
        <v>8.9260000000000002</v>
      </c>
      <c r="AH58" s="74">
        <v>0</v>
      </c>
      <c r="AI58" s="74">
        <v>8.9260000000000002</v>
      </c>
      <c r="AJ58" s="74" t="s">
        <v>127</v>
      </c>
      <c r="AK58" s="74" t="s">
        <v>127</v>
      </c>
      <c r="AL58" s="74">
        <v>8.9260000000000002</v>
      </c>
      <c r="AM58" s="74">
        <v>21.414400000000001</v>
      </c>
    </row>
    <row r="59" spans="1:39" hidden="1" outlineLevel="1">
      <c r="A59" s="62">
        <v>42005</v>
      </c>
      <c r="B59" s="74">
        <v>25.949100000000001</v>
      </c>
      <c r="C59" s="74">
        <v>28.8459</v>
      </c>
      <c r="D59" s="74">
        <v>29.187999999999999</v>
      </c>
      <c r="E59" s="74">
        <v>28.677800000000001</v>
      </c>
      <c r="F59" s="74">
        <v>35.1526</v>
      </c>
      <c r="G59" s="74">
        <v>27.6494</v>
      </c>
      <c r="H59" s="74">
        <v>23.751899999999999</v>
      </c>
      <c r="I59" s="74">
        <v>28.8886</v>
      </c>
      <c r="J59" s="74">
        <v>29.169599999999999</v>
      </c>
      <c r="K59" s="74">
        <v>28.750399999999999</v>
      </c>
      <c r="L59" s="74">
        <v>35.1526</v>
      </c>
      <c r="M59" s="74">
        <v>27.6494</v>
      </c>
      <c r="N59" s="74">
        <v>24.3399</v>
      </c>
      <c r="O59" s="74">
        <v>17.184999999999999</v>
      </c>
      <c r="P59" s="74">
        <v>35.385199999999998</v>
      </c>
      <c r="Q59" s="74">
        <v>10.5893</v>
      </c>
      <c r="R59" s="74" t="s">
        <v>127</v>
      </c>
      <c r="S59" s="74" t="s">
        <v>127</v>
      </c>
      <c r="T59" s="74">
        <v>10.5893</v>
      </c>
      <c r="U59" s="74">
        <v>16.891100000000002</v>
      </c>
      <c r="V59" s="74">
        <v>0</v>
      </c>
      <c r="W59" s="74">
        <v>16.891100000000002</v>
      </c>
      <c r="X59" s="74">
        <v>0</v>
      </c>
      <c r="Y59" s="74">
        <v>23.790400000000002</v>
      </c>
      <c r="Z59" s="74">
        <v>16.683299999999999</v>
      </c>
      <c r="AA59" s="74">
        <v>16.891100000000002</v>
      </c>
      <c r="AB59" s="74">
        <v>0</v>
      </c>
      <c r="AC59" s="74">
        <v>16.891100000000002</v>
      </c>
      <c r="AD59" s="74">
        <v>0</v>
      </c>
      <c r="AE59" s="74">
        <v>23.790400000000002</v>
      </c>
      <c r="AF59" s="74">
        <v>16.683299999999999</v>
      </c>
      <c r="AG59" s="74">
        <v>0</v>
      </c>
      <c r="AH59" s="74">
        <v>0</v>
      </c>
      <c r="AI59" s="74">
        <v>0</v>
      </c>
      <c r="AJ59" s="74" t="s">
        <v>127</v>
      </c>
      <c r="AK59" s="74" t="s">
        <v>127</v>
      </c>
      <c r="AL59" s="74">
        <v>0</v>
      </c>
      <c r="AM59" s="74">
        <v>21.6525</v>
      </c>
    </row>
    <row r="60" spans="1:39" hidden="1" outlineLevel="1">
      <c r="A60" s="62">
        <v>42036</v>
      </c>
      <c r="B60" s="74">
        <v>23.449200000000001</v>
      </c>
      <c r="C60" s="74">
        <v>27.643000000000001</v>
      </c>
      <c r="D60" s="74">
        <v>28.659500000000001</v>
      </c>
      <c r="E60" s="74">
        <v>27.3032</v>
      </c>
      <c r="F60" s="74">
        <v>35.309699999999999</v>
      </c>
      <c r="G60" s="74">
        <v>26.462</v>
      </c>
      <c r="H60" s="74">
        <v>20.7531</v>
      </c>
      <c r="I60" s="74">
        <v>27.6309</v>
      </c>
      <c r="J60" s="74">
        <v>28.617699999999999</v>
      </c>
      <c r="K60" s="74">
        <v>27.3032</v>
      </c>
      <c r="L60" s="74">
        <v>35.309699999999999</v>
      </c>
      <c r="M60" s="74">
        <v>26.462</v>
      </c>
      <c r="N60" s="74">
        <v>20.7531</v>
      </c>
      <c r="O60" s="74">
        <v>35.033799999999999</v>
      </c>
      <c r="P60" s="74">
        <v>35.033799999999999</v>
      </c>
      <c r="Q60" s="74" t="s">
        <v>127</v>
      </c>
      <c r="R60" s="74" t="s">
        <v>127</v>
      </c>
      <c r="S60" s="74" t="s">
        <v>127</v>
      </c>
      <c r="T60" s="74" t="s">
        <v>127</v>
      </c>
      <c r="U60" s="74">
        <v>12.612500000000001</v>
      </c>
      <c r="V60" s="74">
        <v>0</v>
      </c>
      <c r="W60" s="74">
        <v>12.612500000000001</v>
      </c>
      <c r="X60" s="74">
        <v>0</v>
      </c>
      <c r="Y60" s="74">
        <v>21.5701</v>
      </c>
      <c r="Z60" s="74">
        <v>12.2536</v>
      </c>
      <c r="AA60" s="74">
        <v>12.612500000000001</v>
      </c>
      <c r="AB60" s="74">
        <v>0</v>
      </c>
      <c r="AC60" s="74">
        <v>12.612500000000001</v>
      </c>
      <c r="AD60" s="74">
        <v>0</v>
      </c>
      <c r="AE60" s="74">
        <v>21.5701</v>
      </c>
      <c r="AF60" s="74">
        <v>12.2536</v>
      </c>
      <c r="AG60" s="74">
        <v>0</v>
      </c>
      <c r="AH60" s="74">
        <v>0</v>
      </c>
      <c r="AI60" s="74" t="s">
        <v>127</v>
      </c>
      <c r="AJ60" s="74" t="s">
        <v>127</v>
      </c>
      <c r="AK60" s="74" t="s">
        <v>127</v>
      </c>
      <c r="AL60" s="74" t="s">
        <v>127</v>
      </c>
      <c r="AM60" s="74">
        <v>23.7179</v>
      </c>
    </row>
    <row r="61" spans="1:39" hidden="1" outlineLevel="1">
      <c r="A61" s="62">
        <v>42064</v>
      </c>
      <c r="B61" s="74">
        <v>27.184100000000001</v>
      </c>
      <c r="C61" s="74">
        <v>28.425699999999999</v>
      </c>
      <c r="D61" s="74">
        <v>29.903400000000001</v>
      </c>
      <c r="E61" s="74">
        <v>27.8917</v>
      </c>
      <c r="F61" s="74">
        <v>33.216999999999999</v>
      </c>
      <c r="G61" s="74">
        <v>27.604900000000001</v>
      </c>
      <c r="H61" s="74">
        <v>20.895499999999998</v>
      </c>
      <c r="I61" s="74">
        <v>28.416699999999999</v>
      </c>
      <c r="J61" s="74">
        <v>29.8748</v>
      </c>
      <c r="K61" s="74">
        <v>27.8917</v>
      </c>
      <c r="L61" s="74">
        <v>33.216999999999999</v>
      </c>
      <c r="M61" s="74">
        <v>27.604900000000001</v>
      </c>
      <c r="N61" s="74">
        <v>20.895499999999998</v>
      </c>
      <c r="O61" s="74">
        <v>37.678699999999999</v>
      </c>
      <c r="P61" s="74">
        <v>37.678699999999999</v>
      </c>
      <c r="Q61" s="74" t="s">
        <v>127</v>
      </c>
      <c r="R61" s="74" t="s">
        <v>127</v>
      </c>
      <c r="S61" s="74" t="s">
        <v>127</v>
      </c>
      <c r="T61" s="74" t="s">
        <v>127</v>
      </c>
      <c r="U61" s="74">
        <v>16.1752</v>
      </c>
      <c r="V61" s="74">
        <v>0</v>
      </c>
      <c r="W61" s="74">
        <v>16.1752</v>
      </c>
      <c r="X61" s="74">
        <v>0</v>
      </c>
      <c r="Y61" s="74">
        <v>17</v>
      </c>
      <c r="Z61" s="74">
        <v>16.141500000000001</v>
      </c>
      <c r="AA61" s="74">
        <v>16.1752</v>
      </c>
      <c r="AB61" s="74">
        <v>0</v>
      </c>
      <c r="AC61" s="74">
        <v>16.1752</v>
      </c>
      <c r="AD61" s="74">
        <v>0</v>
      </c>
      <c r="AE61" s="74">
        <v>17</v>
      </c>
      <c r="AF61" s="74">
        <v>16.141500000000001</v>
      </c>
      <c r="AG61" s="74">
        <v>0</v>
      </c>
      <c r="AH61" s="74">
        <v>0</v>
      </c>
      <c r="AI61" s="74" t="s">
        <v>127</v>
      </c>
      <c r="AJ61" s="74" t="s">
        <v>127</v>
      </c>
      <c r="AK61" s="74" t="s">
        <v>127</v>
      </c>
      <c r="AL61" s="74" t="s">
        <v>127</v>
      </c>
      <c r="AM61" s="74">
        <v>28.471800000000002</v>
      </c>
    </row>
    <row r="62" spans="1:39" hidden="1" outlineLevel="1">
      <c r="A62" s="62">
        <v>42095</v>
      </c>
      <c r="B62" s="74">
        <v>27.889299999999999</v>
      </c>
      <c r="C62" s="74">
        <v>28.134899999999998</v>
      </c>
      <c r="D62" s="74">
        <v>27.415099999999999</v>
      </c>
      <c r="E62" s="74">
        <v>28.236000000000001</v>
      </c>
      <c r="F62" s="74">
        <v>35.101500000000001</v>
      </c>
      <c r="G62" s="74">
        <v>27.8565</v>
      </c>
      <c r="H62" s="74">
        <v>21.5167</v>
      </c>
      <c r="I62" s="74">
        <v>28.134599999999999</v>
      </c>
      <c r="J62" s="74">
        <v>27.412700000000001</v>
      </c>
      <c r="K62" s="74">
        <v>28.236000000000001</v>
      </c>
      <c r="L62" s="74">
        <v>35.101500000000001</v>
      </c>
      <c r="M62" s="74">
        <v>27.8565</v>
      </c>
      <c r="N62" s="74">
        <v>21.5167</v>
      </c>
      <c r="O62" s="74">
        <v>37.4514</v>
      </c>
      <c r="P62" s="74">
        <v>37.4514</v>
      </c>
      <c r="Q62" s="74" t="s">
        <v>127</v>
      </c>
      <c r="R62" s="74" t="s">
        <v>127</v>
      </c>
      <c r="S62" s="74" t="s">
        <v>127</v>
      </c>
      <c r="T62" s="74" t="s">
        <v>127</v>
      </c>
      <c r="U62" s="74">
        <v>15.473599999999999</v>
      </c>
      <c r="V62" s="74">
        <v>0</v>
      </c>
      <c r="W62" s="74">
        <v>15.473599999999999</v>
      </c>
      <c r="X62" s="74">
        <v>0</v>
      </c>
      <c r="Y62" s="74">
        <v>0</v>
      </c>
      <c r="Z62" s="74">
        <v>15.473599999999999</v>
      </c>
      <c r="AA62" s="74">
        <v>15.473599999999999</v>
      </c>
      <c r="AB62" s="74">
        <v>0</v>
      </c>
      <c r="AC62" s="74">
        <v>15.473599999999999</v>
      </c>
      <c r="AD62" s="74">
        <v>0</v>
      </c>
      <c r="AE62" s="74">
        <v>0</v>
      </c>
      <c r="AF62" s="74">
        <v>15.473599999999999</v>
      </c>
      <c r="AG62" s="74">
        <v>0</v>
      </c>
      <c r="AH62" s="74">
        <v>0</v>
      </c>
      <c r="AI62" s="74" t="s">
        <v>127</v>
      </c>
      <c r="AJ62" s="74" t="s">
        <v>127</v>
      </c>
      <c r="AK62" s="74" t="s">
        <v>127</v>
      </c>
      <c r="AL62" s="74" t="s">
        <v>127</v>
      </c>
      <c r="AM62" s="74">
        <v>29.4238</v>
      </c>
    </row>
    <row r="63" spans="1:39" hidden="1" outlineLevel="1">
      <c r="A63" s="62">
        <v>42125</v>
      </c>
      <c r="B63" s="74">
        <v>27.783999999999999</v>
      </c>
      <c r="C63" s="74">
        <v>28.566099999999999</v>
      </c>
      <c r="D63" s="74">
        <v>27.130500000000001</v>
      </c>
      <c r="E63" s="74">
        <v>28.787600000000001</v>
      </c>
      <c r="F63" s="74">
        <v>35.438600000000001</v>
      </c>
      <c r="G63" s="74">
        <v>27.7744</v>
      </c>
      <c r="H63" s="74">
        <v>23.162099999999999</v>
      </c>
      <c r="I63" s="74">
        <v>28.561299999999999</v>
      </c>
      <c r="J63" s="74">
        <v>27.0869</v>
      </c>
      <c r="K63" s="74">
        <v>28.787600000000001</v>
      </c>
      <c r="L63" s="74">
        <v>35.438600000000001</v>
      </c>
      <c r="M63" s="74">
        <v>27.7744</v>
      </c>
      <c r="N63" s="74">
        <v>23.162099999999999</v>
      </c>
      <c r="O63" s="74">
        <v>35.057400000000001</v>
      </c>
      <c r="P63" s="74">
        <v>35.057400000000001</v>
      </c>
      <c r="Q63" s="74">
        <v>0</v>
      </c>
      <c r="R63" s="74" t="s">
        <v>127</v>
      </c>
      <c r="S63" s="74">
        <v>0</v>
      </c>
      <c r="T63" s="74" t="s">
        <v>127</v>
      </c>
      <c r="U63" s="74">
        <v>18.6797</v>
      </c>
      <c r="V63" s="74">
        <v>0</v>
      </c>
      <c r="W63" s="74">
        <v>18.6797</v>
      </c>
      <c r="X63" s="74">
        <v>0</v>
      </c>
      <c r="Y63" s="74">
        <v>29</v>
      </c>
      <c r="Z63" s="74">
        <v>17.141999999999999</v>
      </c>
      <c r="AA63" s="74">
        <v>18.6797</v>
      </c>
      <c r="AB63" s="74">
        <v>0</v>
      </c>
      <c r="AC63" s="74">
        <v>18.6797</v>
      </c>
      <c r="AD63" s="74">
        <v>0</v>
      </c>
      <c r="AE63" s="74">
        <v>29</v>
      </c>
      <c r="AF63" s="74">
        <v>17.141999999999999</v>
      </c>
      <c r="AG63" s="74">
        <v>0</v>
      </c>
      <c r="AH63" s="74">
        <v>0</v>
      </c>
      <c r="AI63" s="74">
        <v>0</v>
      </c>
      <c r="AJ63" s="74" t="s">
        <v>127</v>
      </c>
      <c r="AK63" s="74">
        <v>0</v>
      </c>
      <c r="AL63" s="74" t="s">
        <v>127</v>
      </c>
      <c r="AM63" s="74">
        <v>27.268899999999999</v>
      </c>
    </row>
    <row r="64" spans="1:39" hidden="1" outlineLevel="1">
      <c r="A64" s="62">
        <v>42156</v>
      </c>
      <c r="B64" s="74">
        <v>27.595800000000001</v>
      </c>
      <c r="C64" s="74">
        <v>27.040099999999999</v>
      </c>
      <c r="D64" s="74">
        <v>27.4892</v>
      </c>
      <c r="E64" s="74">
        <v>26.96</v>
      </c>
      <c r="F64" s="74">
        <v>36.550199999999997</v>
      </c>
      <c r="G64" s="74">
        <v>27.812799999999999</v>
      </c>
      <c r="H64" s="74">
        <v>12.5059</v>
      </c>
      <c r="I64" s="74">
        <v>27.037600000000001</v>
      </c>
      <c r="J64" s="74">
        <v>27.473299999999998</v>
      </c>
      <c r="K64" s="74">
        <v>26.96</v>
      </c>
      <c r="L64" s="74">
        <v>36.550199999999997</v>
      </c>
      <c r="M64" s="74">
        <v>27.812799999999999</v>
      </c>
      <c r="N64" s="74">
        <v>12.5059</v>
      </c>
      <c r="O64" s="74">
        <v>39.710999999999999</v>
      </c>
      <c r="P64" s="74">
        <v>39.710999999999999</v>
      </c>
      <c r="Q64" s="74" t="s">
        <v>127</v>
      </c>
      <c r="R64" s="74" t="s">
        <v>127</v>
      </c>
      <c r="S64" s="74" t="s">
        <v>127</v>
      </c>
      <c r="T64" s="74" t="s">
        <v>127</v>
      </c>
      <c r="U64" s="74">
        <v>21.617899999999999</v>
      </c>
      <c r="V64" s="74">
        <v>0</v>
      </c>
      <c r="W64" s="74">
        <v>21.617899999999999</v>
      </c>
      <c r="X64" s="74">
        <v>0</v>
      </c>
      <c r="Y64" s="74">
        <v>18.0684</v>
      </c>
      <c r="Z64" s="74">
        <v>22.888300000000001</v>
      </c>
      <c r="AA64" s="74">
        <v>21.617899999999999</v>
      </c>
      <c r="AB64" s="74">
        <v>0</v>
      </c>
      <c r="AC64" s="74">
        <v>21.617899999999999</v>
      </c>
      <c r="AD64" s="74">
        <v>0</v>
      </c>
      <c r="AE64" s="74">
        <v>18.0684</v>
      </c>
      <c r="AF64" s="74">
        <v>22.888300000000001</v>
      </c>
      <c r="AG64" s="74">
        <v>0</v>
      </c>
      <c r="AH64" s="74">
        <v>0</v>
      </c>
      <c r="AI64" s="74" t="s">
        <v>127</v>
      </c>
      <c r="AJ64" s="74" t="s">
        <v>127</v>
      </c>
      <c r="AK64" s="74" t="s">
        <v>127</v>
      </c>
      <c r="AL64" s="74" t="s">
        <v>127</v>
      </c>
      <c r="AM64" s="74">
        <v>29.3431</v>
      </c>
    </row>
    <row r="65" spans="1:39" hidden="1" outlineLevel="1">
      <c r="A65" s="62">
        <v>42186</v>
      </c>
      <c r="B65" s="74">
        <v>27.4345</v>
      </c>
      <c r="C65" s="74">
        <v>26.904699999999998</v>
      </c>
      <c r="D65" s="74">
        <v>28.12</v>
      </c>
      <c r="E65" s="74">
        <v>26.744199999999999</v>
      </c>
      <c r="F65" s="74">
        <v>31.4267</v>
      </c>
      <c r="G65" s="74">
        <v>28.413399999999999</v>
      </c>
      <c r="H65" s="74">
        <v>15.3035</v>
      </c>
      <c r="I65" s="74">
        <v>26.904599999999999</v>
      </c>
      <c r="J65" s="74">
        <v>28.119299999999999</v>
      </c>
      <c r="K65" s="74">
        <v>26.744199999999999</v>
      </c>
      <c r="L65" s="74">
        <v>31.4267</v>
      </c>
      <c r="M65" s="74">
        <v>28.413399999999999</v>
      </c>
      <c r="N65" s="74">
        <v>15.3035</v>
      </c>
      <c r="O65" s="74">
        <v>37.577800000000003</v>
      </c>
      <c r="P65" s="74">
        <v>37.577800000000003</v>
      </c>
      <c r="Q65" s="74" t="s">
        <v>127</v>
      </c>
      <c r="R65" s="74" t="s">
        <v>127</v>
      </c>
      <c r="S65" s="74" t="s">
        <v>127</v>
      </c>
      <c r="T65" s="74" t="s">
        <v>127</v>
      </c>
      <c r="U65" s="74">
        <v>17.677</v>
      </c>
      <c r="V65" s="74">
        <v>0</v>
      </c>
      <c r="W65" s="74">
        <v>17.677</v>
      </c>
      <c r="X65" s="74">
        <v>0</v>
      </c>
      <c r="Y65" s="74">
        <v>0</v>
      </c>
      <c r="Z65" s="74">
        <v>17.677</v>
      </c>
      <c r="AA65" s="74">
        <v>17.677</v>
      </c>
      <c r="AB65" s="74">
        <v>0</v>
      </c>
      <c r="AC65" s="74">
        <v>17.677</v>
      </c>
      <c r="AD65" s="74">
        <v>0</v>
      </c>
      <c r="AE65" s="74">
        <v>0</v>
      </c>
      <c r="AF65" s="74">
        <v>17.677</v>
      </c>
      <c r="AG65" s="74">
        <v>0</v>
      </c>
      <c r="AH65" s="74">
        <v>0</v>
      </c>
      <c r="AI65" s="74" t="s">
        <v>127</v>
      </c>
      <c r="AJ65" s="74" t="s">
        <v>127</v>
      </c>
      <c r="AK65" s="74" t="s">
        <v>127</v>
      </c>
      <c r="AL65" s="74" t="s">
        <v>127</v>
      </c>
      <c r="AM65" s="74">
        <v>30.316800000000001</v>
      </c>
    </row>
    <row r="66" spans="1:39" hidden="1" outlineLevel="1">
      <c r="A66" s="62">
        <v>42217</v>
      </c>
      <c r="B66" s="74">
        <v>27.783899999999999</v>
      </c>
      <c r="C66" s="74">
        <v>27.4376</v>
      </c>
      <c r="D66" s="74">
        <v>26.572900000000001</v>
      </c>
      <c r="E66" s="74">
        <v>27.562799999999999</v>
      </c>
      <c r="F66" s="74">
        <v>32.802100000000003</v>
      </c>
      <c r="G66" s="74">
        <v>28.639600000000002</v>
      </c>
      <c r="H66" s="74">
        <v>12.549200000000001</v>
      </c>
      <c r="I66" s="74">
        <v>27.4374</v>
      </c>
      <c r="J66" s="74">
        <v>26.570900000000002</v>
      </c>
      <c r="K66" s="74">
        <v>27.562799999999999</v>
      </c>
      <c r="L66" s="74">
        <v>32.802100000000003</v>
      </c>
      <c r="M66" s="74">
        <v>28.639600000000002</v>
      </c>
      <c r="N66" s="74">
        <v>12.549200000000001</v>
      </c>
      <c r="O66" s="74">
        <v>38.033700000000003</v>
      </c>
      <c r="P66" s="74">
        <v>38.033700000000003</v>
      </c>
      <c r="Q66" s="74" t="s">
        <v>127</v>
      </c>
      <c r="R66" s="74" t="s">
        <v>127</v>
      </c>
      <c r="S66" s="74" t="s">
        <v>127</v>
      </c>
      <c r="T66" s="74" t="s">
        <v>127</v>
      </c>
      <c r="U66" s="74">
        <v>7.7195</v>
      </c>
      <c r="V66" s="74">
        <v>0</v>
      </c>
      <c r="W66" s="74">
        <v>7.7195</v>
      </c>
      <c r="X66" s="74">
        <v>0</v>
      </c>
      <c r="Y66" s="74">
        <v>0</v>
      </c>
      <c r="Z66" s="74">
        <v>7.7195</v>
      </c>
      <c r="AA66" s="74">
        <v>7.7195</v>
      </c>
      <c r="AB66" s="74">
        <v>0</v>
      </c>
      <c r="AC66" s="74">
        <v>7.7195</v>
      </c>
      <c r="AD66" s="74">
        <v>0</v>
      </c>
      <c r="AE66" s="74">
        <v>0</v>
      </c>
      <c r="AF66" s="74">
        <v>7.7195</v>
      </c>
      <c r="AG66" s="74">
        <v>0</v>
      </c>
      <c r="AH66" s="74">
        <v>0</v>
      </c>
      <c r="AI66" s="74" t="s">
        <v>127</v>
      </c>
      <c r="AJ66" s="74" t="s">
        <v>127</v>
      </c>
      <c r="AK66" s="74" t="s">
        <v>127</v>
      </c>
      <c r="AL66" s="74" t="s">
        <v>127</v>
      </c>
      <c r="AM66" s="74">
        <v>30.057700000000001</v>
      </c>
    </row>
    <row r="67" spans="1:39" hidden="1" outlineLevel="1">
      <c r="A67" s="62">
        <v>42248</v>
      </c>
      <c r="B67" s="74">
        <v>28.316199999999998</v>
      </c>
      <c r="C67" s="74">
        <v>28.5168</v>
      </c>
      <c r="D67" s="74">
        <v>26.368200000000002</v>
      </c>
      <c r="E67" s="74">
        <v>28.8157</v>
      </c>
      <c r="F67" s="74">
        <v>33.604100000000003</v>
      </c>
      <c r="G67" s="74">
        <v>29.054300000000001</v>
      </c>
      <c r="H67" s="74">
        <v>16.325299999999999</v>
      </c>
      <c r="I67" s="74">
        <v>28.505099999999999</v>
      </c>
      <c r="J67" s="74">
        <v>26.251999999999999</v>
      </c>
      <c r="K67" s="74">
        <v>28.8157</v>
      </c>
      <c r="L67" s="74">
        <v>33.604100000000003</v>
      </c>
      <c r="M67" s="74">
        <v>29.054300000000001</v>
      </c>
      <c r="N67" s="74">
        <v>16.325299999999999</v>
      </c>
      <c r="O67" s="74">
        <v>39.219499999999996</v>
      </c>
      <c r="P67" s="74">
        <v>39.219499999999996</v>
      </c>
      <c r="Q67" s="74" t="s">
        <v>127</v>
      </c>
      <c r="R67" s="74" t="s">
        <v>127</v>
      </c>
      <c r="S67" s="74" t="s">
        <v>127</v>
      </c>
      <c r="T67" s="74" t="s">
        <v>127</v>
      </c>
      <c r="U67" s="74">
        <v>7.9168000000000003</v>
      </c>
      <c r="V67" s="74">
        <v>0</v>
      </c>
      <c r="W67" s="74">
        <v>7.9168000000000003</v>
      </c>
      <c r="X67" s="74">
        <v>0</v>
      </c>
      <c r="Y67" s="74">
        <v>0</v>
      </c>
      <c r="Z67" s="74">
        <v>7.9168000000000003</v>
      </c>
      <c r="AA67" s="74">
        <v>7.9168000000000003</v>
      </c>
      <c r="AB67" s="74">
        <v>0</v>
      </c>
      <c r="AC67" s="74">
        <v>7.9168000000000003</v>
      </c>
      <c r="AD67" s="74">
        <v>0</v>
      </c>
      <c r="AE67" s="74">
        <v>0</v>
      </c>
      <c r="AF67" s="74">
        <v>7.9168000000000003</v>
      </c>
      <c r="AG67" s="74">
        <v>0</v>
      </c>
      <c r="AH67" s="74">
        <v>0</v>
      </c>
      <c r="AI67" s="74" t="s">
        <v>127</v>
      </c>
      <c r="AJ67" s="74" t="s">
        <v>127</v>
      </c>
      <c r="AK67" s="74" t="s">
        <v>127</v>
      </c>
      <c r="AL67" s="74" t="s">
        <v>127</v>
      </c>
      <c r="AM67" s="74">
        <v>30.401399999999999</v>
      </c>
    </row>
    <row r="68" spans="1:39" hidden="1" outlineLevel="1">
      <c r="A68" s="62">
        <v>42278</v>
      </c>
      <c r="B68" s="74">
        <v>26.886500000000002</v>
      </c>
      <c r="C68" s="74">
        <v>26.496300000000002</v>
      </c>
      <c r="D68" s="74">
        <v>29.7851</v>
      </c>
      <c r="E68" s="74">
        <v>26.021799999999999</v>
      </c>
      <c r="F68" s="74">
        <v>31.7865</v>
      </c>
      <c r="G68" s="74">
        <v>27.427</v>
      </c>
      <c r="H68" s="74">
        <v>12.8756</v>
      </c>
      <c r="I68" s="74">
        <v>26.495899999999999</v>
      </c>
      <c r="J68" s="74">
        <v>29.783300000000001</v>
      </c>
      <c r="K68" s="74">
        <v>26.021799999999999</v>
      </c>
      <c r="L68" s="74">
        <v>31.7865</v>
      </c>
      <c r="M68" s="74">
        <v>27.427</v>
      </c>
      <c r="N68" s="74">
        <v>12.8756</v>
      </c>
      <c r="O68" s="74">
        <v>36.74</v>
      </c>
      <c r="P68" s="74">
        <v>36.74</v>
      </c>
      <c r="Q68" s="74" t="s">
        <v>127</v>
      </c>
      <c r="R68" s="74" t="s">
        <v>127</v>
      </c>
      <c r="S68" s="74" t="s">
        <v>127</v>
      </c>
      <c r="T68" s="74" t="s">
        <v>127</v>
      </c>
      <c r="U68" s="74">
        <v>3.8412999999999999</v>
      </c>
      <c r="V68" s="74">
        <v>0</v>
      </c>
      <c r="W68" s="74">
        <v>3.8412999999999999</v>
      </c>
      <c r="X68" s="74">
        <v>0</v>
      </c>
      <c r="Y68" s="74">
        <v>0</v>
      </c>
      <c r="Z68" s="74">
        <v>3.8412999999999999</v>
      </c>
      <c r="AA68" s="74">
        <v>3.8412999999999999</v>
      </c>
      <c r="AB68" s="74">
        <v>0</v>
      </c>
      <c r="AC68" s="74">
        <v>3.8412999999999999</v>
      </c>
      <c r="AD68" s="74">
        <v>0</v>
      </c>
      <c r="AE68" s="74">
        <v>0</v>
      </c>
      <c r="AF68" s="74">
        <v>3.8412999999999999</v>
      </c>
      <c r="AG68" s="74">
        <v>0</v>
      </c>
      <c r="AH68" s="74">
        <v>0</v>
      </c>
      <c r="AI68" s="74" t="s">
        <v>127</v>
      </c>
      <c r="AJ68" s="74" t="s">
        <v>127</v>
      </c>
      <c r="AK68" s="74" t="s">
        <v>127</v>
      </c>
      <c r="AL68" s="74" t="s">
        <v>127</v>
      </c>
      <c r="AM68" s="74">
        <v>32.592700000000001</v>
      </c>
    </row>
    <row r="69" spans="1:39" hidden="1" outlineLevel="1">
      <c r="A69" s="62">
        <v>42309</v>
      </c>
      <c r="B69" s="74">
        <v>26.654699999999998</v>
      </c>
      <c r="C69" s="74">
        <v>25.796199999999999</v>
      </c>
      <c r="D69" s="74">
        <v>24.027000000000001</v>
      </c>
      <c r="E69" s="74">
        <v>25.9495</v>
      </c>
      <c r="F69" s="74">
        <v>31.166899999999998</v>
      </c>
      <c r="G69" s="74">
        <v>26.5185</v>
      </c>
      <c r="H69" s="74">
        <v>15.883900000000001</v>
      </c>
      <c r="I69" s="74">
        <v>25.791799999999999</v>
      </c>
      <c r="J69" s="74">
        <v>23.964400000000001</v>
      </c>
      <c r="K69" s="74">
        <v>25.9495</v>
      </c>
      <c r="L69" s="74">
        <v>31.166899999999998</v>
      </c>
      <c r="M69" s="74">
        <v>26.5185</v>
      </c>
      <c r="N69" s="74">
        <v>15.883900000000001</v>
      </c>
      <c r="O69" s="74">
        <v>38.847499999999997</v>
      </c>
      <c r="P69" s="74">
        <v>38.847499999999997</v>
      </c>
      <c r="Q69" s="74" t="s">
        <v>127</v>
      </c>
      <c r="R69" s="74" t="s">
        <v>127</v>
      </c>
      <c r="S69" s="74" t="s">
        <v>127</v>
      </c>
      <c r="T69" s="74" t="s">
        <v>127</v>
      </c>
      <c r="U69" s="74">
        <v>12.3017</v>
      </c>
      <c r="V69" s="74">
        <v>0</v>
      </c>
      <c r="W69" s="74">
        <v>12.3017</v>
      </c>
      <c r="X69" s="74">
        <v>0</v>
      </c>
      <c r="Y69" s="74">
        <v>0</v>
      </c>
      <c r="Z69" s="74">
        <v>12.3017</v>
      </c>
      <c r="AA69" s="74">
        <v>12.3017</v>
      </c>
      <c r="AB69" s="74">
        <v>0</v>
      </c>
      <c r="AC69" s="74">
        <v>12.3017</v>
      </c>
      <c r="AD69" s="74">
        <v>0</v>
      </c>
      <c r="AE69" s="74">
        <v>0</v>
      </c>
      <c r="AF69" s="74">
        <v>12.3017</v>
      </c>
      <c r="AG69" s="74">
        <v>0</v>
      </c>
      <c r="AH69" s="74">
        <v>0</v>
      </c>
      <c r="AI69" s="74" t="s">
        <v>127</v>
      </c>
      <c r="AJ69" s="74" t="s">
        <v>127</v>
      </c>
      <c r="AK69" s="74" t="s">
        <v>127</v>
      </c>
      <c r="AL69" s="74" t="s">
        <v>127</v>
      </c>
      <c r="AM69" s="74">
        <v>29.321000000000002</v>
      </c>
    </row>
    <row r="70" spans="1:39" hidden="1" outlineLevel="1">
      <c r="A70" s="62">
        <v>42339</v>
      </c>
      <c r="B70" s="74">
        <v>26.166</v>
      </c>
      <c r="C70" s="74">
        <v>26.151599999999998</v>
      </c>
      <c r="D70" s="74">
        <v>26.3567</v>
      </c>
      <c r="E70" s="74">
        <v>26.130800000000001</v>
      </c>
      <c r="F70" s="74">
        <v>31.447900000000001</v>
      </c>
      <c r="G70" s="74">
        <v>25.683</v>
      </c>
      <c r="H70" s="74">
        <v>17.799199999999999</v>
      </c>
      <c r="I70" s="74">
        <v>26.202500000000001</v>
      </c>
      <c r="J70" s="74">
        <v>26.3491</v>
      </c>
      <c r="K70" s="74">
        <v>26.1876</v>
      </c>
      <c r="L70" s="74">
        <v>31.447900000000001</v>
      </c>
      <c r="M70" s="74">
        <v>25.683</v>
      </c>
      <c r="N70" s="74">
        <v>18.192399999999999</v>
      </c>
      <c r="O70" s="74">
        <v>8.9969000000000001</v>
      </c>
      <c r="P70" s="74">
        <v>39.776299999999999</v>
      </c>
      <c r="Q70" s="74">
        <v>8.4475999999999996</v>
      </c>
      <c r="R70" s="74" t="s">
        <v>127</v>
      </c>
      <c r="S70" s="74" t="s">
        <v>127</v>
      </c>
      <c r="T70" s="74">
        <v>8.4475999999999996</v>
      </c>
      <c r="U70" s="74">
        <v>8.5774000000000008</v>
      </c>
      <c r="V70" s="74">
        <v>0</v>
      </c>
      <c r="W70" s="74">
        <v>8.5774000000000008</v>
      </c>
      <c r="X70" s="74">
        <v>0</v>
      </c>
      <c r="Y70" s="74">
        <v>15</v>
      </c>
      <c r="Z70" s="74">
        <v>8.5747</v>
      </c>
      <c r="AA70" s="74">
        <v>8.5774000000000008</v>
      </c>
      <c r="AB70" s="74">
        <v>0</v>
      </c>
      <c r="AC70" s="74">
        <v>8.5774000000000008</v>
      </c>
      <c r="AD70" s="74">
        <v>0</v>
      </c>
      <c r="AE70" s="74">
        <v>15</v>
      </c>
      <c r="AF70" s="74">
        <v>8.5747</v>
      </c>
      <c r="AG70" s="74">
        <v>0</v>
      </c>
      <c r="AH70" s="74">
        <v>0</v>
      </c>
      <c r="AI70" s="74">
        <v>0</v>
      </c>
      <c r="AJ70" s="74" t="s">
        <v>127</v>
      </c>
      <c r="AK70" s="74" t="s">
        <v>127</v>
      </c>
      <c r="AL70" s="74">
        <v>0</v>
      </c>
      <c r="AM70" s="74">
        <v>27.519500000000001</v>
      </c>
    </row>
    <row r="71" spans="1:39" hidden="1" outlineLevel="1">
      <c r="A71" s="62">
        <v>42370</v>
      </c>
      <c r="B71" s="74">
        <v>27.4892</v>
      </c>
      <c r="C71" s="74">
        <v>27.435199999999998</v>
      </c>
      <c r="D71" s="74">
        <v>28.7559</v>
      </c>
      <c r="E71" s="74">
        <v>27.0564</v>
      </c>
      <c r="F71" s="74">
        <v>34.778100000000002</v>
      </c>
      <c r="G71" s="74">
        <v>26.436499999999999</v>
      </c>
      <c r="H71" s="74">
        <v>11.5623</v>
      </c>
      <c r="I71" s="74">
        <v>27.4922</v>
      </c>
      <c r="J71" s="74">
        <v>28.7437</v>
      </c>
      <c r="K71" s="74">
        <v>27.131699999999999</v>
      </c>
      <c r="L71" s="74">
        <v>34.778100000000002</v>
      </c>
      <c r="M71" s="74">
        <v>26.436499999999999</v>
      </c>
      <c r="N71" s="74">
        <v>11.5541</v>
      </c>
      <c r="O71" s="74">
        <v>13.022500000000001</v>
      </c>
      <c r="P71" s="74">
        <v>47.303100000000001</v>
      </c>
      <c r="Q71" s="74">
        <v>11.7</v>
      </c>
      <c r="R71" s="74" t="s">
        <v>127</v>
      </c>
      <c r="S71" s="74" t="s">
        <v>127</v>
      </c>
      <c r="T71" s="74">
        <v>11.7</v>
      </c>
      <c r="U71" s="74">
        <v>22.803799999999999</v>
      </c>
      <c r="V71" s="74">
        <v>0</v>
      </c>
      <c r="W71" s="74">
        <v>22.803799999999999</v>
      </c>
      <c r="X71" s="74">
        <v>0</v>
      </c>
      <c r="Y71" s="74">
        <v>0</v>
      </c>
      <c r="Z71" s="74">
        <v>22.803799999999999</v>
      </c>
      <c r="AA71" s="74">
        <v>22.803799999999999</v>
      </c>
      <c r="AB71" s="74">
        <v>0</v>
      </c>
      <c r="AC71" s="74">
        <v>22.803799999999999</v>
      </c>
      <c r="AD71" s="74">
        <v>0</v>
      </c>
      <c r="AE71" s="74">
        <v>0</v>
      </c>
      <c r="AF71" s="74">
        <v>22.803799999999999</v>
      </c>
      <c r="AG71" s="74">
        <v>0</v>
      </c>
      <c r="AH71" s="74">
        <v>0</v>
      </c>
      <c r="AI71" s="74">
        <v>0</v>
      </c>
      <c r="AJ71" s="74" t="s">
        <v>127</v>
      </c>
      <c r="AK71" s="74" t="s">
        <v>127</v>
      </c>
      <c r="AL71" s="74">
        <v>0</v>
      </c>
      <c r="AM71" s="74">
        <v>28.3583</v>
      </c>
    </row>
    <row r="72" spans="1:39" hidden="1" outlineLevel="1">
      <c r="A72" s="62">
        <v>42401</v>
      </c>
      <c r="B72" s="74">
        <v>26.521000000000001</v>
      </c>
      <c r="C72" s="74">
        <v>27.053999999999998</v>
      </c>
      <c r="D72" s="74">
        <v>28.724799999999998</v>
      </c>
      <c r="E72" s="74">
        <v>26.529199999999999</v>
      </c>
      <c r="F72" s="74">
        <v>34.493299999999998</v>
      </c>
      <c r="G72" s="74">
        <v>26.591899999999999</v>
      </c>
      <c r="H72" s="74">
        <v>13.5494</v>
      </c>
      <c r="I72" s="74">
        <v>27.052399999999999</v>
      </c>
      <c r="J72" s="74">
        <v>28.7195</v>
      </c>
      <c r="K72" s="74">
        <v>26.529199999999999</v>
      </c>
      <c r="L72" s="74">
        <v>34.493299999999998</v>
      </c>
      <c r="M72" s="74">
        <v>26.591899999999999</v>
      </c>
      <c r="N72" s="74">
        <v>13.5494</v>
      </c>
      <c r="O72" s="74">
        <v>36.632599999999996</v>
      </c>
      <c r="P72" s="74">
        <v>36.632599999999996</v>
      </c>
      <c r="Q72" s="74" t="s">
        <v>127</v>
      </c>
      <c r="R72" s="74" t="s">
        <v>127</v>
      </c>
      <c r="S72" s="74" t="s">
        <v>127</v>
      </c>
      <c r="T72" s="74" t="s">
        <v>127</v>
      </c>
      <c r="U72" s="74">
        <v>4.8106999999999998</v>
      </c>
      <c r="V72" s="74">
        <v>0</v>
      </c>
      <c r="W72" s="74">
        <v>4.8106999999999998</v>
      </c>
      <c r="X72" s="74">
        <v>0</v>
      </c>
      <c r="Y72" s="74">
        <v>17</v>
      </c>
      <c r="Z72" s="74">
        <v>4.3343999999999996</v>
      </c>
      <c r="AA72" s="74">
        <v>4.8106999999999998</v>
      </c>
      <c r="AB72" s="74">
        <v>0</v>
      </c>
      <c r="AC72" s="74">
        <v>4.8106999999999998</v>
      </c>
      <c r="AD72" s="74">
        <v>0</v>
      </c>
      <c r="AE72" s="74">
        <v>17</v>
      </c>
      <c r="AF72" s="74">
        <v>4.3343999999999996</v>
      </c>
      <c r="AG72" s="74">
        <v>0</v>
      </c>
      <c r="AH72" s="74">
        <v>0</v>
      </c>
      <c r="AI72" s="74" t="s">
        <v>127</v>
      </c>
      <c r="AJ72" s="74" t="s">
        <v>127</v>
      </c>
      <c r="AK72" s="74" t="s">
        <v>127</v>
      </c>
      <c r="AL72" s="74" t="s">
        <v>127</v>
      </c>
      <c r="AM72" s="74">
        <v>27.479500000000002</v>
      </c>
    </row>
    <row r="73" spans="1:39" hidden="1" outlineLevel="1">
      <c r="A73" s="62">
        <v>42430</v>
      </c>
      <c r="B73" s="74">
        <v>28.369499999999999</v>
      </c>
      <c r="C73" s="74">
        <v>29.0867</v>
      </c>
      <c r="D73" s="74">
        <v>28.6495</v>
      </c>
      <c r="E73" s="74">
        <v>29.2437</v>
      </c>
      <c r="F73" s="74">
        <v>36.751199999999997</v>
      </c>
      <c r="G73" s="74">
        <v>27.749700000000001</v>
      </c>
      <c r="H73" s="74">
        <v>21.0703</v>
      </c>
      <c r="I73" s="74">
        <v>29.043500000000002</v>
      </c>
      <c r="J73" s="74">
        <v>28.4758</v>
      </c>
      <c r="K73" s="74">
        <v>29.244800000000001</v>
      </c>
      <c r="L73" s="74">
        <v>36.751199999999997</v>
      </c>
      <c r="M73" s="74">
        <v>27.749700000000001</v>
      </c>
      <c r="N73" s="74">
        <v>21.0792</v>
      </c>
      <c r="O73" s="74">
        <v>42.43</v>
      </c>
      <c r="P73" s="74">
        <v>42.917499999999997</v>
      </c>
      <c r="Q73" s="74">
        <v>15</v>
      </c>
      <c r="R73" s="74" t="s">
        <v>127</v>
      </c>
      <c r="S73" s="74" t="s">
        <v>127</v>
      </c>
      <c r="T73" s="74">
        <v>15</v>
      </c>
      <c r="U73" s="74">
        <v>15.2715</v>
      </c>
      <c r="V73" s="74">
        <v>0</v>
      </c>
      <c r="W73" s="74">
        <v>15.2715</v>
      </c>
      <c r="X73" s="74">
        <v>0</v>
      </c>
      <c r="Y73" s="74">
        <v>18</v>
      </c>
      <c r="Z73" s="74">
        <v>15.162100000000001</v>
      </c>
      <c r="AA73" s="74">
        <v>15.2715</v>
      </c>
      <c r="AB73" s="74">
        <v>0</v>
      </c>
      <c r="AC73" s="74">
        <v>15.2715</v>
      </c>
      <c r="AD73" s="74">
        <v>0</v>
      </c>
      <c r="AE73" s="74">
        <v>18</v>
      </c>
      <c r="AF73" s="74">
        <v>15.162100000000001</v>
      </c>
      <c r="AG73" s="74">
        <v>0</v>
      </c>
      <c r="AH73" s="74">
        <v>0</v>
      </c>
      <c r="AI73" s="74">
        <v>0</v>
      </c>
      <c r="AJ73" s="74" t="s">
        <v>127</v>
      </c>
      <c r="AK73" s="74" t="s">
        <v>127</v>
      </c>
      <c r="AL73" s="74">
        <v>0</v>
      </c>
      <c r="AM73" s="74">
        <v>27.132400000000001</v>
      </c>
    </row>
    <row r="74" spans="1:39" hidden="1" outlineLevel="1">
      <c r="A74" s="62">
        <v>42461</v>
      </c>
      <c r="B74" s="74">
        <v>28.089200000000002</v>
      </c>
      <c r="C74" s="74">
        <v>29.7881</v>
      </c>
      <c r="D74" s="74">
        <v>28.0763</v>
      </c>
      <c r="E74" s="74">
        <v>30.2302</v>
      </c>
      <c r="F74" s="74">
        <v>40.518099999999997</v>
      </c>
      <c r="G74" s="74">
        <v>28.542200000000001</v>
      </c>
      <c r="H74" s="74">
        <v>23.238700000000001</v>
      </c>
      <c r="I74" s="74">
        <v>29.772400000000001</v>
      </c>
      <c r="J74" s="74">
        <v>27.988099999999999</v>
      </c>
      <c r="K74" s="74">
        <v>30.2302</v>
      </c>
      <c r="L74" s="74">
        <v>40.518099999999997</v>
      </c>
      <c r="M74" s="74">
        <v>28.542200000000001</v>
      </c>
      <c r="N74" s="74">
        <v>23.238700000000001</v>
      </c>
      <c r="O74" s="74">
        <v>41.311500000000002</v>
      </c>
      <c r="P74" s="74">
        <v>41.311500000000002</v>
      </c>
      <c r="Q74" s="74">
        <v>0</v>
      </c>
      <c r="R74" s="74" t="s">
        <v>127</v>
      </c>
      <c r="S74" s="74" t="s">
        <v>127</v>
      </c>
      <c r="T74" s="74">
        <v>0</v>
      </c>
      <c r="U74" s="74">
        <v>17.981200000000001</v>
      </c>
      <c r="V74" s="74">
        <v>0</v>
      </c>
      <c r="W74" s="74">
        <v>17.981200000000001</v>
      </c>
      <c r="X74" s="74">
        <v>0</v>
      </c>
      <c r="Y74" s="74">
        <v>18</v>
      </c>
      <c r="Z74" s="74">
        <v>17.896699999999999</v>
      </c>
      <c r="AA74" s="74">
        <v>18.4724</v>
      </c>
      <c r="AB74" s="74">
        <v>0</v>
      </c>
      <c r="AC74" s="74">
        <v>18.4724</v>
      </c>
      <c r="AD74" s="74">
        <v>0</v>
      </c>
      <c r="AE74" s="74">
        <v>18</v>
      </c>
      <c r="AF74" s="74">
        <v>21.491</v>
      </c>
      <c r="AG74" s="74">
        <v>9.4120000000000008</v>
      </c>
      <c r="AH74" s="74">
        <v>0</v>
      </c>
      <c r="AI74" s="74">
        <v>9.4120000000000008</v>
      </c>
      <c r="AJ74" s="74" t="s">
        <v>127</v>
      </c>
      <c r="AK74" s="74" t="s">
        <v>127</v>
      </c>
      <c r="AL74" s="74">
        <v>9.4120000000000008</v>
      </c>
      <c r="AM74" s="74">
        <v>25.488399999999999</v>
      </c>
    </row>
    <row r="75" spans="1:39" hidden="1" outlineLevel="1">
      <c r="A75" s="62">
        <v>42491</v>
      </c>
      <c r="B75" s="74">
        <v>30.6858</v>
      </c>
      <c r="C75" s="74">
        <v>32.049599999999998</v>
      </c>
      <c r="D75" s="74">
        <v>28.023299999999999</v>
      </c>
      <c r="E75" s="74">
        <v>33.445599999999999</v>
      </c>
      <c r="F75" s="74">
        <v>45.248100000000001</v>
      </c>
      <c r="G75" s="74">
        <v>31.5961</v>
      </c>
      <c r="H75" s="74">
        <v>24.020299999999999</v>
      </c>
      <c r="I75" s="74">
        <v>32.049399999999999</v>
      </c>
      <c r="J75" s="74">
        <v>28.021899999999999</v>
      </c>
      <c r="K75" s="74">
        <v>33.445599999999999</v>
      </c>
      <c r="L75" s="74">
        <v>45.248100000000001</v>
      </c>
      <c r="M75" s="74">
        <v>31.5961</v>
      </c>
      <c r="N75" s="74">
        <v>24.020299999999999</v>
      </c>
      <c r="O75" s="74">
        <v>37.534500000000001</v>
      </c>
      <c r="P75" s="74">
        <v>37.534500000000001</v>
      </c>
      <c r="Q75" s="74" t="s">
        <v>127</v>
      </c>
      <c r="R75" s="74" t="s">
        <v>127</v>
      </c>
      <c r="S75" s="74" t="s">
        <v>127</v>
      </c>
      <c r="T75" s="74" t="s">
        <v>127</v>
      </c>
      <c r="U75" s="74">
        <v>21.2773</v>
      </c>
      <c r="V75" s="74">
        <v>0</v>
      </c>
      <c r="W75" s="74">
        <v>21.2773</v>
      </c>
      <c r="X75" s="74">
        <v>0</v>
      </c>
      <c r="Y75" s="74">
        <v>0</v>
      </c>
      <c r="Z75" s="74">
        <v>21.2773</v>
      </c>
      <c r="AA75" s="74">
        <v>21.2773</v>
      </c>
      <c r="AB75" s="74">
        <v>0</v>
      </c>
      <c r="AC75" s="74">
        <v>21.2773</v>
      </c>
      <c r="AD75" s="74">
        <v>0</v>
      </c>
      <c r="AE75" s="74">
        <v>0</v>
      </c>
      <c r="AF75" s="74">
        <v>21.2773</v>
      </c>
      <c r="AG75" s="74">
        <v>0</v>
      </c>
      <c r="AH75" s="74">
        <v>0</v>
      </c>
      <c r="AI75" s="74" t="s">
        <v>127</v>
      </c>
      <c r="AJ75" s="74" t="s">
        <v>127</v>
      </c>
      <c r="AK75" s="74" t="s">
        <v>127</v>
      </c>
      <c r="AL75" s="74" t="s">
        <v>127</v>
      </c>
      <c r="AM75" s="74">
        <v>27.0929</v>
      </c>
    </row>
    <row r="76" spans="1:39" hidden="1" outlineLevel="1">
      <c r="A76" s="62">
        <v>42522</v>
      </c>
      <c r="B76" s="74">
        <v>30.990200000000002</v>
      </c>
      <c r="C76" s="74">
        <v>32.884599999999999</v>
      </c>
      <c r="D76" s="74">
        <v>28.222300000000001</v>
      </c>
      <c r="E76" s="74">
        <v>34.089399999999998</v>
      </c>
      <c r="F76" s="74">
        <v>57.3887</v>
      </c>
      <c r="G76" s="74">
        <v>32.640700000000002</v>
      </c>
      <c r="H76" s="74">
        <v>18.572299999999998</v>
      </c>
      <c r="I76" s="74">
        <v>32.884399999999999</v>
      </c>
      <c r="J76" s="74">
        <v>28.220700000000001</v>
      </c>
      <c r="K76" s="74">
        <v>34.089399999999998</v>
      </c>
      <c r="L76" s="74">
        <v>57.3887</v>
      </c>
      <c r="M76" s="74">
        <v>32.640700000000002</v>
      </c>
      <c r="N76" s="74">
        <v>18.572299999999998</v>
      </c>
      <c r="O76" s="74">
        <v>36.805500000000002</v>
      </c>
      <c r="P76" s="74">
        <v>36.805500000000002</v>
      </c>
      <c r="Q76" s="74">
        <v>0</v>
      </c>
      <c r="R76" s="74" t="s">
        <v>127</v>
      </c>
      <c r="S76" s="74">
        <v>0</v>
      </c>
      <c r="T76" s="74" t="s">
        <v>127</v>
      </c>
      <c r="U76" s="74">
        <v>3.6900000000000002E-2</v>
      </c>
      <c r="V76" s="74">
        <v>0</v>
      </c>
      <c r="W76" s="74">
        <v>3.6900000000000002E-2</v>
      </c>
      <c r="X76" s="74">
        <v>0</v>
      </c>
      <c r="Y76" s="74">
        <v>18</v>
      </c>
      <c r="Z76" s="74">
        <v>1.15E-2</v>
      </c>
      <c r="AA76" s="74">
        <v>3.6900000000000002E-2</v>
      </c>
      <c r="AB76" s="74">
        <v>0</v>
      </c>
      <c r="AC76" s="74">
        <v>3.6900000000000002E-2</v>
      </c>
      <c r="AD76" s="74">
        <v>0</v>
      </c>
      <c r="AE76" s="74">
        <v>18</v>
      </c>
      <c r="AF76" s="74">
        <v>1.15E-2</v>
      </c>
      <c r="AG76" s="74">
        <v>0</v>
      </c>
      <c r="AH76" s="74">
        <v>0</v>
      </c>
      <c r="AI76" s="74">
        <v>0</v>
      </c>
      <c r="AJ76" s="74" t="s">
        <v>127</v>
      </c>
      <c r="AK76" s="74">
        <v>0</v>
      </c>
      <c r="AL76" s="74" t="s">
        <v>127</v>
      </c>
      <c r="AM76" s="74">
        <v>25.8658</v>
      </c>
    </row>
    <row r="77" spans="1:39" hidden="1" outlineLevel="1">
      <c r="A77" s="62">
        <v>42552</v>
      </c>
      <c r="B77" s="74">
        <v>31.141999999999999</v>
      </c>
      <c r="C77" s="74">
        <v>34.085799999999999</v>
      </c>
      <c r="D77" s="74">
        <v>27.751999999999999</v>
      </c>
      <c r="E77" s="74">
        <v>35.857300000000002</v>
      </c>
      <c r="F77" s="74">
        <v>50.478400000000001</v>
      </c>
      <c r="G77" s="74">
        <v>33.620699999999999</v>
      </c>
      <c r="H77" s="74">
        <v>30.650600000000001</v>
      </c>
      <c r="I77" s="74">
        <v>34.085599999999999</v>
      </c>
      <c r="J77" s="74">
        <v>27.748999999999999</v>
      </c>
      <c r="K77" s="74">
        <v>35.857300000000002</v>
      </c>
      <c r="L77" s="74">
        <v>50.478400000000001</v>
      </c>
      <c r="M77" s="74">
        <v>33.620699999999999</v>
      </c>
      <c r="N77" s="74">
        <v>30.650600000000001</v>
      </c>
      <c r="O77" s="74">
        <v>37.729999999999997</v>
      </c>
      <c r="P77" s="74">
        <v>37.729999999999997</v>
      </c>
      <c r="Q77" s="74">
        <v>0</v>
      </c>
      <c r="R77" s="74" t="s">
        <v>127</v>
      </c>
      <c r="S77" s="74">
        <v>0</v>
      </c>
      <c r="T77" s="74" t="s">
        <v>127</v>
      </c>
      <c r="U77" s="74">
        <v>2.4790999999999999</v>
      </c>
      <c r="V77" s="74">
        <v>0</v>
      </c>
      <c r="W77" s="74">
        <v>2.4790999999999999</v>
      </c>
      <c r="X77" s="74">
        <v>0</v>
      </c>
      <c r="Y77" s="74">
        <v>0</v>
      </c>
      <c r="Z77" s="74">
        <v>2.4790999999999999</v>
      </c>
      <c r="AA77" s="74">
        <v>2.4790999999999999</v>
      </c>
      <c r="AB77" s="74">
        <v>0</v>
      </c>
      <c r="AC77" s="74">
        <v>2.4790999999999999</v>
      </c>
      <c r="AD77" s="74">
        <v>0</v>
      </c>
      <c r="AE77" s="74">
        <v>0</v>
      </c>
      <c r="AF77" s="74">
        <v>2.4790999999999999</v>
      </c>
      <c r="AG77" s="74">
        <v>0</v>
      </c>
      <c r="AH77" s="74">
        <v>0</v>
      </c>
      <c r="AI77" s="74">
        <v>0</v>
      </c>
      <c r="AJ77" s="74" t="s">
        <v>127</v>
      </c>
      <c r="AK77" s="74">
        <v>0</v>
      </c>
      <c r="AL77" s="74" t="s">
        <v>127</v>
      </c>
      <c r="AM77" s="74">
        <v>25.788799999999998</v>
      </c>
    </row>
    <row r="78" spans="1:39" hidden="1" outlineLevel="1">
      <c r="A78" s="62">
        <v>42583</v>
      </c>
      <c r="B78" s="74">
        <v>31.8079</v>
      </c>
      <c r="C78" s="74">
        <v>33.806600000000003</v>
      </c>
      <c r="D78" s="74">
        <v>29.4133</v>
      </c>
      <c r="E78" s="74">
        <v>36.5623</v>
      </c>
      <c r="F78" s="74">
        <v>49.328200000000002</v>
      </c>
      <c r="G78" s="74">
        <v>35.883699999999997</v>
      </c>
      <c r="H78" s="74">
        <v>20.9374</v>
      </c>
      <c r="I78" s="74">
        <v>33.805599999999998</v>
      </c>
      <c r="J78" s="74">
        <v>29.408899999999999</v>
      </c>
      <c r="K78" s="74">
        <v>36.5623</v>
      </c>
      <c r="L78" s="74">
        <v>49.328200000000002</v>
      </c>
      <c r="M78" s="74">
        <v>35.883699999999997</v>
      </c>
      <c r="N78" s="74">
        <v>20.9374</v>
      </c>
      <c r="O78" s="74">
        <v>39.702300000000001</v>
      </c>
      <c r="P78" s="74">
        <v>39.702300000000001</v>
      </c>
      <c r="Q78" s="74">
        <v>0</v>
      </c>
      <c r="R78" s="74" t="s">
        <v>127</v>
      </c>
      <c r="S78" s="74">
        <v>0</v>
      </c>
      <c r="T78" s="74" t="s">
        <v>127</v>
      </c>
      <c r="U78" s="74">
        <v>6.4642999999999997</v>
      </c>
      <c r="V78" s="74">
        <v>0</v>
      </c>
      <c r="W78" s="74">
        <v>6.4642999999999997</v>
      </c>
      <c r="X78" s="74">
        <v>0</v>
      </c>
      <c r="Y78" s="74">
        <v>0</v>
      </c>
      <c r="Z78" s="74">
        <v>6.6761999999999997</v>
      </c>
      <c r="AA78" s="74">
        <v>6.4642999999999997</v>
      </c>
      <c r="AB78" s="74">
        <v>0</v>
      </c>
      <c r="AC78" s="74">
        <v>6.4642999999999997</v>
      </c>
      <c r="AD78" s="74">
        <v>0</v>
      </c>
      <c r="AE78" s="74">
        <v>0</v>
      </c>
      <c r="AF78" s="74">
        <v>6.6761999999999997</v>
      </c>
      <c r="AG78" s="74">
        <v>0</v>
      </c>
      <c r="AH78" s="74">
        <v>0</v>
      </c>
      <c r="AI78" s="74">
        <v>0</v>
      </c>
      <c r="AJ78" s="74" t="s">
        <v>127</v>
      </c>
      <c r="AK78" s="74">
        <v>0</v>
      </c>
      <c r="AL78" s="74" t="s">
        <v>127</v>
      </c>
      <c r="AM78" s="74">
        <v>26.240600000000001</v>
      </c>
    </row>
    <row r="79" spans="1:39" hidden="1" outlineLevel="1">
      <c r="A79" s="62">
        <v>42614</v>
      </c>
      <c r="B79" s="74">
        <v>30.790099999999999</v>
      </c>
      <c r="C79" s="74">
        <v>32.500900000000001</v>
      </c>
      <c r="D79" s="74">
        <v>27.975000000000001</v>
      </c>
      <c r="E79" s="74">
        <v>33.820500000000003</v>
      </c>
      <c r="F79" s="74">
        <v>46.516300000000001</v>
      </c>
      <c r="G79" s="74">
        <v>32.884300000000003</v>
      </c>
      <c r="H79" s="74">
        <v>22.333500000000001</v>
      </c>
      <c r="I79" s="74">
        <v>32.498600000000003</v>
      </c>
      <c r="J79" s="74">
        <v>27.9617</v>
      </c>
      <c r="K79" s="74">
        <v>33.820500000000003</v>
      </c>
      <c r="L79" s="74">
        <v>46.516300000000001</v>
      </c>
      <c r="M79" s="74">
        <v>32.884300000000003</v>
      </c>
      <c r="N79" s="74">
        <v>22.333500000000001</v>
      </c>
      <c r="O79" s="74">
        <v>48.484900000000003</v>
      </c>
      <c r="P79" s="74">
        <v>48.484900000000003</v>
      </c>
      <c r="Q79" s="74">
        <v>0</v>
      </c>
      <c r="R79" s="74" t="s">
        <v>127</v>
      </c>
      <c r="S79" s="74">
        <v>0</v>
      </c>
      <c r="T79" s="74" t="s">
        <v>127</v>
      </c>
      <c r="U79" s="74">
        <v>9.3254000000000001</v>
      </c>
      <c r="V79" s="74">
        <v>0</v>
      </c>
      <c r="W79" s="74">
        <v>9.3254000000000001</v>
      </c>
      <c r="X79" s="74">
        <v>0</v>
      </c>
      <c r="Y79" s="74">
        <v>0</v>
      </c>
      <c r="Z79" s="74">
        <v>9.3254000000000001</v>
      </c>
      <c r="AA79" s="74">
        <v>9.3254000000000001</v>
      </c>
      <c r="AB79" s="74">
        <v>0</v>
      </c>
      <c r="AC79" s="74">
        <v>9.3254000000000001</v>
      </c>
      <c r="AD79" s="74">
        <v>0</v>
      </c>
      <c r="AE79" s="74">
        <v>0</v>
      </c>
      <c r="AF79" s="74">
        <v>9.3254000000000001</v>
      </c>
      <c r="AG79" s="74">
        <v>0</v>
      </c>
      <c r="AH79" s="74">
        <v>0</v>
      </c>
      <c r="AI79" s="74">
        <v>0</v>
      </c>
      <c r="AJ79" s="74" t="s">
        <v>127</v>
      </c>
      <c r="AK79" s="74">
        <v>0</v>
      </c>
      <c r="AL79" s="74" t="s">
        <v>127</v>
      </c>
      <c r="AM79" s="74">
        <v>24.991399999999999</v>
      </c>
    </row>
    <row r="80" spans="1:39" hidden="1" outlineLevel="1">
      <c r="A80" s="62">
        <v>42644</v>
      </c>
      <c r="B80" s="74">
        <v>31.735199999999999</v>
      </c>
      <c r="C80" s="74">
        <v>32.923900000000003</v>
      </c>
      <c r="D80" s="74">
        <v>28.3126</v>
      </c>
      <c r="E80" s="74">
        <v>34.145400000000002</v>
      </c>
      <c r="F80" s="74">
        <v>45.746200000000002</v>
      </c>
      <c r="G80" s="74">
        <v>32.784700000000001</v>
      </c>
      <c r="H80" s="74">
        <v>27.934699999999999</v>
      </c>
      <c r="I80" s="74">
        <v>32.902999999999999</v>
      </c>
      <c r="J80" s="74">
        <v>28.164200000000001</v>
      </c>
      <c r="K80" s="74">
        <v>34.145899999999997</v>
      </c>
      <c r="L80" s="74">
        <v>45.7577</v>
      </c>
      <c r="M80" s="74">
        <v>32.784700000000001</v>
      </c>
      <c r="N80" s="74">
        <v>27.934699999999999</v>
      </c>
      <c r="O80" s="74">
        <v>42.723999999999997</v>
      </c>
      <c r="P80" s="74">
        <v>43.1813</v>
      </c>
      <c r="Q80" s="74">
        <v>27</v>
      </c>
      <c r="R80" s="74">
        <v>27</v>
      </c>
      <c r="S80" s="74" t="s">
        <v>127</v>
      </c>
      <c r="T80" s="74" t="s">
        <v>127</v>
      </c>
      <c r="U80" s="74">
        <v>16.897600000000001</v>
      </c>
      <c r="V80" s="74">
        <v>0</v>
      </c>
      <c r="W80" s="74">
        <v>16.897600000000001</v>
      </c>
      <c r="X80" s="74">
        <v>0</v>
      </c>
      <c r="Y80" s="74">
        <v>13.151199999999999</v>
      </c>
      <c r="Z80" s="74">
        <v>17.251000000000001</v>
      </c>
      <c r="AA80" s="74">
        <v>16.897600000000001</v>
      </c>
      <c r="AB80" s="74">
        <v>0</v>
      </c>
      <c r="AC80" s="74">
        <v>16.897600000000001</v>
      </c>
      <c r="AD80" s="74">
        <v>0</v>
      </c>
      <c r="AE80" s="74">
        <v>13.151199999999999</v>
      </c>
      <c r="AF80" s="74">
        <v>17.251000000000001</v>
      </c>
      <c r="AG80" s="74">
        <v>0</v>
      </c>
      <c r="AH80" s="74">
        <v>0</v>
      </c>
      <c r="AI80" s="74">
        <v>0</v>
      </c>
      <c r="AJ80" s="74">
        <v>0</v>
      </c>
      <c r="AK80" s="74" t="s">
        <v>127</v>
      </c>
      <c r="AL80" s="74" t="s">
        <v>127</v>
      </c>
      <c r="AM80" s="74">
        <v>27.085699999999999</v>
      </c>
    </row>
    <row r="81" spans="1:39" hidden="1" outlineLevel="1">
      <c r="A81" s="62">
        <v>42675</v>
      </c>
      <c r="B81" s="74">
        <v>31.178699999999999</v>
      </c>
      <c r="C81" s="74">
        <v>32.742600000000003</v>
      </c>
      <c r="D81" s="74">
        <v>29.236799999999999</v>
      </c>
      <c r="E81" s="74">
        <v>34.375799999999998</v>
      </c>
      <c r="F81" s="74">
        <v>46.079700000000003</v>
      </c>
      <c r="G81" s="74">
        <v>32.7545</v>
      </c>
      <c r="H81" s="74">
        <v>28.352599999999999</v>
      </c>
      <c r="I81" s="74">
        <v>32.688400000000001</v>
      </c>
      <c r="J81" s="74">
        <v>28.980799999999999</v>
      </c>
      <c r="K81" s="74">
        <v>34.375799999999998</v>
      </c>
      <c r="L81" s="74">
        <v>46.079700000000003</v>
      </c>
      <c r="M81" s="74">
        <v>32.7545</v>
      </c>
      <c r="N81" s="74">
        <v>28.352599999999999</v>
      </c>
      <c r="O81" s="74">
        <v>40.090299999999999</v>
      </c>
      <c r="P81" s="74">
        <v>40.090299999999999</v>
      </c>
      <c r="Q81" s="74" t="s">
        <v>127</v>
      </c>
      <c r="R81" s="74" t="s">
        <v>127</v>
      </c>
      <c r="S81" s="74" t="s">
        <v>127</v>
      </c>
      <c r="T81" s="74" t="s">
        <v>127</v>
      </c>
      <c r="U81" s="74">
        <v>19.9832</v>
      </c>
      <c r="V81" s="74">
        <v>0</v>
      </c>
      <c r="W81" s="74">
        <v>19.9832</v>
      </c>
      <c r="X81" s="74">
        <v>0</v>
      </c>
      <c r="Y81" s="74">
        <v>23.678100000000001</v>
      </c>
      <c r="Z81" s="74">
        <v>18.343499999999999</v>
      </c>
      <c r="AA81" s="74">
        <v>19.9832</v>
      </c>
      <c r="AB81" s="74">
        <v>0</v>
      </c>
      <c r="AC81" s="74">
        <v>19.9832</v>
      </c>
      <c r="AD81" s="74">
        <v>0</v>
      </c>
      <c r="AE81" s="74">
        <v>23.678100000000001</v>
      </c>
      <c r="AF81" s="74">
        <v>18.343499999999999</v>
      </c>
      <c r="AG81" s="74">
        <v>0</v>
      </c>
      <c r="AH81" s="74">
        <v>0</v>
      </c>
      <c r="AI81" s="74" t="s">
        <v>127</v>
      </c>
      <c r="AJ81" s="74" t="s">
        <v>127</v>
      </c>
      <c r="AK81" s="74" t="s">
        <v>127</v>
      </c>
      <c r="AL81" s="74" t="s">
        <v>127</v>
      </c>
      <c r="AM81" s="74">
        <v>24.476900000000001</v>
      </c>
    </row>
    <row r="82" spans="1:39" hidden="1" outlineLevel="1">
      <c r="A82" s="62">
        <v>42705</v>
      </c>
      <c r="B82" s="74">
        <v>30.168199999999999</v>
      </c>
      <c r="C82" s="74">
        <v>32.039400000000001</v>
      </c>
      <c r="D82" s="74">
        <v>29.4193</v>
      </c>
      <c r="E82" s="74">
        <v>32.885300000000001</v>
      </c>
      <c r="F82" s="74">
        <v>37.524799999999999</v>
      </c>
      <c r="G82" s="74">
        <v>33.424799999999998</v>
      </c>
      <c r="H82" s="74">
        <v>21.392099999999999</v>
      </c>
      <c r="I82" s="74">
        <v>32.027999999999999</v>
      </c>
      <c r="J82" s="74">
        <v>29.3474</v>
      </c>
      <c r="K82" s="74">
        <v>32.8904</v>
      </c>
      <c r="L82" s="74">
        <v>37.572899999999997</v>
      </c>
      <c r="M82" s="74">
        <v>33.424799999999998</v>
      </c>
      <c r="N82" s="74">
        <v>21.392099999999999</v>
      </c>
      <c r="O82" s="74">
        <v>40.997999999999998</v>
      </c>
      <c r="P82" s="74">
        <v>47.935600000000001</v>
      </c>
      <c r="Q82" s="74">
        <v>21.290500000000002</v>
      </c>
      <c r="R82" s="74">
        <v>21.290500000000002</v>
      </c>
      <c r="S82" s="74" t="s">
        <v>127</v>
      </c>
      <c r="T82" s="74" t="s">
        <v>127</v>
      </c>
      <c r="U82" s="74">
        <v>7.1910999999999996</v>
      </c>
      <c r="V82" s="74">
        <v>0</v>
      </c>
      <c r="W82" s="74">
        <v>7.1910999999999996</v>
      </c>
      <c r="X82" s="74">
        <v>0</v>
      </c>
      <c r="Y82" s="74">
        <v>15</v>
      </c>
      <c r="Z82" s="74">
        <v>7.1890000000000001</v>
      </c>
      <c r="AA82" s="74">
        <v>7.1910999999999996</v>
      </c>
      <c r="AB82" s="74">
        <v>0</v>
      </c>
      <c r="AC82" s="74">
        <v>7.1910999999999996</v>
      </c>
      <c r="AD82" s="74">
        <v>0</v>
      </c>
      <c r="AE82" s="74">
        <v>15</v>
      </c>
      <c r="AF82" s="74">
        <v>7.1890000000000001</v>
      </c>
      <c r="AG82" s="74">
        <v>0</v>
      </c>
      <c r="AH82" s="74">
        <v>0</v>
      </c>
      <c r="AI82" s="74">
        <v>0</v>
      </c>
      <c r="AJ82" s="74">
        <v>0</v>
      </c>
      <c r="AK82" s="74" t="s">
        <v>127</v>
      </c>
      <c r="AL82" s="74" t="s">
        <v>127</v>
      </c>
      <c r="AM82" s="74">
        <v>25.078700000000001</v>
      </c>
    </row>
    <row r="83" spans="1:39" hidden="1" outlineLevel="1">
      <c r="A83" s="62">
        <v>42736</v>
      </c>
      <c r="B83" s="74">
        <v>29.561499999999999</v>
      </c>
      <c r="C83" s="74">
        <v>32.322000000000003</v>
      </c>
      <c r="D83" s="74">
        <v>29.6858</v>
      </c>
      <c r="E83" s="74">
        <v>33.570500000000003</v>
      </c>
      <c r="F83" s="74">
        <v>42.21</v>
      </c>
      <c r="G83" s="74">
        <v>32.5764</v>
      </c>
      <c r="H83" s="74">
        <v>24.072399999999998</v>
      </c>
      <c r="I83" s="74">
        <v>32.3215</v>
      </c>
      <c r="J83" s="74">
        <v>29.683599999999998</v>
      </c>
      <c r="K83" s="74">
        <v>33.570500000000003</v>
      </c>
      <c r="L83" s="74">
        <v>42.21</v>
      </c>
      <c r="M83" s="74">
        <v>32.5764</v>
      </c>
      <c r="N83" s="74">
        <v>24.072399999999998</v>
      </c>
      <c r="O83" s="74">
        <v>41.136699999999998</v>
      </c>
      <c r="P83" s="74">
        <v>41.136699999999998</v>
      </c>
      <c r="Q83" s="74" t="s">
        <v>127</v>
      </c>
      <c r="R83" s="74" t="s">
        <v>127</v>
      </c>
      <c r="S83" s="74" t="s">
        <v>127</v>
      </c>
      <c r="T83" s="74" t="s">
        <v>127</v>
      </c>
      <c r="U83" s="74">
        <v>6.1314000000000002</v>
      </c>
      <c r="V83" s="74">
        <v>0</v>
      </c>
      <c r="W83" s="74">
        <v>6.1314000000000002</v>
      </c>
      <c r="X83" s="74">
        <v>0</v>
      </c>
      <c r="Y83" s="74">
        <v>0</v>
      </c>
      <c r="Z83" s="74">
        <v>6.1314000000000002</v>
      </c>
      <c r="AA83" s="74">
        <v>6.1314000000000002</v>
      </c>
      <c r="AB83" s="74">
        <v>0</v>
      </c>
      <c r="AC83" s="74">
        <v>6.1314000000000002</v>
      </c>
      <c r="AD83" s="74">
        <v>0</v>
      </c>
      <c r="AE83" s="74">
        <v>0</v>
      </c>
      <c r="AF83" s="74">
        <v>6.1314000000000002</v>
      </c>
      <c r="AG83" s="74">
        <v>0</v>
      </c>
      <c r="AH83" s="74">
        <v>0</v>
      </c>
      <c r="AI83" s="74" t="s">
        <v>127</v>
      </c>
      <c r="AJ83" s="74" t="s">
        <v>127</v>
      </c>
      <c r="AK83" s="74" t="s">
        <v>127</v>
      </c>
      <c r="AL83" s="74" t="s">
        <v>127</v>
      </c>
      <c r="AM83" s="74">
        <v>23.5627</v>
      </c>
    </row>
    <row r="84" spans="1:39" hidden="1" outlineLevel="1">
      <c r="A84" s="62">
        <v>42767</v>
      </c>
      <c r="B84" s="74">
        <v>29.847799999999999</v>
      </c>
      <c r="C84" s="74">
        <v>31.364599999999999</v>
      </c>
      <c r="D84" s="74">
        <v>29.7058</v>
      </c>
      <c r="E84" s="74">
        <v>33.6723</v>
      </c>
      <c r="F84" s="74">
        <v>47.660800000000002</v>
      </c>
      <c r="G84" s="74">
        <v>32.795900000000003</v>
      </c>
      <c r="H84" s="74">
        <v>21.703099999999999</v>
      </c>
      <c r="I84" s="74">
        <v>31.364599999999999</v>
      </c>
      <c r="J84" s="74">
        <v>29.7056</v>
      </c>
      <c r="K84" s="74">
        <v>33.6723</v>
      </c>
      <c r="L84" s="74">
        <v>47.660800000000002</v>
      </c>
      <c r="M84" s="74">
        <v>32.795900000000003</v>
      </c>
      <c r="N84" s="74">
        <v>21.703099999999999</v>
      </c>
      <c r="O84" s="74">
        <v>37.257599999999996</v>
      </c>
      <c r="P84" s="74">
        <v>37.257599999999996</v>
      </c>
      <c r="Q84" s="74" t="s">
        <v>127</v>
      </c>
      <c r="R84" s="74" t="s">
        <v>127</v>
      </c>
      <c r="S84" s="74" t="s">
        <v>127</v>
      </c>
      <c r="T84" s="74" t="s">
        <v>127</v>
      </c>
      <c r="U84" s="74">
        <v>4.3844000000000003</v>
      </c>
      <c r="V84" s="74">
        <v>0</v>
      </c>
      <c r="W84" s="74">
        <v>4.3844000000000003</v>
      </c>
      <c r="X84" s="74">
        <v>0</v>
      </c>
      <c r="Y84" s="74">
        <v>0</v>
      </c>
      <c r="Z84" s="74">
        <v>4.3844000000000003</v>
      </c>
      <c r="AA84" s="74">
        <v>4.3844000000000003</v>
      </c>
      <c r="AB84" s="74">
        <v>0</v>
      </c>
      <c r="AC84" s="74">
        <v>4.3844000000000003</v>
      </c>
      <c r="AD84" s="74">
        <v>0</v>
      </c>
      <c r="AE84" s="74">
        <v>0</v>
      </c>
      <c r="AF84" s="74">
        <v>4.3844000000000003</v>
      </c>
      <c r="AG84" s="74">
        <v>0</v>
      </c>
      <c r="AH84" s="74">
        <v>0</v>
      </c>
      <c r="AI84" s="74" t="s">
        <v>127</v>
      </c>
      <c r="AJ84" s="74" t="s">
        <v>127</v>
      </c>
      <c r="AK84" s="74" t="s">
        <v>127</v>
      </c>
      <c r="AL84" s="74" t="s">
        <v>127</v>
      </c>
      <c r="AM84" s="74">
        <v>24.7332</v>
      </c>
    </row>
    <row r="85" spans="1:39" hidden="1" outlineLevel="1">
      <c r="A85" s="62">
        <v>42795</v>
      </c>
      <c r="B85" s="74">
        <v>29.529499999999999</v>
      </c>
      <c r="C85" s="74">
        <v>30.8261</v>
      </c>
      <c r="D85" s="74">
        <v>30.8201</v>
      </c>
      <c r="E85" s="74">
        <v>30.830100000000002</v>
      </c>
      <c r="F85" s="74">
        <v>43.183700000000002</v>
      </c>
      <c r="G85" s="74">
        <v>29.1919</v>
      </c>
      <c r="H85" s="74">
        <v>26.134799999999998</v>
      </c>
      <c r="I85" s="74">
        <v>30.808199999999999</v>
      </c>
      <c r="J85" s="74">
        <v>30.775700000000001</v>
      </c>
      <c r="K85" s="74">
        <v>30.830100000000002</v>
      </c>
      <c r="L85" s="74">
        <v>43.183700000000002</v>
      </c>
      <c r="M85" s="74">
        <v>29.1919</v>
      </c>
      <c r="N85" s="74">
        <v>26.134799999999998</v>
      </c>
      <c r="O85" s="74">
        <v>39.9893</v>
      </c>
      <c r="P85" s="74">
        <v>39.9893</v>
      </c>
      <c r="Q85" s="74" t="s">
        <v>127</v>
      </c>
      <c r="R85" s="74" t="s">
        <v>127</v>
      </c>
      <c r="S85" s="74" t="s">
        <v>127</v>
      </c>
      <c r="T85" s="74" t="s">
        <v>127</v>
      </c>
      <c r="U85" s="74">
        <v>11.712199999999999</v>
      </c>
      <c r="V85" s="74">
        <v>0</v>
      </c>
      <c r="W85" s="74">
        <v>11.712199999999999</v>
      </c>
      <c r="X85" s="74">
        <v>0</v>
      </c>
      <c r="Y85" s="74">
        <v>18</v>
      </c>
      <c r="Z85" s="74">
        <v>11.707100000000001</v>
      </c>
      <c r="AA85" s="74">
        <v>11.712199999999999</v>
      </c>
      <c r="AB85" s="74">
        <v>0</v>
      </c>
      <c r="AC85" s="74">
        <v>11.712199999999999</v>
      </c>
      <c r="AD85" s="74">
        <v>0</v>
      </c>
      <c r="AE85" s="74">
        <v>18</v>
      </c>
      <c r="AF85" s="74">
        <v>11.707100000000001</v>
      </c>
      <c r="AG85" s="74">
        <v>0</v>
      </c>
      <c r="AH85" s="74">
        <v>0</v>
      </c>
      <c r="AI85" s="74" t="s">
        <v>127</v>
      </c>
      <c r="AJ85" s="74" t="s">
        <v>127</v>
      </c>
      <c r="AK85" s="74" t="s">
        <v>127</v>
      </c>
      <c r="AL85" s="74" t="s">
        <v>127</v>
      </c>
      <c r="AM85" s="74">
        <v>23.6144</v>
      </c>
    </row>
    <row r="86" spans="1:39" hidden="1" outlineLevel="1">
      <c r="A86" s="62">
        <v>42826</v>
      </c>
      <c r="B86" s="74">
        <v>28.849799999999998</v>
      </c>
      <c r="C86" s="74">
        <v>30.7959</v>
      </c>
      <c r="D86" s="74">
        <v>28.883199999999999</v>
      </c>
      <c r="E86" s="74">
        <v>31.269400000000001</v>
      </c>
      <c r="F86" s="74">
        <v>43.776400000000002</v>
      </c>
      <c r="G86" s="74">
        <v>30.076599999999999</v>
      </c>
      <c r="H86" s="74">
        <v>23.776700000000002</v>
      </c>
      <c r="I86" s="74">
        <v>30.7928</v>
      </c>
      <c r="J86" s="74">
        <v>28.8644</v>
      </c>
      <c r="K86" s="74">
        <v>31.269400000000001</v>
      </c>
      <c r="L86" s="74">
        <v>43.776400000000002</v>
      </c>
      <c r="M86" s="74">
        <v>30.076599999999999</v>
      </c>
      <c r="N86" s="74">
        <v>23.776700000000002</v>
      </c>
      <c r="O86" s="74">
        <v>39.912100000000002</v>
      </c>
      <c r="P86" s="74">
        <v>39.912100000000002</v>
      </c>
      <c r="Q86" s="74" t="s">
        <v>127</v>
      </c>
      <c r="R86" s="74" t="s">
        <v>127</v>
      </c>
      <c r="S86" s="74" t="s">
        <v>127</v>
      </c>
      <c r="T86" s="74" t="s">
        <v>127</v>
      </c>
      <c r="U86" s="74">
        <v>8.2918000000000003</v>
      </c>
      <c r="V86" s="74">
        <v>0</v>
      </c>
      <c r="W86" s="74">
        <v>8.2918000000000003</v>
      </c>
      <c r="X86" s="74">
        <v>0</v>
      </c>
      <c r="Y86" s="74">
        <v>18</v>
      </c>
      <c r="Z86" s="74">
        <v>8.2886000000000006</v>
      </c>
      <c r="AA86" s="74">
        <v>8.2918000000000003</v>
      </c>
      <c r="AB86" s="74">
        <v>0</v>
      </c>
      <c r="AC86" s="74">
        <v>8.2918000000000003</v>
      </c>
      <c r="AD86" s="74">
        <v>0</v>
      </c>
      <c r="AE86" s="74">
        <v>18</v>
      </c>
      <c r="AF86" s="74">
        <v>8.2886000000000006</v>
      </c>
      <c r="AG86" s="74">
        <v>0</v>
      </c>
      <c r="AH86" s="74">
        <v>0</v>
      </c>
      <c r="AI86" s="74" t="s">
        <v>127</v>
      </c>
      <c r="AJ86" s="74" t="s">
        <v>127</v>
      </c>
      <c r="AK86" s="74" t="s">
        <v>127</v>
      </c>
      <c r="AL86" s="74" t="s">
        <v>127</v>
      </c>
      <c r="AM86" s="74">
        <v>23.510400000000001</v>
      </c>
    </row>
    <row r="87" spans="1:39" hidden="1" outlineLevel="1">
      <c r="A87" s="62">
        <v>42856</v>
      </c>
      <c r="B87" s="74">
        <v>29.4541</v>
      </c>
      <c r="C87" s="74">
        <v>30.7087</v>
      </c>
      <c r="D87" s="74">
        <v>29.5533</v>
      </c>
      <c r="E87" s="74">
        <v>31.177399999999999</v>
      </c>
      <c r="F87" s="74">
        <v>38.362499999999997</v>
      </c>
      <c r="G87" s="74">
        <v>30.257899999999999</v>
      </c>
      <c r="H87" s="74">
        <v>26.3979</v>
      </c>
      <c r="I87" s="74">
        <v>30.706399999999999</v>
      </c>
      <c r="J87" s="74">
        <v>29.5443</v>
      </c>
      <c r="K87" s="74">
        <v>31.177399999999999</v>
      </c>
      <c r="L87" s="74">
        <v>38.362499999999997</v>
      </c>
      <c r="M87" s="74">
        <v>30.257899999999999</v>
      </c>
      <c r="N87" s="74">
        <v>26.3979</v>
      </c>
      <c r="O87" s="74">
        <v>39.899000000000001</v>
      </c>
      <c r="P87" s="74">
        <v>39.899000000000001</v>
      </c>
      <c r="Q87" s="74" t="s">
        <v>127</v>
      </c>
      <c r="R87" s="74" t="s">
        <v>127</v>
      </c>
      <c r="S87" s="74" t="s">
        <v>127</v>
      </c>
      <c r="T87" s="74" t="s">
        <v>127</v>
      </c>
      <c r="U87" s="74">
        <v>13.099399999999999</v>
      </c>
      <c r="V87" s="74">
        <v>0</v>
      </c>
      <c r="W87" s="74">
        <v>13.099399999999999</v>
      </c>
      <c r="X87" s="74">
        <v>0</v>
      </c>
      <c r="Y87" s="74">
        <v>18</v>
      </c>
      <c r="Z87" s="74">
        <v>13.097200000000001</v>
      </c>
      <c r="AA87" s="74">
        <v>13.099399999999999</v>
      </c>
      <c r="AB87" s="74">
        <v>0</v>
      </c>
      <c r="AC87" s="74">
        <v>13.099399999999999</v>
      </c>
      <c r="AD87" s="74">
        <v>0</v>
      </c>
      <c r="AE87" s="74">
        <v>18</v>
      </c>
      <c r="AF87" s="74">
        <v>13.097200000000001</v>
      </c>
      <c r="AG87" s="74">
        <v>0</v>
      </c>
      <c r="AH87" s="74">
        <v>0</v>
      </c>
      <c r="AI87" s="74" t="s">
        <v>127</v>
      </c>
      <c r="AJ87" s="74" t="s">
        <v>127</v>
      </c>
      <c r="AK87" s="74" t="s">
        <v>127</v>
      </c>
      <c r="AL87" s="74" t="s">
        <v>127</v>
      </c>
      <c r="AM87" s="74">
        <v>23.449200000000001</v>
      </c>
    </row>
    <row r="88" spans="1:39" hidden="1" outlineLevel="1">
      <c r="A88" s="62">
        <v>42887</v>
      </c>
      <c r="B88" s="74">
        <v>29.816299999999998</v>
      </c>
      <c r="C88" s="74">
        <v>31.208300000000001</v>
      </c>
      <c r="D88" s="74">
        <v>30.6755</v>
      </c>
      <c r="E88" s="74">
        <v>31.459800000000001</v>
      </c>
      <c r="F88" s="74">
        <v>36.9863</v>
      </c>
      <c r="G88" s="74">
        <v>30.3215</v>
      </c>
      <c r="H88" s="74">
        <v>35.665199999999999</v>
      </c>
      <c r="I88" s="74">
        <v>31.208200000000001</v>
      </c>
      <c r="J88" s="74">
        <v>30.6752</v>
      </c>
      <c r="K88" s="74">
        <v>31.459800000000001</v>
      </c>
      <c r="L88" s="74">
        <v>36.9863</v>
      </c>
      <c r="M88" s="74">
        <v>30.3215</v>
      </c>
      <c r="N88" s="74">
        <v>35.665199999999999</v>
      </c>
      <c r="O88" s="74">
        <v>37.965499999999999</v>
      </c>
      <c r="P88" s="74">
        <v>37.965499999999999</v>
      </c>
      <c r="Q88" s="74" t="s">
        <v>127</v>
      </c>
      <c r="R88" s="74" t="s">
        <v>127</v>
      </c>
      <c r="S88" s="74" t="s">
        <v>127</v>
      </c>
      <c r="T88" s="74" t="s">
        <v>127</v>
      </c>
      <c r="U88" s="74">
        <v>12.9902</v>
      </c>
      <c r="V88" s="74">
        <v>0</v>
      </c>
      <c r="W88" s="74">
        <v>12.9902</v>
      </c>
      <c r="X88" s="74">
        <v>0</v>
      </c>
      <c r="Y88" s="74">
        <v>12.6736</v>
      </c>
      <c r="Z88" s="74">
        <v>13.030900000000001</v>
      </c>
      <c r="AA88" s="74">
        <v>12.9902</v>
      </c>
      <c r="AB88" s="74">
        <v>0</v>
      </c>
      <c r="AC88" s="74">
        <v>12.9902</v>
      </c>
      <c r="AD88" s="74">
        <v>0</v>
      </c>
      <c r="AE88" s="74">
        <v>12.6736</v>
      </c>
      <c r="AF88" s="74">
        <v>13.030900000000001</v>
      </c>
      <c r="AG88" s="74">
        <v>0</v>
      </c>
      <c r="AH88" s="74">
        <v>0</v>
      </c>
      <c r="AI88" s="74" t="s">
        <v>127</v>
      </c>
      <c r="AJ88" s="74" t="s">
        <v>127</v>
      </c>
      <c r="AK88" s="74" t="s">
        <v>127</v>
      </c>
      <c r="AL88" s="74" t="s">
        <v>127</v>
      </c>
      <c r="AM88" s="74">
        <v>23.155200000000001</v>
      </c>
    </row>
    <row r="89" spans="1:39" hidden="1" outlineLevel="1">
      <c r="A89" s="62">
        <v>42917</v>
      </c>
      <c r="B89" s="74">
        <v>29.052900000000001</v>
      </c>
      <c r="C89" s="74">
        <v>30.125</v>
      </c>
      <c r="D89" s="74">
        <v>30.089400000000001</v>
      </c>
      <c r="E89" s="74">
        <v>30.136399999999998</v>
      </c>
      <c r="F89" s="74">
        <v>28.012699999999999</v>
      </c>
      <c r="G89" s="74">
        <v>30.712800000000001</v>
      </c>
      <c r="H89" s="74">
        <v>27.7653</v>
      </c>
      <c r="I89" s="74">
        <v>30.093299999999999</v>
      </c>
      <c r="J89" s="74">
        <v>29.957799999999999</v>
      </c>
      <c r="K89" s="74">
        <v>30.136399999999998</v>
      </c>
      <c r="L89" s="74">
        <v>28.012699999999999</v>
      </c>
      <c r="M89" s="74">
        <v>30.712800000000001</v>
      </c>
      <c r="N89" s="74">
        <v>27.7653</v>
      </c>
      <c r="O89" s="74">
        <v>44.183300000000003</v>
      </c>
      <c r="P89" s="74">
        <v>44.183300000000003</v>
      </c>
      <c r="Q89" s="74" t="s">
        <v>127</v>
      </c>
      <c r="R89" s="74" t="s">
        <v>127</v>
      </c>
      <c r="S89" s="74" t="s">
        <v>127</v>
      </c>
      <c r="T89" s="74" t="s">
        <v>127</v>
      </c>
      <c r="U89" s="74">
        <v>11.104200000000001</v>
      </c>
      <c r="V89" s="74">
        <v>0</v>
      </c>
      <c r="W89" s="74">
        <v>11.104200000000001</v>
      </c>
      <c r="X89" s="74">
        <v>0</v>
      </c>
      <c r="Y89" s="74">
        <v>0</v>
      </c>
      <c r="Z89" s="74">
        <v>11.104200000000001</v>
      </c>
      <c r="AA89" s="74">
        <v>11.104200000000001</v>
      </c>
      <c r="AB89" s="74">
        <v>0</v>
      </c>
      <c r="AC89" s="74">
        <v>11.104200000000001</v>
      </c>
      <c r="AD89" s="74">
        <v>0</v>
      </c>
      <c r="AE89" s="74">
        <v>0</v>
      </c>
      <c r="AF89" s="74">
        <v>11.104200000000001</v>
      </c>
      <c r="AG89" s="74">
        <v>0</v>
      </c>
      <c r="AH89" s="74">
        <v>0</v>
      </c>
      <c r="AI89" s="74" t="s">
        <v>127</v>
      </c>
      <c r="AJ89" s="74" t="s">
        <v>127</v>
      </c>
      <c r="AK89" s="74" t="s">
        <v>127</v>
      </c>
      <c r="AL89" s="74" t="s">
        <v>127</v>
      </c>
      <c r="AM89" s="74">
        <v>23.4742</v>
      </c>
    </row>
    <row r="90" spans="1:39" hidden="1" outlineLevel="1">
      <c r="A90" s="62">
        <v>42948</v>
      </c>
      <c r="B90" s="74">
        <v>26.702300000000001</v>
      </c>
      <c r="C90" s="74">
        <v>28.079599999999999</v>
      </c>
      <c r="D90" s="74">
        <v>29.9847</v>
      </c>
      <c r="E90" s="74">
        <v>27.463899999999999</v>
      </c>
      <c r="F90" s="74">
        <v>22.334599999999998</v>
      </c>
      <c r="G90" s="74">
        <v>29.2652</v>
      </c>
      <c r="H90" s="74">
        <v>21.706</v>
      </c>
      <c r="I90" s="74">
        <v>28.0715</v>
      </c>
      <c r="J90" s="74">
        <v>29.953600000000002</v>
      </c>
      <c r="K90" s="74">
        <v>27.463899999999999</v>
      </c>
      <c r="L90" s="74">
        <v>22.334599999999998</v>
      </c>
      <c r="M90" s="74">
        <v>29.2652</v>
      </c>
      <c r="N90" s="74">
        <v>21.706</v>
      </c>
      <c r="O90" s="74">
        <v>59.348100000000002</v>
      </c>
      <c r="P90" s="74">
        <v>59.348100000000002</v>
      </c>
      <c r="Q90" s="74" t="s">
        <v>127</v>
      </c>
      <c r="R90" s="74" t="s">
        <v>127</v>
      </c>
      <c r="S90" s="74" t="s">
        <v>127</v>
      </c>
      <c r="T90" s="74" t="s">
        <v>127</v>
      </c>
      <c r="U90" s="74">
        <v>18.6327</v>
      </c>
      <c r="V90" s="74">
        <v>0</v>
      </c>
      <c r="W90" s="74">
        <v>18.6327</v>
      </c>
      <c r="X90" s="74">
        <v>0</v>
      </c>
      <c r="Y90" s="74">
        <v>18.2483</v>
      </c>
      <c r="Z90" s="74">
        <v>18.7103</v>
      </c>
      <c r="AA90" s="74">
        <v>18.6327</v>
      </c>
      <c r="AB90" s="74">
        <v>0</v>
      </c>
      <c r="AC90" s="74">
        <v>18.6327</v>
      </c>
      <c r="AD90" s="74">
        <v>0</v>
      </c>
      <c r="AE90" s="74">
        <v>18.2483</v>
      </c>
      <c r="AF90" s="74">
        <v>18.7103</v>
      </c>
      <c r="AG90" s="74">
        <v>0</v>
      </c>
      <c r="AH90" s="74">
        <v>0</v>
      </c>
      <c r="AI90" s="74" t="s">
        <v>127</v>
      </c>
      <c r="AJ90" s="74" t="s">
        <v>127</v>
      </c>
      <c r="AK90" s="74" t="s">
        <v>127</v>
      </c>
      <c r="AL90" s="74" t="s">
        <v>127</v>
      </c>
      <c r="AM90" s="74">
        <v>20.946200000000001</v>
      </c>
    </row>
    <row r="91" spans="1:39" hidden="1" outlineLevel="1">
      <c r="A91" s="62">
        <v>42979</v>
      </c>
      <c r="B91" s="74">
        <v>27.687999999999999</v>
      </c>
      <c r="C91" s="74">
        <v>29.5791</v>
      </c>
      <c r="D91" s="74">
        <v>30.244800000000001</v>
      </c>
      <c r="E91" s="74">
        <v>29.396999999999998</v>
      </c>
      <c r="F91" s="74">
        <v>34.741399999999999</v>
      </c>
      <c r="G91" s="74">
        <v>28.7361</v>
      </c>
      <c r="H91" s="74">
        <v>22.823399999999999</v>
      </c>
      <c r="I91" s="74">
        <v>29.579000000000001</v>
      </c>
      <c r="J91" s="74">
        <v>30.244399999999999</v>
      </c>
      <c r="K91" s="74">
        <v>29.396999999999998</v>
      </c>
      <c r="L91" s="74">
        <v>34.741399999999999</v>
      </c>
      <c r="M91" s="74">
        <v>28.7361</v>
      </c>
      <c r="N91" s="74">
        <v>22.823399999999999</v>
      </c>
      <c r="O91" s="74">
        <v>38.441499999999998</v>
      </c>
      <c r="P91" s="74">
        <v>38.441499999999998</v>
      </c>
      <c r="Q91" s="74" t="s">
        <v>127</v>
      </c>
      <c r="R91" s="74" t="s">
        <v>127</v>
      </c>
      <c r="S91" s="74" t="s">
        <v>127</v>
      </c>
      <c r="T91" s="74" t="s">
        <v>127</v>
      </c>
      <c r="U91" s="74">
        <v>10.9796</v>
      </c>
      <c r="V91" s="74">
        <v>0</v>
      </c>
      <c r="W91" s="74">
        <v>10.9796</v>
      </c>
      <c r="X91" s="74">
        <v>0</v>
      </c>
      <c r="Y91" s="74">
        <v>0</v>
      </c>
      <c r="Z91" s="74">
        <v>10.9796</v>
      </c>
      <c r="AA91" s="74">
        <v>10.9796</v>
      </c>
      <c r="AB91" s="74">
        <v>0</v>
      </c>
      <c r="AC91" s="74">
        <v>10.9796</v>
      </c>
      <c r="AD91" s="74">
        <v>0</v>
      </c>
      <c r="AE91" s="74">
        <v>0</v>
      </c>
      <c r="AF91" s="74">
        <v>10.9796</v>
      </c>
      <c r="AG91" s="74">
        <v>0</v>
      </c>
      <c r="AH91" s="74">
        <v>0</v>
      </c>
      <c r="AI91" s="74" t="s">
        <v>127</v>
      </c>
      <c r="AJ91" s="74" t="s">
        <v>127</v>
      </c>
      <c r="AK91" s="74" t="s">
        <v>127</v>
      </c>
      <c r="AL91" s="74" t="s">
        <v>127</v>
      </c>
      <c r="AM91" s="74">
        <v>20.6386</v>
      </c>
    </row>
    <row r="92" spans="1:39" hidden="1" outlineLevel="1">
      <c r="A92" s="62">
        <v>43009</v>
      </c>
      <c r="B92" s="74">
        <v>28.720400000000001</v>
      </c>
      <c r="C92" s="74">
        <v>29.894400000000001</v>
      </c>
      <c r="D92" s="74">
        <v>30.840800000000002</v>
      </c>
      <c r="E92" s="74">
        <v>29.634</v>
      </c>
      <c r="F92" s="74">
        <v>32.681100000000001</v>
      </c>
      <c r="G92" s="74">
        <v>29.402000000000001</v>
      </c>
      <c r="H92" s="74">
        <v>22.736599999999999</v>
      </c>
      <c r="I92" s="74">
        <v>29.894200000000001</v>
      </c>
      <c r="J92" s="74">
        <v>30.84</v>
      </c>
      <c r="K92" s="74">
        <v>29.634</v>
      </c>
      <c r="L92" s="74">
        <v>32.681100000000001</v>
      </c>
      <c r="M92" s="74">
        <v>29.402000000000001</v>
      </c>
      <c r="N92" s="74">
        <v>22.736599999999999</v>
      </c>
      <c r="O92" s="74">
        <v>44.276800000000001</v>
      </c>
      <c r="P92" s="74">
        <v>44.276800000000001</v>
      </c>
      <c r="Q92" s="74" t="s">
        <v>127</v>
      </c>
      <c r="R92" s="74" t="s">
        <v>127</v>
      </c>
      <c r="S92" s="74" t="s">
        <v>127</v>
      </c>
      <c r="T92" s="74" t="s">
        <v>127</v>
      </c>
      <c r="U92" s="74">
        <v>11.500299999999999</v>
      </c>
      <c r="V92" s="74">
        <v>0</v>
      </c>
      <c r="W92" s="74">
        <v>11.500299999999999</v>
      </c>
      <c r="X92" s="74">
        <v>0</v>
      </c>
      <c r="Y92" s="74">
        <v>0</v>
      </c>
      <c r="Z92" s="74">
        <v>16.184899999999999</v>
      </c>
      <c r="AA92" s="74">
        <v>11.500299999999999</v>
      </c>
      <c r="AB92" s="74">
        <v>0</v>
      </c>
      <c r="AC92" s="74">
        <v>11.500299999999999</v>
      </c>
      <c r="AD92" s="74">
        <v>0</v>
      </c>
      <c r="AE92" s="74">
        <v>0</v>
      </c>
      <c r="AF92" s="74">
        <v>16.184899999999999</v>
      </c>
      <c r="AG92" s="74">
        <v>0</v>
      </c>
      <c r="AH92" s="74">
        <v>0</v>
      </c>
      <c r="AI92" s="74" t="s">
        <v>127</v>
      </c>
      <c r="AJ92" s="74" t="s">
        <v>127</v>
      </c>
      <c r="AK92" s="74" t="s">
        <v>127</v>
      </c>
      <c r="AL92" s="74" t="s">
        <v>127</v>
      </c>
      <c r="AM92" s="74">
        <v>23.453399999999998</v>
      </c>
    </row>
    <row r="93" spans="1:39" hidden="1" outlineLevel="1">
      <c r="A93" s="62">
        <v>43040</v>
      </c>
      <c r="B93" s="74">
        <v>27.9785</v>
      </c>
      <c r="C93" s="74">
        <v>29.2182</v>
      </c>
      <c r="D93" s="74">
        <v>30.908100000000001</v>
      </c>
      <c r="E93" s="74">
        <v>28.710799999999999</v>
      </c>
      <c r="F93" s="74">
        <v>30.6858</v>
      </c>
      <c r="G93" s="74">
        <v>28.8247</v>
      </c>
      <c r="H93" s="74">
        <v>21.1661</v>
      </c>
      <c r="I93" s="74">
        <v>29.2181</v>
      </c>
      <c r="J93" s="74">
        <v>30.907599999999999</v>
      </c>
      <c r="K93" s="74">
        <v>28.710799999999999</v>
      </c>
      <c r="L93" s="74">
        <v>30.6858</v>
      </c>
      <c r="M93" s="74">
        <v>28.8247</v>
      </c>
      <c r="N93" s="74">
        <v>21.1661</v>
      </c>
      <c r="O93" s="74">
        <v>41.258600000000001</v>
      </c>
      <c r="P93" s="74">
        <v>41.258600000000001</v>
      </c>
      <c r="Q93" s="74" t="s">
        <v>127</v>
      </c>
      <c r="R93" s="74" t="s">
        <v>127</v>
      </c>
      <c r="S93" s="74" t="s">
        <v>127</v>
      </c>
      <c r="T93" s="74" t="s">
        <v>127</v>
      </c>
      <c r="U93" s="74">
        <v>11.7727</v>
      </c>
      <c r="V93" s="74">
        <v>0</v>
      </c>
      <c r="W93" s="74">
        <v>11.7727</v>
      </c>
      <c r="X93" s="74">
        <v>4.4326999999999996</v>
      </c>
      <c r="Y93" s="74">
        <v>18</v>
      </c>
      <c r="Z93" s="74">
        <v>12.577400000000001</v>
      </c>
      <c r="AA93" s="74">
        <v>11.7727</v>
      </c>
      <c r="AB93" s="74">
        <v>0</v>
      </c>
      <c r="AC93" s="74">
        <v>11.7727</v>
      </c>
      <c r="AD93" s="74">
        <v>4.4326999999999996</v>
      </c>
      <c r="AE93" s="74">
        <v>18</v>
      </c>
      <c r="AF93" s="74">
        <v>12.577400000000001</v>
      </c>
      <c r="AG93" s="74">
        <v>0</v>
      </c>
      <c r="AH93" s="74">
        <v>0</v>
      </c>
      <c r="AI93" s="74" t="s">
        <v>127</v>
      </c>
      <c r="AJ93" s="74" t="s">
        <v>127</v>
      </c>
      <c r="AK93" s="74" t="s">
        <v>127</v>
      </c>
      <c r="AL93" s="74" t="s">
        <v>127</v>
      </c>
      <c r="AM93" s="74">
        <v>21.992000000000001</v>
      </c>
    </row>
    <row r="94" spans="1:39" hidden="1" outlineLevel="1">
      <c r="A94" s="62">
        <v>43070</v>
      </c>
      <c r="B94" s="74">
        <v>34.552199999999999</v>
      </c>
      <c r="C94" s="74">
        <v>37.420200000000001</v>
      </c>
      <c r="D94" s="74">
        <v>31.375399999999999</v>
      </c>
      <c r="E94" s="74">
        <v>38.819299999999998</v>
      </c>
      <c r="F94" s="74">
        <v>68.2744</v>
      </c>
      <c r="G94" s="74">
        <v>33.629600000000003</v>
      </c>
      <c r="H94" s="74">
        <v>28.0291</v>
      </c>
      <c r="I94" s="74">
        <v>37.420200000000001</v>
      </c>
      <c r="J94" s="74">
        <v>31.375299999999999</v>
      </c>
      <c r="K94" s="74">
        <v>38.819299999999998</v>
      </c>
      <c r="L94" s="74">
        <v>68.2744</v>
      </c>
      <c r="M94" s="74">
        <v>33.629600000000003</v>
      </c>
      <c r="N94" s="74">
        <v>28.0291</v>
      </c>
      <c r="O94" s="74">
        <v>37.522500000000001</v>
      </c>
      <c r="P94" s="74">
        <v>37.522500000000001</v>
      </c>
      <c r="Q94" s="74">
        <v>0</v>
      </c>
      <c r="R94" s="74" t="s">
        <v>127</v>
      </c>
      <c r="S94" s="74">
        <v>0</v>
      </c>
      <c r="T94" s="74" t="s">
        <v>127</v>
      </c>
      <c r="U94" s="74">
        <v>17.663599999999999</v>
      </c>
      <c r="V94" s="74">
        <v>0</v>
      </c>
      <c r="W94" s="74">
        <v>17.663599999999999</v>
      </c>
      <c r="X94" s="74">
        <v>0</v>
      </c>
      <c r="Y94" s="74">
        <v>0</v>
      </c>
      <c r="Z94" s="74">
        <v>17.663599999999999</v>
      </c>
      <c r="AA94" s="74">
        <v>17.663599999999999</v>
      </c>
      <c r="AB94" s="74">
        <v>0</v>
      </c>
      <c r="AC94" s="74">
        <v>17.663599999999999</v>
      </c>
      <c r="AD94" s="74">
        <v>0</v>
      </c>
      <c r="AE94" s="74">
        <v>0</v>
      </c>
      <c r="AF94" s="74">
        <v>17.663599999999999</v>
      </c>
      <c r="AG94" s="74">
        <v>0</v>
      </c>
      <c r="AH94" s="74">
        <v>0</v>
      </c>
      <c r="AI94" s="74">
        <v>0</v>
      </c>
      <c r="AJ94" s="74" t="s">
        <v>127</v>
      </c>
      <c r="AK94" s="74">
        <v>0</v>
      </c>
      <c r="AL94" s="74" t="s">
        <v>127</v>
      </c>
      <c r="AM94" s="74">
        <v>21.3262</v>
      </c>
    </row>
    <row r="95" spans="1:39" hidden="1" outlineLevel="1">
      <c r="A95" s="62">
        <v>43101</v>
      </c>
      <c r="B95" s="74">
        <v>32.695799999999998</v>
      </c>
      <c r="C95" s="74">
        <v>34.6203</v>
      </c>
      <c r="D95" s="74">
        <v>31.0672</v>
      </c>
      <c r="E95" s="74">
        <v>36.086399999999998</v>
      </c>
      <c r="F95" s="74">
        <v>45.407600000000002</v>
      </c>
      <c r="G95" s="74">
        <v>35.0259</v>
      </c>
      <c r="H95" s="74">
        <v>22.464300000000001</v>
      </c>
      <c r="I95" s="74">
        <v>34.618899999999996</v>
      </c>
      <c r="J95" s="74">
        <v>31.060600000000001</v>
      </c>
      <c r="K95" s="74">
        <v>36.086399999999998</v>
      </c>
      <c r="L95" s="74">
        <v>45.407600000000002</v>
      </c>
      <c r="M95" s="74">
        <v>35.0259</v>
      </c>
      <c r="N95" s="74">
        <v>22.464300000000001</v>
      </c>
      <c r="O95" s="74">
        <v>43.735900000000001</v>
      </c>
      <c r="P95" s="74">
        <v>43.735900000000001</v>
      </c>
      <c r="Q95" s="74">
        <v>0</v>
      </c>
      <c r="R95" s="74" t="s">
        <v>127</v>
      </c>
      <c r="S95" s="74">
        <v>0</v>
      </c>
      <c r="T95" s="74" t="s">
        <v>127</v>
      </c>
      <c r="U95" s="74">
        <v>17.716000000000001</v>
      </c>
      <c r="V95" s="74">
        <v>0</v>
      </c>
      <c r="W95" s="74">
        <v>17.716000000000001</v>
      </c>
      <c r="X95" s="74">
        <v>0</v>
      </c>
      <c r="Y95" s="74">
        <v>0</v>
      </c>
      <c r="Z95" s="74">
        <v>17.716000000000001</v>
      </c>
      <c r="AA95" s="74">
        <v>17.716000000000001</v>
      </c>
      <c r="AB95" s="74">
        <v>0</v>
      </c>
      <c r="AC95" s="74">
        <v>17.716000000000001</v>
      </c>
      <c r="AD95" s="74">
        <v>0</v>
      </c>
      <c r="AE95" s="74">
        <v>0</v>
      </c>
      <c r="AF95" s="74">
        <v>17.716000000000001</v>
      </c>
      <c r="AG95" s="74">
        <v>0</v>
      </c>
      <c r="AH95" s="74">
        <v>0</v>
      </c>
      <c r="AI95" s="74">
        <v>0</v>
      </c>
      <c r="AJ95" s="74" t="s">
        <v>127</v>
      </c>
      <c r="AK95" s="74">
        <v>0</v>
      </c>
      <c r="AL95" s="74" t="s">
        <v>127</v>
      </c>
      <c r="AM95" s="74">
        <v>21.857900000000001</v>
      </c>
    </row>
    <row r="96" spans="1:39" hidden="1" outlineLevel="1">
      <c r="A96" s="62">
        <v>43132</v>
      </c>
      <c r="B96" s="74">
        <v>34.207099999999997</v>
      </c>
      <c r="C96" s="74">
        <v>37.283799999999999</v>
      </c>
      <c r="D96" s="74">
        <v>31.7944</v>
      </c>
      <c r="E96" s="74">
        <v>38.665999999999997</v>
      </c>
      <c r="F96" s="74">
        <v>45.058900000000001</v>
      </c>
      <c r="G96" s="74">
        <v>38.764600000000002</v>
      </c>
      <c r="H96" s="74">
        <v>20.8339</v>
      </c>
      <c r="I96" s="74">
        <v>37.283799999999999</v>
      </c>
      <c r="J96" s="74">
        <v>31.7943</v>
      </c>
      <c r="K96" s="74">
        <v>38.665999999999997</v>
      </c>
      <c r="L96" s="74">
        <v>45.058900000000001</v>
      </c>
      <c r="M96" s="74">
        <v>38.764600000000002</v>
      </c>
      <c r="N96" s="74">
        <v>20.8339</v>
      </c>
      <c r="O96" s="74">
        <v>38.486199999999997</v>
      </c>
      <c r="P96" s="74">
        <v>38.486199999999997</v>
      </c>
      <c r="Q96" s="74">
        <v>0</v>
      </c>
      <c r="R96" s="74" t="s">
        <v>127</v>
      </c>
      <c r="S96" s="74">
        <v>0</v>
      </c>
      <c r="T96" s="74" t="s">
        <v>127</v>
      </c>
      <c r="U96" s="74">
        <v>17.157599999999999</v>
      </c>
      <c r="V96" s="74">
        <v>0</v>
      </c>
      <c r="W96" s="74">
        <v>17.157599999999999</v>
      </c>
      <c r="X96" s="74">
        <v>0</v>
      </c>
      <c r="Y96" s="74">
        <v>18</v>
      </c>
      <c r="Z96" s="74">
        <v>16.968</v>
      </c>
      <c r="AA96" s="74">
        <v>17.157599999999999</v>
      </c>
      <c r="AB96" s="74">
        <v>0</v>
      </c>
      <c r="AC96" s="74">
        <v>17.157599999999999</v>
      </c>
      <c r="AD96" s="74">
        <v>0</v>
      </c>
      <c r="AE96" s="74">
        <v>18</v>
      </c>
      <c r="AF96" s="74">
        <v>16.968</v>
      </c>
      <c r="AG96" s="74">
        <v>0</v>
      </c>
      <c r="AH96" s="74">
        <v>0</v>
      </c>
      <c r="AI96" s="74">
        <v>0</v>
      </c>
      <c r="AJ96" s="74" t="s">
        <v>127</v>
      </c>
      <c r="AK96" s="74">
        <v>0</v>
      </c>
      <c r="AL96" s="74" t="s">
        <v>127</v>
      </c>
      <c r="AM96" s="74">
        <v>21.760400000000001</v>
      </c>
    </row>
    <row r="97" spans="1:39" hidden="1" outlineLevel="1">
      <c r="A97" s="62">
        <v>43160</v>
      </c>
      <c r="B97" s="74">
        <v>32.6203</v>
      </c>
      <c r="C97" s="74">
        <v>34.811100000000003</v>
      </c>
      <c r="D97" s="74">
        <v>31.7103</v>
      </c>
      <c r="E97" s="74">
        <v>35.777200000000001</v>
      </c>
      <c r="F97" s="74">
        <v>44.092799999999997</v>
      </c>
      <c r="G97" s="74">
        <v>35.008800000000001</v>
      </c>
      <c r="H97" s="74">
        <v>22.4068</v>
      </c>
      <c r="I97" s="74">
        <v>34.811</v>
      </c>
      <c r="J97" s="74">
        <v>31.709599999999998</v>
      </c>
      <c r="K97" s="74">
        <v>35.777200000000001</v>
      </c>
      <c r="L97" s="74">
        <v>44.092799999999997</v>
      </c>
      <c r="M97" s="74">
        <v>35.008800000000001</v>
      </c>
      <c r="N97" s="74">
        <v>22.4068</v>
      </c>
      <c r="O97" s="74">
        <v>39.083199999999998</v>
      </c>
      <c r="P97" s="74">
        <v>39.083199999999998</v>
      </c>
      <c r="Q97" s="74" t="s">
        <v>127</v>
      </c>
      <c r="R97" s="74" t="s">
        <v>127</v>
      </c>
      <c r="S97" s="74" t="s">
        <v>127</v>
      </c>
      <c r="T97" s="74" t="s">
        <v>127</v>
      </c>
      <c r="U97" s="74">
        <v>15.9664</v>
      </c>
      <c r="V97" s="74">
        <v>0</v>
      </c>
      <c r="W97" s="74">
        <v>15.9664</v>
      </c>
      <c r="X97" s="74">
        <v>0</v>
      </c>
      <c r="Y97" s="74">
        <v>12.676</v>
      </c>
      <c r="Z97" s="74">
        <v>19.487300000000001</v>
      </c>
      <c r="AA97" s="74">
        <v>15.9664</v>
      </c>
      <c r="AB97" s="74">
        <v>0</v>
      </c>
      <c r="AC97" s="74">
        <v>15.9664</v>
      </c>
      <c r="AD97" s="74">
        <v>0</v>
      </c>
      <c r="AE97" s="74">
        <v>12.676</v>
      </c>
      <c r="AF97" s="74">
        <v>19.487300000000001</v>
      </c>
      <c r="AG97" s="74">
        <v>0</v>
      </c>
      <c r="AH97" s="74">
        <v>0</v>
      </c>
      <c r="AI97" s="74" t="s">
        <v>127</v>
      </c>
      <c r="AJ97" s="74" t="s">
        <v>127</v>
      </c>
      <c r="AK97" s="74" t="s">
        <v>127</v>
      </c>
      <c r="AL97" s="74" t="s">
        <v>127</v>
      </c>
      <c r="AM97" s="74">
        <v>22.112400000000001</v>
      </c>
    </row>
    <row r="98" spans="1:39" hidden="1" outlineLevel="1">
      <c r="A98" s="62">
        <v>43191</v>
      </c>
      <c r="B98" s="74">
        <v>34.846899999999998</v>
      </c>
      <c r="C98" s="74">
        <v>38.528300000000002</v>
      </c>
      <c r="D98" s="74">
        <v>31.791</v>
      </c>
      <c r="E98" s="74">
        <v>40.497199999999999</v>
      </c>
      <c r="F98" s="74">
        <v>50.438400000000001</v>
      </c>
      <c r="G98" s="74">
        <v>39.664999999999999</v>
      </c>
      <c r="H98" s="74">
        <v>23.936299999999999</v>
      </c>
      <c r="I98" s="74">
        <v>38.5274</v>
      </c>
      <c r="J98" s="74">
        <v>31.785599999999999</v>
      </c>
      <c r="K98" s="74">
        <v>40.497199999999999</v>
      </c>
      <c r="L98" s="74">
        <v>50.438400000000001</v>
      </c>
      <c r="M98" s="74">
        <v>39.664999999999999</v>
      </c>
      <c r="N98" s="74">
        <v>23.936299999999999</v>
      </c>
      <c r="O98" s="74">
        <v>55.314500000000002</v>
      </c>
      <c r="P98" s="74">
        <v>55.314500000000002</v>
      </c>
      <c r="Q98" s="74" t="s">
        <v>127</v>
      </c>
      <c r="R98" s="74" t="s">
        <v>127</v>
      </c>
      <c r="S98" s="74" t="s">
        <v>127</v>
      </c>
      <c r="T98" s="74" t="s">
        <v>127</v>
      </c>
      <c r="U98" s="74">
        <v>19.0123</v>
      </c>
      <c r="V98" s="74">
        <v>0</v>
      </c>
      <c r="W98" s="74">
        <v>19.0123</v>
      </c>
      <c r="X98" s="74">
        <v>0</v>
      </c>
      <c r="Y98" s="74">
        <v>18</v>
      </c>
      <c r="Z98" s="74">
        <v>19.012699999999999</v>
      </c>
      <c r="AA98" s="74">
        <v>19.0123</v>
      </c>
      <c r="AB98" s="74">
        <v>0</v>
      </c>
      <c r="AC98" s="74">
        <v>19.0123</v>
      </c>
      <c r="AD98" s="74">
        <v>0</v>
      </c>
      <c r="AE98" s="74">
        <v>18</v>
      </c>
      <c r="AF98" s="74">
        <v>19.012699999999999</v>
      </c>
      <c r="AG98" s="74">
        <v>0</v>
      </c>
      <c r="AH98" s="74">
        <v>0</v>
      </c>
      <c r="AI98" s="74" t="s">
        <v>127</v>
      </c>
      <c r="AJ98" s="74" t="s">
        <v>127</v>
      </c>
      <c r="AK98" s="74" t="s">
        <v>127</v>
      </c>
      <c r="AL98" s="74" t="s">
        <v>127</v>
      </c>
      <c r="AM98" s="74">
        <v>21.2484</v>
      </c>
    </row>
    <row r="99" spans="1:39" hidden="1" outlineLevel="1">
      <c r="A99" s="62">
        <v>43221</v>
      </c>
      <c r="B99" s="74">
        <v>33.612400000000001</v>
      </c>
      <c r="C99" s="74">
        <v>36.155900000000003</v>
      </c>
      <c r="D99" s="74">
        <v>31.217400000000001</v>
      </c>
      <c r="E99" s="74">
        <v>37.921799999999998</v>
      </c>
      <c r="F99" s="74">
        <v>57.172199999999997</v>
      </c>
      <c r="G99" s="74">
        <v>35.8767</v>
      </c>
      <c r="H99" s="74">
        <v>23.278199999999998</v>
      </c>
      <c r="I99" s="74">
        <v>36.154499999999999</v>
      </c>
      <c r="J99" s="74">
        <v>31.210599999999999</v>
      </c>
      <c r="K99" s="74">
        <v>37.921799999999998</v>
      </c>
      <c r="L99" s="74">
        <v>57.172199999999997</v>
      </c>
      <c r="M99" s="74">
        <v>35.8767</v>
      </c>
      <c r="N99" s="74">
        <v>23.278199999999998</v>
      </c>
      <c r="O99" s="74">
        <v>53.869900000000001</v>
      </c>
      <c r="P99" s="74">
        <v>53.869900000000001</v>
      </c>
      <c r="Q99" s="74" t="s">
        <v>127</v>
      </c>
      <c r="R99" s="74" t="s">
        <v>127</v>
      </c>
      <c r="S99" s="74" t="s">
        <v>127</v>
      </c>
      <c r="T99" s="74" t="s">
        <v>127</v>
      </c>
      <c r="U99" s="74">
        <v>8.7452000000000005</v>
      </c>
      <c r="V99" s="74">
        <v>0</v>
      </c>
      <c r="W99" s="74">
        <v>8.7452000000000005</v>
      </c>
      <c r="X99" s="74">
        <v>0</v>
      </c>
      <c r="Y99" s="74">
        <v>18</v>
      </c>
      <c r="Z99" s="74">
        <v>14.661099999999999</v>
      </c>
      <c r="AA99" s="74">
        <v>8.7452000000000005</v>
      </c>
      <c r="AB99" s="74">
        <v>0</v>
      </c>
      <c r="AC99" s="74">
        <v>8.7452000000000005</v>
      </c>
      <c r="AD99" s="74">
        <v>0</v>
      </c>
      <c r="AE99" s="74">
        <v>18</v>
      </c>
      <c r="AF99" s="74">
        <v>14.661099999999999</v>
      </c>
      <c r="AG99" s="74">
        <v>0</v>
      </c>
      <c r="AH99" s="74">
        <v>0</v>
      </c>
      <c r="AI99" s="74" t="s">
        <v>127</v>
      </c>
      <c r="AJ99" s="74" t="s">
        <v>127</v>
      </c>
      <c r="AK99" s="74" t="s">
        <v>127</v>
      </c>
      <c r="AL99" s="74" t="s">
        <v>127</v>
      </c>
      <c r="AM99" s="74">
        <v>21.892299999999999</v>
      </c>
    </row>
    <row r="100" spans="1:39" hidden="1" outlineLevel="1">
      <c r="A100" s="62">
        <v>43252</v>
      </c>
      <c r="B100" s="74">
        <v>35.483499999999999</v>
      </c>
      <c r="C100" s="74">
        <v>38.870699999999999</v>
      </c>
      <c r="D100" s="74">
        <v>32.079000000000001</v>
      </c>
      <c r="E100" s="74">
        <v>40.458500000000001</v>
      </c>
      <c r="F100" s="74">
        <v>41.718299999999999</v>
      </c>
      <c r="G100" s="74">
        <v>40.990200000000002</v>
      </c>
      <c r="H100" s="74">
        <v>25.184899999999999</v>
      </c>
      <c r="I100" s="74">
        <v>38.870399999999997</v>
      </c>
      <c r="J100" s="74">
        <v>32.076599999999999</v>
      </c>
      <c r="K100" s="74">
        <v>40.458500000000001</v>
      </c>
      <c r="L100" s="74">
        <v>41.718299999999999</v>
      </c>
      <c r="M100" s="74">
        <v>40.990200000000002</v>
      </c>
      <c r="N100" s="74">
        <v>25.184899999999999</v>
      </c>
      <c r="O100" s="74">
        <v>54.198799999999999</v>
      </c>
      <c r="P100" s="74">
        <v>54.198799999999999</v>
      </c>
      <c r="Q100" s="74" t="s">
        <v>127</v>
      </c>
      <c r="R100" s="74" t="s">
        <v>127</v>
      </c>
      <c r="S100" s="74" t="s">
        <v>127</v>
      </c>
      <c r="T100" s="74" t="s">
        <v>127</v>
      </c>
      <c r="U100" s="74">
        <v>16.2791</v>
      </c>
      <c r="V100" s="74">
        <v>0</v>
      </c>
      <c r="W100" s="74">
        <v>16.2791</v>
      </c>
      <c r="X100" s="74">
        <v>0</v>
      </c>
      <c r="Y100" s="74">
        <v>19.893799999999999</v>
      </c>
      <c r="Z100" s="74">
        <v>18.094100000000001</v>
      </c>
      <c r="AA100" s="74">
        <v>16.2791</v>
      </c>
      <c r="AB100" s="74">
        <v>0</v>
      </c>
      <c r="AC100" s="74">
        <v>16.2791</v>
      </c>
      <c r="AD100" s="74">
        <v>0</v>
      </c>
      <c r="AE100" s="74">
        <v>19.893799999999999</v>
      </c>
      <c r="AF100" s="74">
        <v>18.094100000000001</v>
      </c>
      <c r="AG100" s="74">
        <v>0</v>
      </c>
      <c r="AH100" s="74">
        <v>0</v>
      </c>
      <c r="AI100" s="74" t="s">
        <v>127</v>
      </c>
      <c r="AJ100" s="74" t="s">
        <v>127</v>
      </c>
      <c r="AK100" s="74" t="s">
        <v>127</v>
      </c>
      <c r="AL100" s="74" t="s">
        <v>127</v>
      </c>
      <c r="AM100" s="74">
        <v>22.529199999999999</v>
      </c>
    </row>
    <row r="101" spans="1:39" hidden="1" outlineLevel="1">
      <c r="A101" s="62">
        <v>43282</v>
      </c>
      <c r="B101" s="74">
        <v>34.613500000000002</v>
      </c>
      <c r="C101" s="74">
        <v>38.141199999999998</v>
      </c>
      <c r="D101" s="74">
        <v>31.9693</v>
      </c>
      <c r="E101" s="74">
        <v>40.0032</v>
      </c>
      <c r="F101" s="74">
        <v>45.930399999999999</v>
      </c>
      <c r="G101" s="74">
        <v>39.592199999999998</v>
      </c>
      <c r="H101" s="74">
        <v>27.294599999999999</v>
      </c>
      <c r="I101" s="74">
        <v>38.2789</v>
      </c>
      <c r="J101" s="74">
        <v>31.964700000000001</v>
      </c>
      <c r="K101" s="74">
        <v>40.195300000000003</v>
      </c>
      <c r="L101" s="74">
        <v>45.930399999999999</v>
      </c>
      <c r="M101" s="74">
        <v>39.592199999999998</v>
      </c>
      <c r="N101" s="74">
        <v>29.385999999999999</v>
      </c>
      <c r="O101" s="74">
        <v>9.3370999999999995</v>
      </c>
      <c r="P101" s="74">
        <v>57.005800000000001</v>
      </c>
      <c r="Q101" s="74">
        <v>8.9152000000000005</v>
      </c>
      <c r="R101" s="74" t="s">
        <v>127</v>
      </c>
      <c r="S101" s="74" t="s">
        <v>127</v>
      </c>
      <c r="T101" s="74">
        <v>8.9152000000000005</v>
      </c>
      <c r="U101" s="74">
        <v>11.025499999999999</v>
      </c>
      <c r="V101" s="74">
        <v>0</v>
      </c>
      <c r="W101" s="74">
        <v>11.025499999999999</v>
      </c>
      <c r="X101" s="74">
        <v>0</v>
      </c>
      <c r="Y101" s="74">
        <v>20.187899999999999</v>
      </c>
      <c r="Z101" s="74">
        <v>18.599900000000002</v>
      </c>
      <c r="AA101" s="74">
        <v>11.025499999999999</v>
      </c>
      <c r="AB101" s="74">
        <v>0</v>
      </c>
      <c r="AC101" s="74">
        <v>11.025499999999999</v>
      </c>
      <c r="AD101" s="74">
        <v>0</v>
      </c>
      <c r="AE101" s="74">
        <v>20.187899999999999</v>
      </c>
      <c r="AF101" s="74">
        <v>18.599900000000002</v>
      </c>
      <c r="AG101" s="74">
        <v>0</v>
      </c>
      <c r="AH101" s="74">
        <v>0</v>
      </c>
      <c r="AI101" s="74">
        <v>0</v>
      </c>
      <c r="AJ101" s="74" t="s">
        <v>127</v>
      </c>
      <c r="AK101" s="74" t="s">
        <v>127</v>
      </c>
      <c r="AL101" s="74">
        <v>0</v>
      </c>
      <c r="AM101" s="74">
        <v>22.5092</v>
      </c>
    </row>
    <row r="102" spans="1:39" hidden="1" outlineLevel="1">
      <c r="A102" s="62">
        <v>43313</v>
      </c>
      <c r="B102" s="74">
        <v>34.923200000000001</v>
      </c>
      <c r="C102" s="74">
        <v>37.128999999999998</v>
      </c>
      <c r="D102" s="74">
        <v>31.641300000000001</v>
      </c>
      <c r="E102" s="74">
        <v>38.996200000000002</v>
      </c>
      <c r="F102" s="74">
        <v>40.0413</v>
      </c>
      <c r="G102" s="74">
        <v>39.906500000000001</v>
      </c>
      <c r="H102" s="74">
        <v>22.02</v>
      </c>
      <c r="I102" s="74">
        <v>37.128399999999999</v>
      </c>
      <c r="J102" s="74">
        <v>31.638000000000002</v>
      </c>
      <c r="K102" s="74">
        <v>38.996200000000002</v>
      </c>
      <c r="L102" s="74">
        <v>40.0413</v>
      </c>
      <c r="M102" s="74">
        <v>39.906500000000001</v>
      </c>
      <c r="N102" s="74">
        <v>22.02</v>
      </c>
      <c r="O102" s="74">
        <v>48.801400000000001</v>
      </c>
      <c r="P102" s="74">
        <v>48.801400000000001</v>
      </c>
      <c r="Q102" s="74">
        <v>0</v>
      </c>
      <c r="R102" s="74" t="s">
        <v>127</v>
      </c>
      <c r="S102" s="74">
        <v>0</v>
      </c>
      <c r="T102" s="74" t="s">
        <v>127</v>
      </c>
      <c r="U102" s="74">
        <v>18.179200000000002</v>
      </c>
      <c r="V102" s="74">
        <v>0</v>
      </c>
      <c r="W102" s="74">
        <v>18.179200000000002</v>
      </c>
      <c r="X102" s="74">
        <v>0</v>
      </c>
      <c r="Y102" s="74">
        <v>7.5</v>
      </c>
      <c r="Z102" s="74">
        <v>19.168500000000002</v>
      </c>
      <c r="AA102" s="74">
        <v>19.168500000000002</v>
      </c>
      <c r="AB102" s="74">
        <v>0</v>
      </c>
      <c r="AC102" s="74">
        <v>19.168500000000002</v>
      </c>
      <c r="AD102" s="74">
        <v>0</v>
      </c>
      <c r="AE102" s="74">
        <v>0</v>
      </c>
      <c r="AF102" s="74">
        <v>19.168500000000002</v>
      </c>
      <c r="AG102" s="74">
        <v>7.5</v>
      </c>
      <c r="AH102" s="74">
        <v>0</v>
      </c>
      <c r="AI102" s="74">
        <v>7.5</v>
      </c>
      <c r="AJ102" s="74" t="s">
        <v>127</v>
      </c>
      <c r="AK102" s="74">
        <v>7.5</v>
      </c>
      <c r="AL102" s="74" t="s">
        <v>127</v>
      </c>
      <c r="AM102" s="74">
        <v>25.1799</v>
      </c>
    </row>
    <row r="103" spans="1:39" hidden="1" outlineLevel="1">
      <c r="A103" s="62">
        <v>43344</v>
      </c>
      <c r="B103" s="74">
        <v>35.141500000000001</v>
      </c>
      <c r="C103" s="74">
        <v>37.594900000000003</v>
      </c>
      <c r="D103" s="74">
        <v>32.107599999999998</v>
      </c>
      <c r="E103" s="74">
        <v>38.9223</v>
      </c>
      <c r="F103" s="74">
        <v>41.480200000000004</v>
      </c>
      <c r="G103" s="74">
        <v>39.600999999999999</v>
      </c>
      <c r="H103" s="74">
        <v>24.411799999999999</v>
      </c>
      <c r="I103" s="74">
        <v>37.5946</v>
      </c>
      <c r="J103" s="74">
        <v>32.104300000000002</v>
      </c>
      <c r="K103" s="74">
        <v>38.9223</v>
      </c>
      <c r="L103" s="74">
        <v>41.480200000000004</v>
      </c>
      <c r="M103" s="74">
        <v>39.600999999999999</v>
      </c>
      <c r="N103" s="74">
        <v>24.411799999999999</v>
      </c>
      <c r="O103" s="74">
        <v>44.121299999999998</v>
      </c>
      <c r="P103" s="74">
        <v>44.121299999999998</v>
      </c>
      <c r="Q103" s="74">
        <v>0</v>
      </c>
      <c r="R103" s="74" t="s">
        <v>127</v>
      </c>
      <c r="S103" s="74" t="s">
        <v>127</v>
      </c>
      <c r="T103" s="74">
        <v>0</v>
      </c>
      <c r="U103" s="74">
        <v>17.229700000000001</v>
      </c>
      <c r="V103" s="74">
        <v>0</v>
      </c>
      <c r="W103" s="74">
        <v>17.229700000000001</v>
      </c>
      <c r="X103" s="74">
        <v>0</v>
      </c>
      <c r="Y103" s="74">
        <v>0</v>
      </c>
      <c r="Z103" s="74">
        <v>17.229700000000001</v>
      </c>
      <c r="AA103" s="74">
        <v>18.453700000000001</v>
      </c>
      <c r="AB103" s="74">
        <v>0</v>
      </c>
      <c r="AC103" s="74">
        <v>18.453700000000001</v>
      </c>
      <c r="AD103" s="74">
        <v>0</v>
      </c>
      <c r="AE103" s="74">
        <v>0</v>
      </c>
      <c r="AF103" s="74">
        <v>18.453700000000001</v>
      </c>
      <c r="AG103" s="74">
        <v>7.5</v>
      </c>
      <c r="AH103" s="74">
        <v>0</v>
      </c>
      <c r="AI103" s="74">
        <v>7.5</v>
      </c>
      <c r="AJ103" s="74" t="s">
        <v>127</v>
      </c>
      <c r="AK103" s="74" t="s">
        <v>127</v>
      </c>
      <c r="AL103" s="74">
        <v>7.5</v>
      </c>
      <c r="AM103" s="74">
        <v>25.183700000000002</v>
      </c>
    </row>
    <row r="104" spans="1:39" hidden="1" outlineLevel="1">
      <c r="A104" s="62">
        <v>43374</v>
      </c>
      <c r="B104" s="74">
        <v>37.245600000000003</v>
      </c>
      <c r="C104" s="74">
        <v>39.658000000000001</v>
      </c>
      <c r="D104" s="74">
        <v>41.572800000000001</v>
      </c>
      <c r="E104" s="74">
        <v>39.298000000000002</v>
      </c>
      <c r="F104" s="74">
        <v>41.7119</v>
      </c>
      <c r="G104" s="74">
        <v>38.959099999999999</v>
      </c>
      <c r="H104" s="74">
        <v>26.578499999999998</v>
      </c>
      <c r="I104" s="74">
        <v>39.656500000000001</v>
      </c>
      <c r="J104" s="74">
        <v>41.564399999999999</v>
      </c>
      <c r="K104" s="74">
        <v>39.298000000000002</v>
      </c>
      <c r="L104" s="74">
        <v>41.7119</v>
      </c>
      <c r="M104" s="74">
        <v>38.959099999999999</v>
      </c>
      <c r="N104" s="74">
        <v>26.578499999999998</v>
      </c>
      <c r="O104" s="74">
        <v>58.301600000000001</v>
      </c>
      <c r="P104" s="74">
        <v>58.301600000000001</v>
      </c>
      <c r="Q104" s="74" t="s">
        <v>127</v>
      </c>
      <c r="R104" s="74" t="s">
        <v>127</v>
      </c>
      <c r="S104" s="74" t="s">
        <v>127</v>
      </c>
      <c r="T104" s="74" t="s">
        <v>127</v>
      </c>
      <c r="U104" s="74">
        <v>17.900600000000001</v>
      </c>
      <c r="V104" s="74">
        <v>0</v>
      </c>
      <c r="W104" s="74">
        <v>17.900600000000001</v>
      </c>
      <c r="X104" s="74">
        <v>0</v>
      </c>
      <c r="Y104" s="74">
        <v>17.899999999999999</v>
      </c>
      <c r="Z104" s="74">
        <v>17.900700000000001</v>
      </c>
      <c r="AA104" s="74">
        <v>17.900600000000001</v>
      </c>
      <c r="AB104" s="74">
        <v>0</v>
      </c>
      <c r="AC104" s="74">
        <v>17.900600000000001</v>
      </c>
      <c r="AD104" s="74">
        <v>0</v>
      </c>
      <c r="AE104" s="74">
        <v>17.899999999999999</v>
      </c>
      <c r="AF104" s="74">
        <v>17.900700000000001</v>
      </c>
      <c r="AG104" s="74">
        <v>0</v>
      </c>
      <c r="AH104" s="74">
        <v>0</v>
      </c>
      <c r="AI104" s="74" t="s">
        <v>127</v>
      </c>
      <c r="AJ104" s="74" t="s">
        <v>127</v>
      </c>
      <c r="AK104" s="74" t="s">
        <v>127</v>
      </c>
      <c r="AL104" s="74" t="s">
        <v>127</v>
      </c>
      <c r="AM104" s="74">
        <v>25.8781</v>
      </c>
    </row>
    <row r="105" spans="1:39" hidden="1" outlineLevel="1">
      <c r="A105" s="62">
        <v>43405</v>
      </c>
      <c r="B105" s="74">
        <v>35.681100000000001</v>
      </c>
      <c r="C105" s="74">
        <v>38.995899999999999</v>
      </c>
      <c r="D105" s="74">
        <v>42.339300000000001</v>
      </c>
      <c r="E105" s="74">
        <v>38.708399999999997</v>
      </c>
      <c r="F105" s="74">
        <v>40.389000000000003</v>
      </c>
      <c r="G105" s="74">
        <v>39.610300000000002</v>
      </c>
      <c r="H105" s="74">
        <v>16.2835</v>
      </c>
      <c r="I105" s="74">
        <v>38.993600000000001</v>
      </c>
      <c r="J105" s="74">
        <v>42.3155</v>
      </c>
      <c r="K105" s="74">
        <v>38.708399999999997</v>
      </c>
      <c r="L105" s="74">
        <v>40.389000000000003</v>
      </c>
      <c r="M105" s="74">
        <v>39.610300000000002</v>
      </c>
      <c r="N105" s="74">
        <v>16.2835</v>
      </c>
      <c r="O105" s="74">
        <v>58.461799999999997</v>
      </c>
      <c r="P105" s="74">
        <v>58.461799999999997</v>
      </c>
      <c r="Q105" s="74" t="s">
        <v>127</v>
      </c>
      <c r="R105" s="74" t="s">
        <v>127</v>
      </c>
      <c r="S105" s="74" t="s">
        <v>127</v>
      </c>
      <c r="T105" s="74" t="s">
        <v>127</v>
      </c>
      <c r="U105" s="74">
        <v>14.3834</v>
      </c>
      <c r="V105" s="74">
        <v>0</v>
      </c>
      <c r="W105" s="74">
        <v>14.3834</v>
      </c>
      <c r="X105" s="74">
        <v>0</v>
      </c>
      <c r="Y105" s="74">
        <v>18.463100000000001</v>
      </c>
      <c r="Z105" s="74">
        <v>16.235700000000001</v>
      </c>
      <c r="AA105" s="74">
        <v>14.3834</v>
      </c>
      <c r="AB105" s="74">
        <v>0</v>
      </c>
      <c r="AC105" s="74">
        <v>14.3834</v>
      </c>
      <c r="AD105" s="74">
        <v>0</v>
      </c>
      <c r="AE105" s="74">
        <v>18.463100000000001</v>
      </c>
      <c r="AF105" s="74">
        <v>16.235700000000001</v>
      </c>
      <c r="AG105" s="74">
        <v>0</v>
      </c>
      <c r="AH105" s="74">
        <v>0</v>
      </c>
      <c r="AI105" s="74" t="s">
        <v>127</v>
      </c>
      <c r="AJ105" s="74" t="s">
        <v>127</v>
      </c>
      <c r="AK105" s="74" t="s">
        <v>127</v>
      </c>
      <c r="AL105" s="74" t="s">
        <v>127</v>
      </c>
      <c r="AM105" s="74">
        <v>24.4101</v>
      </c>
    </row>
    <row r="106" spans="1:39" hidden="1" outlineLevel="1">
      <c r="A106" s="62">
        <v>43435</v>
      </c>
      <c r="B106" s="74">
        <v>41.035899999999998</v>
      </c>
      <c r="C106" s="74">
        <v>45.2517</v>
      </c>
      <c r="D106" s="74">
        <v>39.430700000000002</v>
      </c>
      <c r="E106" s="74">
        <v>45.664900000000003</v>
      </c>
      <c r="F106" s="74">
        <v>40.574300000000001</v>
      </c>
      <c r="G106" s="74">
        <v>49.195599999999999</v>
      </c>
      <c r="H106" s="74">
        <v>16.137899999999998</v>
      </c>
      <c r="I106" s="74">
        <v>46.0777</v>
      </c>
      <c r="J106" s="74">
        <v>39.370199999999997</v>
      </c>
      <c r="K106" s="74">
        <v>46.566400000000002</v>
      </c>
      <c r="L106" s="74">
        <v>43.252000000000002</v>
      </c>
      <c r="M106" s="74">
        <v>49.195599999999999</v>
      </c>
      <c r="N106" s="74">
        <v>16.137899999999998</v>
      </c>
      <c r="O106" s="74">
        <v>15.335699999999999</v>
      </c>
      <c r="P106" s="74">
        <v>58.905299999999997</v>
      </c>
      <c r="Q106" s="74">
        <v>15</v>
      </c>
      <c r="R106" s="74">
        <v>15</v>
      </c>
      <c r="S106" s="74" t="s">
        <v>127</v>
      </c>
      <c r="T106" s="74" t="s">
        <v>127</v>
      </c>
      <c r="U106" s="74">
        <v>19.432200000000002</v>
      </c>
      <c r="V106" s="74">
        <v>0</v>
      </c>
      <c r="W106" s="74">
        <v>19.432200000000002</v>
      </c>
      <c r="X106" s="74">
        <v>0</v>
      </c>
      <c r="Y106" s="74">
        <v>0</v>
      </c>
      <c r="Z106" s="74">
        <v>19.432200000000002</v>
      </c>
      <c r="AA106" s="74">
        <v>19.432200000000002</v>
      </c>
      <c r="AB106" s="74">
        <v>0</v>
      </c>
      <c r="AC106" s="74">
        <v>19.432200000000002</v>
      </c>
      <c r="AD106" s="74">
        <v>0</v>
      </c>
      <c r="AE106" s="74">
        <v>0</v>
      </c>
      <c r="AF106" s="74">
        <v>19.432200000000002</v>
      </c>
      <c r="AG106" s="74">
        <v>0</v>
      </c>
      <c r="AH106" s="74">
        <v>0</v>
      </c>
      <c r="AI106" s="74">
        <v>0</v>
      </c>
      <c r="AJ106" s="74">
        <v>0</v>
      </c>
      <c r="AK106" s="74" t="s">
        <v>127</v>
      </c>
      <c r="AL106" s="74" t="s">
        <v>127</v>
      </c>
      <c r="AM106" s="74">
        <v>24.825299999999999</v>
      </c>
    </row>
    <row r="107" spans="1:39" hidden="1" outlineLevel="1">
      <c r="A107" s="62">
        <v>43466</v>
      </c>
      <c r="B107" s="74">
        <v>40.774000000000001</v>
      </c>
      <c r="C107" s="74">
        <v>43.721600000000002</v>
      </c>
      <c r="D107" s="74">
        <v>39.392099999999999</v>
      </c>
      <c r="E107" s="74">
        <v>44.0535</v>
      </c>
      <c r="F107" s="74">
        <v>42.797499999999999</v>
      </c>
      <c r="G107" s="74">
        <v>45.701900000000002</v>
      </c>
      <c r="H107" s="74">
        <v>19.0715</v>
      </c>
      <c r="I107" s="74">
        <v>43.735500000000002</v>
      </c>
      <c r="J107" s="74">
        <v>39.382899999999999</v>
      </c>
      <c r="K107" s="74">
        <v>44.069099999999999</v>
      </c>
      <c r="L107" s="74">
        <v>42.797499999999999</v>
      </c>
      <c r="M107" s="74">
        <v>45.701900000000002</v>
      </c>
      <c r="N107" s="74">
        <v>19.2043</v>
      </c>
      <c r="O107" s="74">
        <v>17.122900000000001</v>
      </c>
      <c r="P107" s="74">
        <v>55.160400000000003</v>
      </c>
      <c r="Q107" s="74">
        <v>13.8</v>
      </c>
      <c r="R107" s="74" t="s">
        <v>127</v>
      </c>
      <c r="S107" s="74" t="s">
        <v>127</v>
      </c>
      <c r="T107" s="74">
        <v>13.8</v>
      </c>
      <c r="U107" s="74">
        <v>18.457799999999999</v>
      </c>
      <c r="V107" s="74">
        <v>0</v>
      </c>
      <c r="W107" s="74">
        <v>18.457799999999999</v>
      </c>
      <c r="X107" s="74">
        <v>0</v>
      </c>
      <c r="Y107" s="74">
        <v>12.6327</v>
      </c>
      <c r="Z107" s="74">
        <v>18.790900000000001</v>
      </c>
      <c r="AA107" s="74">
        <v>20.241199999999999</v>
      </c>
      <c r="AB107" s="74">
        <v>0</v>
      </c>
      <c r="AC107" s="74">
        <v>20.241199999999999</v>
      </c>
      <c r="AD107" s="74">
        <v>0</v>
      </c>
      <c r="AE107" s="74">
        <v>12.6327</v>
      </c>
      <c r="AF107" s="74">
        <v>20.829499999999999</v>
      </c>
      <c r="AG107" s="74">
        <v>13</v>
      </c>
      <c r="AH107" s="74">
        <v>0</v>
      </c>
      <c r="AI107" s="74">
        <v>13</v>
      </c>
      <c r="AJ107" s="74" t="s">
        <v>127</v>
      </c>
      <c r="AK107" s="74" t="s">
        <v>127</v>
      </c>
      <c r="AL107" s="74">
        <v>13</v>
      </c>
      <c r="AM107" s="74">
        <v>25.793900000000001</v>
      </c>
    </row>
    <row r="108" spans="1:39" hidden="1" outlineLevel="1">
      <c r="A108" s="62">
        <v>43497</v>
      </c>
      <c r="B108" s="74">
        <v>32.455300000000001</v>
      </c>
      <c r="C108" s="74">
        <v>34.536200000000001</v>
      </c>
      <c r="D108" s="74">
        <v>41.448099999999997</v>
      </c>
      <c r="E108" s="74">
        <v>33.915300000000002</v>
      </c>
      <c r="F108" s="74">
        <v>36.859400000000001</v>
      </c>
      <c r="G108" s="74">
        <v>34.545699999999997</v>
      </c>
      <c r="H108" s="74">
        <v>8.1753999999999998</v>
      </c>
      <c r="I108" s="74">
        <v>34.366199999999999</v>
      </c>
      <c r="J108" s="74">
        <v>39.826000000000001</v>
      </c>
      <c r="K108" s="74">
        <v>33.915300000000002</v>
      </c>
      <c r="L108" s="74">
        <v>36.859400000000001</v>
      </c>
      <c r="M108" s="74">
        <v>34.545699999999997</v>
      </c>
      <c r="N108" s="74">
        <v>8.1753999999999998</v>
      </c>
      <c r="O108" s="74">
        <v>59.960599999999999</v>
      </c>
      <c r="P108" s="74">
        <v>59.960599999999999</v>
      </c>
      <c r="Q108" s="74">
        <v>0</v>
      </c>
      <c r="R108" s="74" t="s">
        <v>127</v>
      </c>
      <c r="S108" s="74">
        <v>0</v>
      </c>
      <c r="T108" s="74" t="s">
        <v>127</v>
      </c>
      <c r="U108" s="74">
        <v>19.648700000000002</v>
      </c>
      <c r="V108" s="74">
        <v>0</v>
      </c>
      <c r="W108" s="74">
        <v>19.648700000000002</v>
      </c>
      <c r="X108" s="74">
        <v>0</v>
      </c>
      <c r="Y108" s="74">
        <v>12.6318</v>
      </c>
      <c r="Z108" s="74">
        <v>19.778300000000002</v>
      </c>
      <c r="AA108" s="74">
        <v>19.648700000000002</v>
      </c>
      <c r="AB108" s="74">
        <v>0</v>
      </c>
      <c r="AC108" s="74">
        <v>19.648700000000002</v>
      </c>
      <c r="AD108" s="74">
        <v>0</v>
      </c>
      <c r="AE108" s="74">
        <v>12.6318</v>
      </c>
      <c r="AF108" s="74">
        <v>19.778300000000002</v>
      </c>
      <c r="AG108" s="74">
        <v>0</v>
      </c>
      <c r="AH108" s="74">
        <v>0</v>
      </c>
      <c r="AI108" s="74">
        <v>0</v>
      </c>
      <c r="AJ108" s="74" t="s">
        <v>127</v>
      </c>
      <c r="AK108" s="74">
        <v>0</v>
      </c>
      <c r="AL108" s="74" t="s">
        <v>127</v>
      </c>
      <c r="AM108" s="74">
        <v>25.350200000000001</v>
      </c>
    </row>
    <row r="109" spans="1:39" hidden="1" outlineLevel="1">
      <c r="A109" s="62">
        <v>43525</v>
      </c>
      <c r="B109" s="74">
        <v>31.156099999999999</v>
      </c>
      <c r="C109" s="74">
        <v>32.434600000000003</v>
      </c>
      <c r="D109" s="74">
        <v>40.640599999999999</v>
      </c>
      <c r="E109" s="74">
        <v>31.753900000000002</v>
      </c>
      <c r="F109" s="74">
        <v>31.687200000000001</v>
      </c>
      <c r="G109" s="74">
        <v>33.3583</v>
      </c>
      <c r="H109" s="74">
        <v>11.417199999999999</v>
      </c>
      <c r="I109" s="74">
        <v>32.433100000000003</v>
      </c>
      <c r="J109" s="74">
        <v>40.628300000000003</v>
      </c>
      <c r="K109" s="74">
        <v>31.753900000000002</v>
      </c>
      <c r="L109" s="74">
        <v>31.687200000000001</v>
      </c>
      <c r="M109" s="74">
        <v>33.3583</v>
      </c>
      <c r="N109" s="74">
        <v>11.417199999999999</v>
      </c>
      <c r="O109" s="74">
        <v>53.080399999999997</v>
      </c>
      <c r="P109" s="74">
        <v>53.080399999999997</v>
      </c>
      <c r="Q109" s="74" t="s">
        <v>127</v>
      </c>
      <c r="R109" s="74" t="s">
        <v>127</v>
      </c>
      <c r="S109" s="74" t="s">
        <v>127</v>
      </c>
      <c r="T109" s="74" t="s">
        <v>127</v>
      </c>
      <c r="U109" s="74">
        <v>17.544599999999999</v>
      </c>
      <c r="V109" s="74">
        <v>0</v>
      </c>
      <c r="W109" s="74">
        <v>17.544599999999999</v>
      </c>
      <c r="X109" s="74">
        <v>0</v>
      </c>
      <c r="Y109" s="74">
        <v>0</v>
      </c>
      <c r="Z109" s="74">
        <v>17.544599999999999</v>
      </c>
      <c r="AA109" s="74">
        <v>17.544599999999999</v>
      </c>
      <c r="AB109" s="74">
        <v>0</v>
      </c>
      <c r="AC109" s="74">
        <v>17.544599999999999</v>
      </c>
      <c r="AD109" s="74">
        <v>0</v>
      </c>
      <c r="AE109" s="74">
        <v>0</v>
      </c>
      <c r="AF109" s="74">
        <v>17.544599999999999</v>
      </c>
      <c r="AG109" s="74">
        <v>0</v>
      </c>
      <c r="AH109" s="74">
        <v>0</v>
      </c>
      <c r="AI109" s="74" t="s">
        <v>127</v>
      </c>
      <c r="AJ109" s="74" t="s">
        <v>127</v>
      </c>
      <c r="AK109" s="74" t="s">
        <v>127</v>
      </c>
      <c r="AL109" s="74" t="s">
        <v>127</v>
      </c>
      <c r="AM109" s="74">
        <v>26.2744</v>
      </c>
    </row>
    <row r="110" spans="1:39" hidden="1" outlineLevel="1">
      <c r="A110" s="62">
        <v>43556</v>
      </c>
      <c r="B110" s="74">
        <v>32.244500000000002</v>
      </c>
      <c r="C110" s="74">
        <v>34.651899999999998</v>
      </c>
      <c r="D110" s="74">
        <v>40.322099999999999</v>
      </c>
      <c r="E110" s="74">
        <v>34.183</v>
      </c>
      <c r="F110" s="74">
        <v>36.719499999999996</v>
      </c>
      <c r="G110" s="74">
        <v>33.883400000000002</v>
      </c>
      <c r="H110" s="74">
        <v>25.225999999999999</v>
      </c>
      <c r="I110" s="74">
        <v>34.651800000000001</v>
      </c>
      <c r="J110" s="74">
        <v>40.320599999999999</v>
      </c>
      <c r="K110" s="74">
        <v>34.183</v>
      </c>
      <c r="L110" s="74">
        <v>36.719499999999996</v>
      </c>
      <c r="M110" s="74">
        <v>33.883400000000002</v>
      </c>
      <c r="N110" s="74">
        <v>25.225999999999999</v>
      </c>
      <c r="O110" s="74">
        <v>49.688699999999997</v>
      </c>
      <c r="P110" s="74">
        <v>49.688699999999997</v>
      </c>
      <c r="Q110" s="74">
        <v>0</v>
      </c>
      <c r="R110" s="74" t="s">
        <v>127</v>
      </c>
      <c r="S110" s="74">
        <v>0</v>
      </c>
      <c r="T110" s="74">
        <v>0</v>
      </c>
      <c r="U110" s="74">
        <v>19.736499999999999</v>
      </c>
      <c r="V110" s="74">
        <v>0</v>
      </c>
      <c r="W110" s="74">
        <v>19.736499999999999</v>
      </c>
      <c r="X110" s="74">
        <v>0</v>
      </c>
      <c r="Y110" s="74">
        <v>26.184100000000001</v>
      </c>
      <c r="Z110" s="74">
        <v>19.366</v>
      </c>
      <c r="AA110" s="74">
        <v>20.314900000000002</v>
      </c>
      <c r="AB110" s="74">
        <v>0</v>
      </c>
      <c r="AC110" s="74">
        <v>20.314900000000002</v>
      </c>
      <c r="AD110" s="74">
        <v>0</v>
      </c>
      <c r="AE110" s="74">
        <v>26.184100000000001</v>
      </c>
      <c r="AF110" s="74">
        <v>19.8996</v>
      </c>
      <c r="AG110" s="74">
        <v>17.058900000000001</v>
      </c>
      <c r="AH110" s="74">
        <v>0</v>
      </c>
      <c r="AI110" s="74">
        <v>17.058900000000001</v>
      </c>
      <c r="AJ110" s="74" t="s">
        <v>127</v>
      </c>
      <c r="AK110" s="74">
        <v>0</v>
      </c>
      <c r="AL110" s="74">
        <v>17.058900000000001</v>
      </c>
      <c r="AM110" s="74">
        <v>23.5488</v>
      </c>
    </row>
    <row r="111" spans="1:39" hidden="1" outlineLevel="1">
      <c r="A111" s="62">
        <v>43586</v>
      </c>
      <c r="B111" s="74">
        <v>34.559100000000001</v>
      </c>
      <c r="C111" s="74">
        <v>37.346899999999998</v>
      </c>
      <c r="D111" s="74">
        <v>39.6631</v>
      </c>
      <c r="E111" s="74">
        <v>37.154899999999998</v>
      </c>
      <c r="F111" s="74">
        <v>39.296799999999998</v>
      </c>
      <c r="G111" s="74">
        <v>35.969299999999997</v>
      </c>
      <c r="H111" s="74">
        <v>32.7303</v>
      </c>
      <c r="I111" s="74">
        <v>37.345700000000001</v>
      </c>
      <c r="J111" s="74">
        <v>39.649799999999999</v>
      </c>
      <c r="K111" s="74">
        <v>37.154899999999998</v>
      </c>
      <c r="L111" s="74">
        <v>39.296799999999998</v>
      </c>
      <c r="M111" s="74">
        <v>35.969299999999997</v>
      </c>
      <c r="N111" s="74">
        <v>32.7303</v>
      </c>
      <c r="O111" s="74">
        <v>55.081499999999998</v>
      </c>
      <c r="P111" s="74">
        <v>55.081499999999998</v>
      </c>
      <c r="Q111" s="74">
        <v>0</v>
      </c>
      <c r="R111" s="74" t="s">
        <v>127</v>
      </c>
      <c r="S111" s="74">
        <v>0</v>
      </c>
      <c r="T111" s="74">
        <v>0</v>
      </c>
      <c r="U111" s="74">
        <v>17.569299999999998</v>
      </c>
      <c r="V111" s="74">
        <v>0</v>
      </c>
      <c r="W111" s="74">
        <v>17.569299999999998</v>
      </c>
      <c r="X111" s="74">
        <v>0</v>
      </c>
      <c r="Y111" s="74">
        <v>24.339500000000001</v>
      </c>
      <c r="Z111" s="74">
        <v>16.871400000000001</v>
      </c>
      <c r="AA111" s="74">
        <v>17.6175</v>
      </c>
      <c r="AB111" s="74">
        <v>0</v>
      </c>
      <c r="AC111" s="74">
        <v>17.6175</v>
      </c>
      <c r="AD111" s="74">
        <v>0</v>
      </c>
      <c r="AE111" s="74">
        <v>24.339500000000001</v>
      </c>
      <c r="AF111" s="74">
        <v>16.9208</v>
      </c>
      <c r="AG111" s="74">
        <v>7.6252000000000004</v>
      </c>
      <c r="AH111" s="74">
        <v>0</v>
      </c>
      <c r="AI111" s="74">
        <v>7.6252000000000004</v>
      </c>
      <c r="AJ111" s="74" t="s">
        <v>127</v>
      </c>
      <c r="AK111" s="74">
        <v>0</v>
      </c>
      <c r="AL111" s="74">
        <v>7.6252000000000004</v>
      </c>
      <c r="AM111" s="74">
        <v>23.993500000000001</v>
      </c>
    </row>
    <row r="112" spans="1:39" hidden="1" outlineLevel="1">
      <c r="A112" s="62">
        <v>43617</v>
      </c>
      <c r="B112" s="74">
        <v>34.499600000000001</v>
      </c>
      <c r="C112" s="74">
        <v>37.625</v>
      </c>
      <c r="D112" s="74">
        <v>41.097799999999999</v>
      </c>
      <c r="E112" s="74">
        <v>37.2376</v>
      </c>
      <c r="F112" s="74">
        <v>36.402200000000001</v>
      </c>
      <c r="G112" s="74">
        <v>38.2042</v>
      </c>
      <c r="H112" s="74">
        <v>27.628599999999999</v>
      </c>
      <c r="I112" s="74">
        <v>37.6235</v>
      </c>
      <c r="J112" s="74">
        <v>41.085299999999997</v>
      </c>
      <c r="K112" s="74">
        <v>37.2376</v>
      </c>
      <c r="L112" s="74">
        <v>36.402200000000001</v>
      </c>
      <c r="M112" s="74">
        <v>38.2042</v>
      </c>
      <c r="N112" s="74">
        <v>27.628599999999999</v>
      </c>
      <c r="O112" s="74">
        <v>58.738100000000003</v>
      </c>
      <c r="P112" s="74">
        <v>58.738100000000003</v>
      </c>
      <c r="Q112" s="74">
        <v>0</v>
      </c>
      <c r="R112" s="74" t="s">
        <v>127</v>
      </c>
      <c r="S112" s="74">
        <v>0</v>
      </c>
      <c r="T112" s="74">
        <v>0</v>
      </c>
      <c r="U112" s="74">
        <v>20.247299999999999</v>
      </c>
      <c r="V112" s="74">
        <v>0</v>
      </c>
      <c r="W112" s="74">
        <v>20.247299999999999</v>
      </c>
      <c r="X112" s="74">
        <v>44.66</v>
      </c>
      <c r="Y112" s="74">
        <v>18</v>
      </c>
      <c r="Z112" s="74">
        <v>18.170999999999999</v>
      </c>
      <c r="AA112" s="74">
        <v>20.3169</v>
      </c>
      <c r="AB112" s="74">
        <v>0</v>
      </c>
      <c r="AC112" s="74">
        <v>20.3169</v>
      </c>
      <c r="AD112" s="74">
        <v>44.66</v>
      </c>
      <c r="AE112" s="74">
        <v>18</v>
      </c>
      <c r="AF112" s="74">
        <v>18.229600000000001</v>
      </c>
      <c r="AG112" s="74">
        <v>11.018000000000001</v>
      </c>
      <c r="AH112" s="74">
        <v>0</v>
      </c>
      <c r="AI112" s="74">
        <v>11.018000000000001</v>
      </c>
      <c r="AJ112" s="74" t="s">
        <v>127</v>
      </c>
      <c r="AK112" s="74">
        <v>0</v>
      </c>
      <c r="AL112" s="74">
        <v>11.018000000000001</v>
      </c>
      <c r="AM112" s="74">
        <v>24.469000000000001</v>
      </c>
    </row>
    <row r="113" spans="1:39" hidden="1" outlineLevel="1">
      <c r="A113" s="62">
        <v>43647</v>
      </c>
      <c r="B113" s="74">
        <v>34.207000000000001</v>
      </c>
      <c r="C113" s="74">
        <v>36.072899999999997</v>
      </c>
      <c r="D113" s="74">
        <v>41.563899999999997</v>
      </c>
      <c r="E113" s="74">
        <v>35.572000000000003</v>
      </c>
      <c r="F113" s="74">
        <v>37.858499999999999</v>
      </c>
      <c r="G113" s="74">
        <v>33.690100000000001</v>
      </c>
      <c r="H113" s="74">
        <v>23.029499999999999</v>
      </c>
      <c r="I113" s="74">
        <v>36.139299999999999</v>
      </c>
      <c r="J113" s="74">
        <v>41.554600000000001</v>
      </c>
      <c r="K113" s="74">
        <v>35.644300000000001</v>
      </c>
      <c r="L113" s="74">
        <v>37.858499999999999</v>
      </c>
      <c r="M113" s="74">
        <v>33.690100000000001</v>
      </c>
      <c r="N113" s="74">
        <v>24.417400000000001</v>
      </c>
      <c r="O113" s="74">
        <v>8.9512999999999998</v>
      </c>
      <c r="P113" s="74">
        <v>58.601799999999997</v>
      </c>
      <c r="Q113" s="74">
        <v>8</v>
      </c>
      <c r="R113" s="74">
        <v>0</v>
      </c>
      <c r="S113" s="74">
        <v>0</v>
      </c>
      <c r="T113" s="74">
        <v>8</v>
      </c>
      <c r="U113" s="74">
        <v>18.9559</v>
      </c>
      <c r="V113" s="74">
        <v>0</v>
      </c>
      <c r="W113" s="74">
        <v>18.9559</v>
      </c>
      <c r="X113" s="74">
        <v>0</v>
      </c>
      <c r="Y113" s="74">
        <v>19.899999999999999</v>
      </c>
      <c r="Z113" s="74">
        <v>18.9556</v>
      </c>
      <c r="AA113" s="74">
        <v>18.9559</v>
      </c>
      <c r="AB113" s="74">
        <v>0</v>
      </c>
      <c r="AC113" s="74">
        <v>18.9559</v>
      </c>
      <c r="AD113" s="74">
        <v>0</v>
      </c>
      <c r="AE113" s="74">
        <v>19.899999999999999</v>
      </c>
      <c r="AF113" s="74">
        <v>18.9556</v>
      </c>
      <c r="AG113" s="74">
        <v>0</v>
      </c>
      <c r="AH113" s="74">
        <v>0</v>
      </c>
      <c r="AI113" s="74">
        <v>0</v>
      </c>
      <c r="AJ113" s="74">
        <v>0</v>
      </c>
      <c r="AK113" s="74">
        <v>0</v>
      </c>
      <c r="AL113" s="74">
        <v>0</v>
      </c>
      <c r="AM113" s="74">
        <v>24.8247</v>
      </c>
    </row>
    <row r="114" spans="1:39" hidden="1" outlineLevel="1">
      <c r="A114" s="62">
        <v>43678</v>
      </c>
      <c r="B114" s="74">
        <v>36.320500000000003</v>
      </c>
      <c r="C114" s="74">
        <v>37.548699999999997</v>
      </c>
      <c r="D114" s="74">
        <v>41.927300000000002</v>
      </c>
      <c r="E114" s="74">
        <v>37.284399999999998</v>
      </c>
      <c r="F114" s="74">
        <v>39.831200000000003</v>
      </c>
      <c r="G114" s="74">
        <v>31.893000000000001</v>
      </c>
      <c r="H114" s="74">
        <v>31.724699999999999</v>
      </c>
      <c r="I114" s="74">
        <v>37.548400000000001</v>
      </c>
      <c r="J114" s="74">
        <v>41.924300000000002</v>
      </c>
      <c r="K114" s="74">
        <v>37.284399999999998</v>
      </c>
      <c r="L114" s="74">
        <v>39.831200000000003</v>
      </c>
      <c r="M114" s="74">
        <v>31.893000000000001</v>
      </c>
      <c r="N114" s="74">
        <v>31.724699999999999</v>
      </c>
      <c r="O114" s="74">
        <v>47.505499999999998</v>
      </c>
      <c r="P114" s="74">
        <v>47.505499999999998</v>
      </c>
      <c r="Q114" s="74" t="s">
        <v>127</v>
      </c>
      <c r="R114" s="74" t="s">
        <v>127</v>
      </c>
      <c r="S114" s="74" t="s">
        <v>127</v>
      </c>
      <c r="T114" s="74" t="s">
        <v>127</v>
      </c>
      <c r="U114" s="74">
        <v>18.790099999999999</v>
      </c>
      <c r="V114" s="74">
        <v>0</v>
      </c>
      <c r="W114" s="74">
        <v>18.790099999999999</v>
      </c>
      <c r="X114" s="74">
        <v>0</v>
      </c>
      <c r="Y114" s="74">
        <v>0</v>
      </c>
      <c r="Z114" s="74">
        <v>18.790099999999999</v>
      </c>
      <c r="AA114" s="74">
        <v>18.790099999999999</v>
      </c>
      <c r="AB114" s="74">
        <v>0</v>
      </c>
      <c r="AC114" s="74">
        <v>18.790099999999999</v>
      </c>
      <c r="AD114" s="74">
        <v>0</v>
      </c>
      <c r="AE114" s="74">
        <v>0</v>
      </c>
      <c r="AF114" s="74">
        <v>18.790099999999999</v>
      </c>
      <c r="AG114" s="74">
        <v>0</v>
      </c>
      <c r="AH114" s="74">
        <v>0</v>
      </c>
      <c r="AI114" s="74" t="s">
        <v>127</v>
      </c>
      <c r="AJ114" s="74" t="s">
        <v>127</v>
      </c>
      <c r="AK114" s="74" t="s">
        <v>127</v>
      </c>
      <c r="AL114" s="74" t="s">
        <v>127</v>
      </c>
      <c r="AM114" s="74">
        <v>25.204599999999999</v>
      </c>
    </row>
    <row r="115" spans="1:39" hidden="1" outlineLevel="1">
      <c r="A115" s="62">
        <v>43709</v>
      </c>
      <c r="B115" s="74">
        <v>36.185299999999998</v>
      </c>
      <c r="C115" s="74">
        <v>37.4602</v>
      </c>
      <c r="D115" s="74">
        <v>42.0702</v>
      </c>
      <c r="E115" s="74">
        <v>37.167999999999999</v>
      </c>
      <c r="F115" s="74">
        <v>39.745800000000003</v>
      </c>
      <c r="G115" s="74">
        <v>32.341700000000003</v>
      </c>
      <c r="H115" s="74">
        <v>20.134799999999998</v>
      </c>
      <c r="I115" s="74">
        <v>37.459899999999998</v>
      </c>
      <c r="J115" s="74">
        <v>42.065600000000003</v>
      </c>
      <c r="K115" s="74">
        <v>37.167999999999999</v>
      </c>
      <c r="L115" s="74">
        <v>39.745800000000003</v>
      </c>
      <c r="M115" s="74">
        <v>32.341700000000003</v>
      </c>
      <c r="N115" s="74">
        <v>20.134799999999998</v>
      </c>
      <c r="O115" s="74">
        <v>55.190199999999997</v>
      </c>
      <c r="P115" s="74">
        <v>55.190199999999997</v>
      </c>
      <c r="Q115" s="74" t="s">
        <v>127</v>
      </c>
      <c r="R115" s="74" t="s">
        <v>127</v>
      </c>
      <c r="S115" s="74" t="s">
        <v>127</v>
      </c>
      <c r="T115" s="74" t="s">
        <v>127</v>
      </c>
      <c r="U115" s="74">
        <v>14.584</v>
      </c>
      <c r="V115" s="74">
        <v>0</v>
      </c>
      <c r="W115" s="74">
        <v>14.584</v>
      </c>
      <c r="X115" s="74">
        <v>0</v>
      </c>
      <c r="Y115" s="74">
        <v>0</v>
      </c>
      <c r="Z115" s="74">
        <v>17.664200000000001</v>
      </c>
      <c r="AA115" s="74">
        <v>14.584</v>
      </c>
      <c r="AB115" s="74">
        <v>0</v>
      </c>
      <c r="AC115" s="74">
        <v>14.584</v>
      </c>
      <c r="AD115" s="74">
        <v>0</v>
      </c>
      <c r="AE115" s="74">
        <v>0</v>
      </c>
      <c r="AF115" s="74">
        <v>17.664200000000001</v>
      </c>
      <c r="AG115" s="74">
        <v>0</v>
      </c>
      <c r="AH115" s="74">
        <v>0</v>
      </c>
      <c r="AI115" s="74" t="s">
        <v>127</v>
      </c>
      <c r="AJ115" s="74" t="s">
        <v>127</v>
      </c>
      <c r="AK115" s="74" t="s">
        <v>127</v>
      </c>
      <c r="AL115" s="74" t="s">
        <v>127</v>
      </c>
      <c r="AM115" s="74">
        <v>26.0015</v>
      </c>
    </row>
    <row r="116" spans="1:39" hidden="1" outlineLevel="1">
      <c r="A116" s="62">
        <v>43739</v>
      </c>
      <c r="B116" s="74">
        <v>36.821199999999997</v>
      </c>
      <c r="C116" s="74">
        <v>38.441600000000001</v>
      </c>
      <c r="D116" s="74">
        <v>42.305300000000003</v>
      </c>
      <c r="E116" s="74">
        <v>38.171399999999998</v>
      </c>
      <c r="F116" s="74">
        <v>40.0747</v>
      </c>
      <c r="G116" s="74">
        <v>34.825899999999997</v>
      </c>
      <c r="H116" s="74">
        <v>22.936699999999998</v>
      </c>
      <c r="I116" s="74">
        <v>38.4405</v>
      </c>
      <c r="J116" s="74">
        <v>42.292700000000004</v>
      </c>
      <c r="K116" s="74">
        <v>38.171399999999998</v>
      </c>
      <c r="L116" s="74">
        <v>40.0747</v>
      </c>
      <c r="M116" s="74">
        <v>34.825899999999997</v>
      </c>
      <c r="N116" s="74">
        <v>22.936699999999998</v>
      </c>
      <c r="O116" s="74">
        <v>51.3063</v>
      </c>
      <c r="P116" s="74">
        <v>51.3063</v>
      </c>
      <c r="Q116" s="74">
        <v>0</v>
      </c>
      <c r="R116" s="74" t="s">
        <v>127</v>
      </c>
      <c r="S116" s="74" t="s">
        <v>127</v>
      </c>
      <c r="T116" s="74">
        <v>0</v>
      </c>
      <c r="U116" s="74">
        <v>18.740300000000001</v>
      </c>
      <c r="V116" s="74">
        <v>0</v>
      </c>
      <c r="W116" s="74">
        <v>18.740300000000001</v>
      </c>
      <c r="X116" s="74">
        <v>26</v>
      </c>
      <c r="Y116" s="74">
        <v>20.942</v>
      </c>
      <c r="Z116" s="74">
        <v>18.387799999999999</v>
      </c>
      <c r="AA116" s="74">
        <v>18.998200000000001</v>
      </c>
      <c r="AB116" s="74">
        <v>0</v>
      </c>
      <c r="AC116" s="74">
        <v>18.998200000000001</v>
      </c>
      <c r="AD116" s="74">
        <v>26</v>
      </c>
      <c r="AE116" s="74">
        <v>20.942</v>
      </c>
      <c r="AF116" s="74">
        <v>18.652899999999999</v>
      </c>
      <c r="AG116" s="74">
        <v>9.1960999999999995</v>
      </c>
      <c r="AH116" s="74">
        <v>0</v>
      </c>
      <c r="AI116" s="74">
        <v>9.1960999999999995</v>
      </c>
      <c r="AJ116" s="74" t="s">
        <v>127</v>
      </c>
      <c r="AK116" s="74" t="s">
        <v>127</v>
      </c>
      <c r="AL116" s="74">
        <v>9.1960999999999995</v>
      </c>
      <c r="AM116" s="74">
        <v>25.280899999999999</v>
      </c>
    </row>
    <row r="117" spans="1:39" hidden="1" outlineLevel="1">
      <c r="A117" s="62">
        <v>43770</v>
      </c>
      <c r="B117" s="74">
        <v>35.958599999999997</v>
      </c>
      <c r="C117" s="74">
        <v>37.291499999999999</v>
      </c>
      <c r="D117" s="74">
        <v>42.398000000000003</v>
      </c>
      <c r="E117" s="74">
        <v>36.953200000000002</v>
      </c>
      <c r="F117" s="74">
        <v>39.625300000000003</v>
      </c>
      <c r="G117" s="74">
        <v>31.75</v>
      </c>
      <c r="H117" s="74">
        <v>26.751799999999999</v>
      </c>
      <c r="I117" s="74">
        <v>37.290999999999997</v>
      </c>
      <c r="J117" s="74">
        <v>42.392099999999999</v>
      </c>
      <c r="K117" s="74">
        <v>36.953200000000002</v>
      </c>
      <c r="L117" s="74">
        <v>39.625300000000003</v>
      </c>
      <c r="M117" s="74">
        <v>31.75</v>
      </c>
      <c r="N117" s="74">
        <v>26.751799999999999</v>
      </c>
      <c r="O117" s="74">
        <v>57.165399999999998</v>
      </c>
      <c r="P117" s="74">
        <v>57.165399999999998</v>
      </c>
      <c r="Q117" s="74" t="s">
        <v>127</v>
      </c>
      <c r="R117" s="74" t="s">
        <v>127</v>
      </c>
      <c r="S117" s="74" t="s">
        <v>127</v>
      </c>
      <c r="T117" s="74" t="s">
        <v>127</v>
      </c>
      <c r="U117" s="74">
        <v>18.160799999999998</v>
      </c>
      <c r="V117" s="74">
        <v>0</v>
      </c>
      <c r="W117" s="74">
        <v>18.160799999999998</v>
      </c>
      <c r="X117" s="74">
        <v>0</v>
      </c>
      <c r="Y117" s="74">
        <v>19.974799999999998</v>
      </c>
      <c r="Z117" s="74">
        <v>18.021100000000001</v>
      </c>
      <c r="AA117" s="74">
        <v>18.160799999999998</v>
      </c>
      <c r="AB117" s="74">
        <v>0</v>
      </c>
      <c r="AC117" s="74">
        <v>18.160799999999998</v>
      </c>
      <c r="AD117" s="74">
        <v>0</v>
      </c>
      <c r="AE117" s="74">
        <v>19.974799999999998</v>
      </c>
      <c r="AF117" s="74">
        <v>18.021100000000001</v>
      </c>
      <c r="AG117" s="74">
        <v>0</v>
      </c>
      <c r="AH117" s="74">
        <v>0</v>
      </c>
      <c r="AI117" s="74" t="s">
        <v>127</v>
      </c>
      <c r="AJ117" s="74" t="s">
        <v>127</v>
      </c>
      <c r="AK117" s="74" t="s">
        <v>127</v>
      </c>
      <c r="AL117" s="74" t="s">
        <v>127</v>
      </c>
      <c r="AM117" s="74">
        <v>25.4039</v>
      </c>
    </row>
    <row r="118" spans="1:39" hidden="1" outlineLevel="1">
      <c r="A118" s="62">
        <v>43800</v>
      </c>
      <c r="B118" s="74">
        <v>35.353999999999999</v>
      </c>
      <c r="C118" s="74">
        <v>36.766300000000001</v>
      </c>
      <c r="D118" s="74">
        <v>42.824599999999997</v>
      </c>
      <c r="E118" s="74">
        <v>36.389400000000002</v>
      </c>
      <c r="F118" s="74">
        <v>39.393900000000002</v>
      </c>
      <c r="G118" s="74">
        <v>29.771699999999999</v>
      </c>
      <c r="H118" s="74">
        <v>32.022300000000001</v>
      </c>
      <c r="I118" s="74">
        <v>36.765599999999999</v>
      </c>
      <c r="J118" s="74">
        <v>42.816299999999998</v>
      </c>
      <c r="K118" s="74">
        <v>36.389400000000002</v>
      </c>
      <c r="L118" s="74">
        <v>39.393900000000002</v>
      </c>
      <c r="M118" s="74">
        <v>29.771699999999999</v>
      </c>
      <c r="N118" s="74">
        <v>32.022300000000001</v>
      </c>
      <c r="O118" s="74">
        <v>58.734699999999997</v>
      </c>
      <c r="P118" s="74">
        <v>58.734699999999997</v>
      </c>
      <c r="Q118" s="74">
        <v>0</v>
      </c>
      <c r="R118" s="74" t="s">
        <v>127</v>
      </c>
      <c r="S118" s="74">
        <v>0</v>
      </c>
      <c r="T118" s="74" t="s">
        <v>127</v>
      </c>
      <c r="U118" s="74">
        <v>18.828700000000001</v>
      </c>
      <c r="V118" s="74">
        <v>0</v>
      </c>
      <c r="W118" s="74">
        <v>18.828700000000001</v>
      </c>
      <c r="X118" s="74">
        <v>0</v>
      </c>
      <c r="Y118" s="74">
        <v>20.146699999999999</v>
      </c>
      <c r="Z118" s="74">
        <v>18.757899999999999</v>
      </c>
      <c r="AA118" s="74">
        <v>18.828700000000001</v>
      </c>
      <c r="AB118" s="74">
        <v>0</v>
      </c>
      <c r="AC118" s="74">
        <v>18.828700000000001</v>
      </c>
      <c r="AD118" s="74">
        <v>0</v>
      </c>
      <c r="AE118" s="74">
        <v>20.146699999999999</v>
      </c>
      <c r="AF118" s="74">
        <v>18.757899999999999</v>
      </c>
      <c r="AG118" s="74">
        <v>0</v>
      </c>
      <c r="AH118" s="74">
        <v>0</v>
      </c>
      <c r="AI118" s="74">
        <v>0</v>
      </c>
      <c r="AJ118" s="74" t="s">
        <v>127</v>
      </c>
      <c r="AK118" s="74">
        <v>0</v>
      </c>
      <c r="AL118" s="74" t="s">
        <v>127</v>
      </c>
      <c r="AM118" s="74">
        <v>24.411000000000001</v>
      </c>
    </row>
    <row r="119" spans="1:39" hidden="1" outlineLevel="1">
      <c r="A119" s="62">
        <v>43831</v>
      </c>
      <c r="B119" s="74">
        <v>36.581200000000003</v>
      </c>
      <c r="C119" s="74">
        <v>37.793199999999999</v>
      </c>
      <c r="D119" s="74">
        <v>42.499600000000001</v>
      </c>
      <c r="E119" s="74">
        <v>37.441000000000003</v>
      </c>
      <c r="F119" s="74">
        <v>40.173999999999999</v>
      </c>
      <c r="G119" s="74">
        <v>32.313400000000001</v>
      </c>
      <c r="H119" s="74">
        <v>28.4937</v>
      </c>
      <c r="I119" s="74">
        <v>37.792000000000002</v>
      </c>
      <c r="J119" s="74">
        <v>42.486899999999999</v>
      </c>
      <c r="K119" s="74">
        <v>37.441000000000003</v>
      </c>
      <c r="L119" s="74">
        <v>40.173999999999999</v>
      </c>
      <c r="M119" s="74">
        <v>32.313400000000001</v>
      </c>
      <c r="N119" s="74">
        <v>28.4937</v>
      </c>
      <c r="O119" s="74">
        <v>53.787999999999997</v>
      </c>
      <c r="P119" s="74">
        <v>53.787999999999997</v>
      </c>
      <c r="Q119" s="74" t="s">
        <v>127</v>
      </c>
      <c r="R119" s="74" t="s">
        <v>127</v>
      </c>
      <c r="S119" s="74" t="s">
        <v>127</v>
      </c>
      <c r="T119" s="74" t="s">
        <v>127</v>
      </c>
      <c r="U119" s="74">
        <v>16.174299999999999</v>
      </c>
      <c r="V119" s="74">
        <v>0</v>
      </c>
      <c r="W119" s="74">
        <v>16.174299999999999</v>
      </c>
      <c r="X119" s="74">
        <v>0</v>
      </c>
      <c r="Y119" s="74">
        <v>21.1112</v>
      </c>
      <c r="Z119" s="74">
        <v>18.363700000000001</v>
      </c>
      <c r="AA119" s="74">
        <v>16.174299999999999</v>
      </c>
      <c r="AB119" s="74">
        <v>0</v>
      </c>
      <c r="AC119" s="74">
        <v>16.174299999999999</v>
      </c>
      <c r="AD119" s="74">
        <v>0</v>
      </c>
      <c r="AE119" s="74">
        <v>21.1112</v>
      </c>
      <c r="AF119" s="74">
        <v>18.363700000000001</v>
      </c>
      <c r="AG119" s="74">
        <v>0</v>
      </c>
      <c r="AH119" s="74">
        <v>0</v>
      </c>
      <c r="AI119" s="74" t="s">
        <v>127</v>
      </c>
      <c r="AJ119" s="74" t="s">
        <v>127</v>
      </c>
      <c r="AK119" s="74" t="s">
        <v>127</v>
      </c>
      <c r="AL119" s="74" t="s">
        <v>127</v>
      </c>
      <c r="AM119" s="74">
        <v>25.378599999999999</v>
      </c>
    </row>
    <row r="120" spans="1:39" hidden="1" outlineLevel="1">
      <c r="A120" s="62">
        <v>43862</v>
      </c>
      <c r="B120" s="74">
        <v>36.7211</v>
      </c>
      <c r="C120" s="74">
        <v>38.824100000000001</v>
      </c>
      <c r="D120" s="74">
        <v>42.686700000000002</v>
      </c>
      <c r="E120" s="74">
        <v>38.512</v>
      </c>
      <c r="F120" s="74">
        <v>40.619399999999999</v>
      </c>
      <c r="G120" s="74">
        <v>35.170400000000001</v>
      </c>
      <c r="H120" s="74">
        <v>17.892099999999999</v>
      </c>
      <c r="I120" s="74">
        <v>38.822899999999997</v>
      </c>
      <c r="J120" s="74">
        <v>42.6755</v>
      </c>
      <c r="K120" s="74">
        <v>38.512</v>
      </c>
      <c r="L120" s="74">
        <v>40.619399999999999</v>
      </c>
      <c r="M120" s="74">
        <v>35.170400000000001</v>
      </c>
      <c r="N120" s="74">
        <v>17.892099999999999</v>
      </c>
      <c r="O120" s="74">
        <v>51.949800000000003</v>
      </c>
      <c r="P120" s="74">
        <v>51.949800000000003</v>
      </c>
      <c r="Q120" s="74">
        <v>0</v>
      </c>
      <c r="R120" s="74" t="s">
        <v>127</v>
      </c>
      <c r="S120" s="74" t="s">
        <v>127</v>
      </c>
      <c r="T120" s="74">
        <v>0</v>
      </c>
      <c r="U120" s="74">
        <v>11.104699999999999</v>
      </c>
      <c r="V120" s="74">
        <v>0</v>
      </c>
      <c r="W120" s="74">
        <v>11.104699999999999</v>
      </c>
      <c r="X120" s="74">
        <v>0</v>
      </c>
      <c r="Y120" s="74">
        <v>19.5</v>
      </c>
      <c r="Z120" s="74">
        <v>9.0746000000000002</v>
      </c>
      <c r="AA120" s="74">
        <v>17.3582</v>
      </c>
      <c r="AB120" s="74">
        <v>0</v>
      </c>
      <c r="AC120" s="74">
        <v>17.3582</v>
      </c>
      <c r="AD120" s="74">
        <v>0</v>
      </c>
      <c r="AE120" s="74">
        <v>19.5</v>
      </c>
      <c r="AF120" s="74">
        <v>16.420999999999999</v>
      </c>
      <c r="AG120" s="74">
        <v>0</v>
      </c>
      <c r="AH120" s="74">
        <v>0</v>
      </c>
      <c r="AI120" s="74">
        <v>0</v>
      </c>
      <c r="AJ120" s="74" t="s">
        <v>127</v>
      </c>
      <c r="AK120" s="74" t="s">
        <v>127</v>
      </c>
      <c r="AL120" s="74">
        <v>0</v>
      </c>
      <c r="AM120" s="74">
        <v>23.3735</v>
      </c>
    </row>
    <row r="121" spans="1:39" hidden="1" outlineLevel="1">
      <c r="A121" s="62">
        <v>43891</v>
      </c>
      <c r="B121" s="74">
        <v>37.996000000000002</v>
      </c>
      <c r="C121" s="74">
        <v>40.193199999999997</v>
      </c>
      <c r="D121" s="74">
        <v>40.923400000000001</v>
      </c>
      <c r="E121" s="74">
        <v>40.133200000000002</v>
      </c>
      <c r="F121" s="74">
        <v>40.940600000000003</v>
      </c>
      <c r="G121" s="74">
        <v>39.965899999999998</v>
      </c>
      <c r="H121" s="74">
        <v>15.792299999999999</v>
      </c>
      <c r="I121" s="74">
        <v>40.192599999999999</v>
      </c>
      <c r="J121" s="74">
        <v>40.916200000000003</v>
      </c>
      <c r="K121" s="74">
        <v>40.133200000000002</v>
      </c>
      <c r="L121" s="74">
        <v>40.940600000000003</v>
      </c>
      <c r="M121" s="74">
        <v>39.965899999999998</v>
      </c>
      <c r="N121" s="74">
        <v>15.792299999999999</v>
      </c>
      <c r="O121" s="74">
        <v>56.680599999999998</v>
      </c>
      <c r="P121" s="74">
        <v>56.680599999999998</v>
      </c>
      <c r="Q121" s="74" t="s">
        <v>127</v>
      </c>
      <c r="R121" s="74" t="s">
        <v>127</v>
      </c>
      <c r="S121" s="74" t="s">
        <v>127</v>
      </c>
      <c r="T121" s="74" t="s">
        <v>127</v>
      </c>
      <c r="U121" s="74">
        <v>15.242100000000001</v>
      </c>
      <c r="V121" s="74">
        <v>0</v>
      </c>
      <c r="W121" s="74">
        <v>15.242100000000001</v>
      </c>
      <c r="X121" s="74">
        <v>0</v>
      </c>
      <c r="Y121" s="74">
        <v>15.5</v>
      </c>
      <c r="Z121" s="74">
        <v>15.190799999999999</v>
      </c>
      <c r="AA121" s="74">
        <v>15.242100000000001</v>
      </c>
      <c r="AB121" s="74">
        <v>0</v>
      </c>
      <c r="AC121" s="74">
        <v>15.242100000000001</v>
      </c>
      <c r="AD121" s="74">
        <v>0</v>
      </c>
      <c r="AE121" s="74">
        <v>15.5</v>
      </c>
      <c r="AF121" s="74">
        <v>15.190799999999999</v>
      </c>
      <c r="AG121" s="74">
        <v>0</v>
      </c>
      <c r="AH121" s="74">
        <v>0</v>
      </c>
      <c r="AI121" s="74" t="s">
        <v>127</v>
      </c>
      <c r="AJ121" s="74" t="s">
        <v>127</v>
      </c>
      <c r="AK121" s="74" t="s">
        <v>127</v>
      </c>
      <c r="AL121" s="74" t="s">
        <v>127</v>
      </c>
      <c r="AM121" s="74">
        <v>23.116800000000001</v>
      </c>
    </row>
    <row r="122" spans="1:39" hidden="1" outlineLevel="1">
      <c r="A122" s="62">
        <v>43922</v>
      </c>
      <c r="B122" s="74">
        <v>37.647500000000001</v>
      </c>
      <c r="C122" s="74">
        <v>40.388399999999997</v>
      </c>
      <c r="D122" s="74">
        <v>40.763300000000001</v>
      </c>
      <c r="E122" s="74">
        <v>40.355200000000004</v>
      </c>
      <c r="F122" s="74">
        <v>40.637999999999998</v>
      </c>
      <c r="G122" s="74">
        <v>40.398200000000003</v>
      </c>
      <c r="H122" s="74">
        <v>17.188099999999999</v>
      </c>
      <c r="I122" s="74">
        <v>40.387799999999999</v>
      </c>
      <c r="J122" s="74">
        <v>40.755099999999999</v>
      </c>
      <c r="K122" s="74">
        <v>40.355200000000004</v>
      </c>
      <c r="L122" s="74">
        <v>40.637999999999998</v>
      </c>
      <c r="M122" s="74">
        <v>40.398200000000003</v>
      </c>
      <c r="N122" s="74">
        <v>17.188099999999999</v>
      </c>
      <c r="O122" s="74">
        <v>55.872399999999999</v>
      </c>
      <c r="P122" s="74">
        <v>55.872399999999999</v>
      </c>
      <c r="Q122" s="74">
        <v>0</v>
      </c>
      <c r="R122" s="74" t="s">
        <v>127</v>
      </c>
      <c r="S122" s="74" t="s">
        <v>127</v>
      </c>
      <c r="T122" s="74">
        <v>0</v>
      </c>
      <c r="U122" s="74">
        <v>14.383599999999999</v>
      </c>
      <c r="V122" s="74">
        <v>0</v>
      </c>
      <c r="W122" s="74">
        <v>14.383599999999999</v>
      </c>
      <c r="X122" s="74">
        <v>0</v>
      </c>
      <c r="Y122" s="74">
        <v>18</v>
      </c>
      <c r="Z122" s="74">
        <v>14.382199999999999</v>
      </c>
      <c r="AA122" s="74">
        <v>15.2483</v>
      </c>
      <c r="AB122" s="74">
        <v>0</v>
      </c>
      <c r="AC122" s="74">
        <v>15.2483</v>
      </c>
      <c r="AD122" s="74">
        <v>0</v>
      </c>
      <c r="AE122" s="74">
        <v>18</v>
      </c>
      <c r="AF122" s="74">
        <v>15.2471</v>
      </c>
      <c r="AG122" s="74">
        <v>8.8770000000000007</v>
      </c>
      <c r="AH122" s="74">
        <v>0</v>
      </c>
      <c r="AI122" s="74">
        <v>8.8770000000000007</v>
      </c>
      <c r="AJ122" s="74" t="s">
        <v>127</v>
      </c>
      <c r="AK122" s="74" t="s">
        <v>127</v>
      </c>
      <c r="AL122" s="74">
        <v>8.8770000000000007</v>
      </c>
      <c r="AM122" s="74">
        <v>22.297499999999999</v>
      </c>
    </row>
    <row r="123" spans="1:39" hidden="1" outlineLevel="1">
      <c r="A123" s="62">
        <v>43952</v>
      </c>
      <c r="B123" s="74">
        <v>37.484400000000001</v>
      </c>
      <c r="C123" s="74">
        <v>39.607100000000003</v>
      </c>
      <c r="D123" s="74">
        <v>40.831299999999999</v>
      </c>
      <c r="E123" s="74">
        <v>39.504800000000003</v>
      </c>
      <c r="F123" s="74">
        <v>40.785699999999999</v>
      </c>
      <c r="G123" s="74">
        <v>36.889899999999997</v>
      </c>
      <c r="H123" s="74">
        <v>13.616300000000001</v>
      </c>
      <c r="I123" s="74">
        <v>39.605499999999999</v>
      </c>
      <c r="J123" s="74">
        <v>40.813400000000001</v>
      </c>
      <c r="K123" s="74">
        <v>39.504800000000003</v>
      </c>
      <c r="L123" s="74">
        <v>40.785699999999999</v>
      </c>
      <c r="M123" s="74">
        <v>36.889899999999997</v>
      </c>
      <c r="N123" s="74">
        <v>13.616300000000001</v>
      </c>
      <c r="O123" s="74">
        <v>49.7164</v>
      </c>
      <c r="P123" s="74">
        <v>49.7164</v>
      </c>
      <c r="Q123" s="74" t="s">
        <v>127</v>
      </c>
      <c r="R123" s="74" t="s">
        <v>127</v>
      </c>
      <c r="S123" s="74" t="s">
        <v>127</v>
      </c>
      <c r="T123" s="74" t="s">
        <v>127</v>
      </c>
      <c r="U123" s="74">
        <v>15.8186</v>
      </c>
      <c r="V123" s="74">
        <v>0</v>
      </c>
      <c r="W123" s="74">
        <v>15.8186</v>
      </c>
      <c r="X123" s="74">
        <v>0</v>
      </c>
      <c r="Y123" s="74">
        <v>18</v>
      </c>
      <c r="Z123" s="74">
        <v>15.818300000000001</v>
      </c>
      <c r="AA123" s="74">
        <v>15.8186</v>
      </c>
      <c r="AB123" s="74">
        <v>0</v>
      </c>
      <c r="AC123" s="74">
        <v>15.8186</v>
      </c>
      <c r="AD123" s="74">
        <v>0</v>
      </c>
      <c r="AE123" s="74">
        <v>18</v>
      </c>
      <c r="AF123" s="74">
        <v>15.818300000000001</v>
      </c>
      <c r="AG123" s="74">
        <v>0</v>
      </c>
      <c r="AH123" s="74">
        <v>0</v>
      </c>
      <c r="AI123" s="74" t="s">
        <v>127</v>
      </c>
      <c r="AJ123" s="74" t="s">
        <v>127</v>
      </c>
      <c r="AK123" s="74" t="s">
        <v>127</v>
      </c>
      <c r="AL123" s="74" t="s">
        <v>127</v>
      </c>
      <c r="AM123" s="74">
        <v>21.502700000000001</v>
      </c>
    </row>
    <row r="124" spans="1:39" hidden="1" outlineLevel="1">
      <c r="A124" s="62">
        <v>43983</v>
      </c>
      <c r="B124" s="74">
        <v>37.319699999999997</v>
      </c>
      <c r="C124" s="74">
        <v>39.154800000000002</v>
      </c>
      <c r="D124" s="74">
        <v>40.757399999999997</v>
      </c>
      <c r="E124" s="74">
        <v>39.021099999999997</v>
      </c>
      <c r="F124" s="74">
        <v>40.581400000000002</v>
      </c>
      <c r="G124" s="74">
        <v>35.389400000000002</v>
      </c>
      <c r="H124" s="74">
        <v>20.9984</v>
      </c>
      <c r="I124" s="74">
        <v>39.153599999999997</v>
      </c>
      <c r="J124" s="74">
        <v>40.743899999999996</v>
      </c>
      <c r="K124" s="74">
        <v>39.021099999999997</v>
      </c>
      <c r="L124" s="74">
        <v>40.581400000000002</v>
      </c>
      <c r="M124" s="74">
        <v>35.389400000000002</v>
      </c>
      <c r="N124" s="74">
        <v>20.9984</v>
      </c>
      <c r="O124" s="74">
        <v>52.985999999999997</v>
      </c>
      <c r="P124" s="74">
        <v>52.985999999999997</v>
      </c>
      <c r="Q124" s="74">
        <v>0</v>
      </c>
      <c r="R124" s="74" t="s">
        <v>127</v>
      </c>
      <c r="S124" s="74" t="s">
        <v>127</v>
      </c>
      <c r="T124" s="74">
        <v>0</v>
      </c>
      <c r="U124" s="74">
        <v>13.914400000000001</v>
      </c>
      <c r="V124" s="74">
        <v>0</v>
      </c>
      <c r="W124" s="74">
        <v>13.914400000000001</v>
      </c>
      <c r="X124" s="74">
        <v>0</v>
      </c>
      <c r="Y124" s="74">
        <v>15.7014</v>
      </c>
      <c r="Z124" s="74">
        <v>13.775399999999999</v>
      </c>
      <c r="AA124" s="74">
        <v>17.074000000000002</v>
      </c>
      <c r="AB124" s="74">
        <v>0</v>
      </c>
      <c r="AC124" s="74">
        <v>17.074000000000002</v>
      </c>
      <c r="AD124" s="74">
        <v>0</v>
      </c>
      <c r="AE124" s="74">
        <v>15.7014</v>
      </c>
      <c r="AF124" s="74">
        <v>17.246200000000002</v>
      </c>
      <c r="AG124" s="74">
        <v>8.1150000000000002</v>
      </c>
      <c r="AH124" s="74">
        <v>0</v>
      </c>
      <c r="AI124" s="74">
        <v>8.1150000000000002</v>
      </c>
      <c r="AJ124" s="74" t="s">
        <v>127</v>
      </c>
      <c r="AK124" s="74" t="s">
        <v>127</v>
      </c>
      <c r="AL124" s="74">
        <v>8.1150000000000002</v>
      </c>
      <c r="AM124" s="74">
        <v>20.713100000000001</v>
      </c>
    </row>
    <row r="125" spans="1:39" hidden="1" outlineLevel="1">
      <c r="A125" s="62">
        <v>44013</v>
      </c>
      <c r="B125" s="74">
        <v>36.747799999999998</v>
      </c>
      <c r="C125" s="74">
        <v>38.833199999999998</v>
      </c>
      <c r="D125" s="74">
        <v>41.3598</v>
      </c>
      <c r="E125" s="74">
        <v>38.6036</v>
      </c>
      <c r="F125" s="74">
        <v>40.087600000000002</v>
      </c>
      <c r="G125" s="74">
        <v>36.028799999999997</v>
      </c>
      <c r="H125" s="74">
        <v>19.020700000000001</v>
      </c>
      <c r="I125" s="74">
        <v>38.832900000000002</v>
      </c>
      <c r="J125" s="74">
        <v>41.3596</v>
      </c>
      <c r="K125" s="74">
        <v>38.6036</v>
      </c>
      <c r="L125" s="74">
        <v>40.087600000000002</v>
      </c>
      <c r="M125" s="74">
        <v>36.028799999999997</v>
      </c>
      <c r="N125" s="74">
        <v>19.020700000000001</v>
      </c>
      <c r="O125" s="74">
        <v>41.463099999999997</v>
      </c>
      <c r="P125" s="74">
        <v>41.463099999999997</v>
      </c>
      <c r="Q125" s="74">
        <v>0</v>
      </c>
      <c r="R125" s="74" t="s">
        <v>127</v>
      </c>
      <c r="S125" s="74" t="s">
        <v>127</v>
      </c>
      <c r="T125" s="74">
        <v>0</v>
      </c>
      <c r="U125" s="74">
        <v>13.294499999999999</v>
      </c>
      <c r="V125" s="74">
        <v>0</v>
      </c>
      <c r="W125" s="74">
        <v>13.294499999999999</v>
      </c>
      <c r="X125" s="74">
        <v>0</v>
      </c>
      <c r="Y125" s="74">
        <v>0</v>
      </c>
      <c r="Z125" s="74">
        <v>13.294499999999999</v>
      </c>
      <c r="AA125" s="74">
        <v>13.7174</v>
      </c>
      <c r="AB125" s="74">
        <v>0</v>
      </c>
      <c r="AC125" s="74">
        <v>13.7174</v>
      </c>
      <c r="AD125" s="74">
        <v>0</v>
      </c>
      <c r="AE125" s="74">
        <v>0</v>
      </c>
      <c r="AF125" s="74">
        <v>13.7174</v>
      </c>
      <c r="AG125" s="74">
        <v>8.0991</v>
      </c>
      <c r="AH125" s="74">
        <v>0</v>
      </c>
      <c r="AI125" s="74">
        <v>8.0991</v>
      </c>
      <c r="AJ125" s="74" t="s">
        <v>127</v>
      </c>
      <c r="AK125" s="74" t="s">
        <v>127</v>
      </c>
      <c r="AL125" s="74">
        <v>8.0991</v>
      </c>
      <c r="AM125" s="74">
        <v>21.130600000000001</v>
      </c>
    </row>
    <row r="126" spans="1:39" hidden="1" outlineLevel="1">
      <c r="A126" s="62">
        <v>44044</v>
      </c>
      <c r="B126" s="74">
        <v>36.106900000000003</v>
      </c>
      <c r="C126" s="74">
        <v>38.649000000000001</v>
      </c>
      <c r="D126" s="74">
        <v>41.000999999999998</v>
      </c>
      <c r="E126" s="74">
        <v>38.4542</v>
      </c>
      <c r="F126" s="74">
        <v>39.257100000000001</v>
      </c>
      <c r="G126" s="74">
        <v>37.369999999999997</v>
      </c>
      <c r="H126" s="74">
        <v>23.607500000000002</v>
      </c>
      <c r="I126" s="74">
        <v>38.643999999999998</v>
      </c>
      <c r="J126" s="74">
        <v>40.952300000000001</v>
      </c>
      <c r="K126" s="74">
        <v>38.4542</v>
      </c>
      <c r="L126" s="74">
        <v>39.257100000000001</v>
      </c>
      <c r="M126" s="74">
        <v>37.369999999999997</v>
      </c>
      <c r="N126" s="74">
        <v>23.607500000000002</v>
      </c>
      <c r="O126" s="74">
        <v>47.5396</v>
      </c>
      <c r="P126" s="74">
        <v>47.5396</v>
      </c>
      <c r="Q126" s="74" t="s">
        <v>127</v>
      </c>
      <c r="R126" s="74" t="s">
        <v>127</v>
      </c>
      <c r="S126" s="74" t="s">
        <v>127</v>
      </c>
      <c r="T126" s="74" t="s">
        <v>127</v>
      </c>
      <c r="U126" s="74">
        <v>13.6945</v>
      </c>
      <c r="V126" s="74">
        <v>0</v>
      </c>
      <c r="W126" s="74">
        <v>13.6945</v>
      </c>
      <c r="X126" s="74">
        <v>0</v>
      </c>
      <c r="Y126" s="74">
        <v>11</v>
      </c>
      <c r="Z126" s="74">
        <v>14.5479</v>
      </c>
      <c r="AA126" s="74">
        <v>13.6945</v>
      </c>
      <c r="AB126" s="74">
        <v>0</v>
      </c>
      <c r="AC126" s="74">
        <v>13.6945</v>
      </c>
      <c r="AD126" s="74">
        <v>0</v>
      </c>
      <c r="AE126" s="74">
        <v>11</v>
      </c>
      <c r="AF126" s="74">
        <v>14.5479</v>
      </c>
      <c r="AG126" s="74">
        <v>0</v>
      </c>
      <c r="AH126" s="74">
        <v>0</v>
      </c>
      <c r="AI126" s="74" t="s">
        <v>127</v>
      </c>
      <c r="AJ126" s="74" t="s">
        <v>127</v>
      </c>
      <c r="AK126" s="74" t="s">
        <v>127</v>
      </c>
      <c r="AL126" s="74" t="s">
        <v>127</v>
      </c>
      <c r="AM126" s="74">
        <v>19.0319</v>
      </c>
    </row>
    <row r="127" spans="1:39" hidden="1" outlineLevel="1">
      <c r="A127" s="62">
        <v>44075</v>
      </c>
      <c r="B127" s="74">
        <v>35.783099999999997</v>
      </c>
      <c r="C127" s="74">
        <v>38.125999999999998</v>
      </c>
      <c r="D127" s="74">
        <v>40.750799999999998</v>
      </c>
      <c r="E127" s="74">
        <v>37.889600000000002</v>
      </c>
      <c r="F127" s="74">
        <v>39.154600000000002</v>
      </c>
      <c r="G127" s="74">
        <v>35.812199999999997</v>
      </c>
      <c r="H127" s="74">
        <v>24.637699999999999</v>
      </c>
      <c r="I127" s="74">
        <v>38.125100000000003</v>
      </c>
      <c r="J127" s="74">
        <v>40.741700000000002</v>
      </c>
      <c r="K127" s="74">
        <v>37.889600000000002</v>
      </c>
      <c r="L127" s="74">
        <v>39.154600000000002</v>
      </c>
      <c r="M127" s="74">
        <v>35.812199999999997</v>
      </c>
      <c r="N127" s="74">
        <v>24.637699999999999</v>
      </c>
      <c r="O127" s="74">
        <v>51.221299999999999</v>
      </c>
      <c r="P127" s="74">
        <v>51.221299999999999</v>
      </c>
      <c r="Q127" s="74">
        <v>0</v>
      </c>
      <c r="R127" s="74" t="s">
        <v>127</v>
      </c>
      <c r="S127" s="74" t="s">
        <v>127</v>
      </c>
      <c r="T127" s="74">
        <v>0</v>
      </c>
      <c r="U127" s="74">
        <v>11.3469</v>
      </c>
      <c r="V127" s="74">
        <v>0</v>
      </c>
      <c r="W127" s="74">
        <v>11.3469</v>
      </c>
      <c r="X127" s="74">
        <v>0</v>
      </c>
      <c r="Y127" s="74">
        <v>8.9984000000000002</v>
      </c>
      <c r="Z127" s="74">
        <v>11.422499999999999</v>
      </c>
      <c r="AA127" s="74">
        <v>11.5168</v>
      </c>
      <c r="AB127" s="74">
        <v>0</v>
      </c>
      <c r="AC127" s="74">
        <v>11.5168</v>
      </c>
      <c r="AD127" s="74">
        <v>0</v>
      </c>
      <c r="AE127" s="74">
        <v>8.9984000000000002</v>
      </c>
      <c r="AF127" s="74">
        <v>11.6023</v>
      </c>
      <c r="AG127" s="74">
        <v>8.0991</v>
      </c>
      <c r="AH127" s="74">
        <v>0</v>
      </c>
      <c r="AI127" s="74">
        <v>8.0991</v>
      </c>
      <c r="AJ127" s="74" t="s">
        <v>127</v>
      </c>
      <c r="AK127" s="74" t="s">
        <v>127</v>
      </c>
      <c r="AL127" s="74">
        <v>8.0991</v>
      </c>
      <c r="AM127" s="74">
        <v>20.198599999999999</v>
      </c>
    </row>
    <row r="128" spans="1:39" hidden="1" outlineLevel="1">
      <c r="A128" s="62">
        <v>44105</v>
      </c>
      <c r="B128" s="74">
        <v>35.557200000000002</v>
      </c>
      <c r="C128" s="74">
        <v>38.063099999999999</v>
      </c>
      <c r="D128" s="74">
        <v>40.636699999999998</v>
      </c>
      <c r="E128" s="74">
        <v>37.842700000000001</v>
      </c>
      <c r="F128" s="74">
        <v>38.962600000000002</v>
      </c>
      <c r="G128" s="74">
        <v>36.255499999999998</v>
      </c>
      <c r="H128" s="74">
        <v>27.213899999999999</v>
      </c>
      <c r="I128" s="74">
        <v>38.061799999999998</v>
      </c>
      <c r="J128" s="74">
        <v>40.622300000000003</v>
      </c>
      <c r="K128" s="74">
        <v>37.842700000000001</v>
      </c>
      <c r="L128" s="74">
        <v>38.962600000000002</v>
      </c>
      <c r="M128" s="74">
        <v>36.255499999999998</v>
      </c>
      <c r="N128" s="74">
        <v>27.213899999999999</v>
      </c>
      <c r="O128" s="74">
        <v>52.833199999999998</v>
      </c>
      <c r="P128" s="74">
        <v>52.833199999999998</v>
      </c>
      <c r="Q128" s="74" t="s">
        <v>127</v>
      </c>
      <c r="R128" s="74" t="s">
        <v>127</v>
      </c>
      <c r="S128" s="74" t="s">
        <v>127</v>
      </c>
      <c r="T128" s="74" t="s">
        <v>127</v>
      </c>
      <c r="U128" s="74">
        <v>7.2607999999999997</v>
      </c>
      <c r="V128" s="74">
        <v>0</v>
      </c>
      <c r="W128" s="74">
        <v>7.2607999999999997</v>
      </c>
      <c r="X128" s="74">
        <v>0</v>
      </c>
      <c r="Y128" s="74">
        <v>9.5313999999999997</v>
      </c>
      <c r="Z128" s="74">
        <v>12.9794</v>
      </c>
      <c r="AA128" s="74">
        <v>7.2607999999999997</v>
      </c>
      <c r="AB128" s="74">
        <v>0</v>
      </c>
      <c r="AC128" s="74">
        <v>7.2607999999999997</v>
      </c>
      <c r="AD128" s="74">
        <v>0</v>
      </c>
      <c r="AE128" s="74">
        <v>9.5313999999999997</v>
      </c>
      <c r="AF128" s="74">
        <v>12.9794</v>
      </c>
      <c r="AG128" s="74">
        <v>0</v>
      </c>
      <c r="AH128" s="74">
        <v>0</v>
      </c>
      <c r="AI128" s="74" t="s">
        <v>127</v>
      </c>
      <c r="AJ128" s="74" t="s">
        <v>127</v>
      </c>
      <c r="AK128" s="74" t="s">
        <v>127</v>
      </c>
      <c r="AL128" s="74" t="s">
        <v>127</v>
      </c>
      <c r="AM128" s="74">
        <v>20.150400000000001</v>
      </c>
    </row>
    <row r="129" spans="1:39" hidden="1" outlineLevel="1">
      <c r="A129" s="62">
        <v>44136</v>
      </c>
      <c r="B129" s="74">
        <v>36.153599999999997</v>
      </c>
      <c r="C129" s="74">
        <v>37.888500000000001</v>
      </c>
      <c r="D129" s="74">
        <v>41.002899999999997</v>
      </c>
      <c r="E129" s="74">
        <v>37.603900000000003</v>
      </c>
      <c r="F129" s="74">
        <v>38.7971</v>
      </c>
      <c r="G129" s="74">
        <v>35.960299999999997</v>
      </c>
      <c r="H129" s="74">
        <v>25.299900000000001</v>
      </c>
      <c r="I129" s="74">
        <v>37.880000000000003</v>
      </c>
      <c r="J129" s="74">
        <v>40.926000000000002</v>
      </c>
      <c r="K129" s="74">
        <v>37.603900000000003</v>
      </c>
      <c r="L129" s="74">
        <v>38.7971</v>
      </c>
      <c r="M129" s="74">
        <v>35.960299999999997</v>
      </c>
      <c r="N129" s="74">
        <v>25.299900000000001</v>
      </c>
      <c r="O129" s="74">
        <v>50.628300000000003</v>
      </c>
      <c r="P129" s="74">
        <v>50.628300000000003</v>
      </c>
      <c r="Q129" s="74" t="s">
        <v>127</v>
      </c>
      <c r="R129" s="74" t="s">
        <v>127</v>
      </c>
      <c r="S129" s="74" t="s">
        <v>127</v>
      </c>
      <c r="T129" s="74" t="s">
        <v>127</v>
      </c>
      <c r="U129" s="74">
        <v>12.3301</v>
      </c>
      <c r="V129" s="74">
        <v>0</v>
      </c>
      <c r="W129" s="74">
        <v>12.3301</v>
      </c>
      <c r="X129" s="74">
        <v>0</v>
      </c>
      <c r="Y129" s="74">
        <v>11.0814</v>
      </c>
      <c r="Z129" s="74">
        <v>12.520899999999999</v>
      </c>
      <c r="AA129" s="74">
        <v>12.3301</v>
      </c>
      <c r="AB129" s="74">
        <v>0</v>
      </c>
      <c r="AC129" s="74">
        <v>12.3301</v>
      </c>
      <c r="AD129" s="74">
        <v>0</v>
      </c>
      <c r="AE129" s="74">
        <v>11.0814</v>
      </c>
      <c r="AF129" s="74">
        <v>12.520899999999999</v>
      </c>
      <c r="AG129" s="74">
        <v>0</v>
      </c>
      <c r="AH129" s="74">
        <v>0</v>
      </c>
      <c r="AI129" s="74" t="s">
        <v>127</v>
      </c>
      <c r="AJ129" s="74" t="s">
        <v>127</v>
      </c>
      <c r="AK129" s="74" t="s">
        <v>127</v>
      </c>
      <c r="AL129" s="74" t="s">
        <v>127</v>
      </c>
      <c r="AM129" s="74">
        <v>21.391500000000001</v>
      </c>
    </row>
    <row r="130" spans="1:39" hidden="1" outlineLevel="1">
      <c r="A130" s="62">
        <v>44166</v>
      </c>
      <c r="B130" s="74">
        <v>34.676699999999997</v>
      </c>
      <c r="C130" s="74">
        <v>36.4756</v>
      </c>
      <c r="D130" s="74">
        <v>40.420099999999998</v>
      </c>
      <c r="E130" s="74">
        <v>36.129800000000003</v>
      </c>
      <c r="F130" s="74">
        <v>37.055100000000003</v>
      </c>
      <c r="G130" s="74">
        <v>35.039299999999997</v>
      </c>
      <c r="H130" s="74">
        <v>21.395700000000001</v>
      </c>
      <c r="I130" s="74">
        <v>36.472900000000003</v>
      </c>
      <c r="J130" s="74">
        <v>40.395400000000002</v>
      </c>
      <c r="K130" s="74">
        <v>36.129800000000003</v>
      </c>
      <c r="L130" s="74">
        <v>37.055100000000003</v>
      </c>
      <c r="M130" s="74">
        <v>35.039299999999997</v>
      </c>
      <c r="N130" s="74">
        <v>21.395700000000001</v>
      </c>
      <c r="O130" s="74">
        <v>50.648499999999999</v>
      </c>
      <c r="P130" s="74">
        <v>50.648499999999999</v>
      </c>
      <c r="Q130" s="74">
        <v>0</v>
      </c>
      <c r="R130" s="74" t="s">
        <v>127</v>
      </c>
      <c r="S130" s="74">
        <v>0</v>
      </c>
      <c r="T130" s="74" t="s">
        <v>127</v>
      </c>
      <c r="U130" s="74">
        <v>10.1083</v>
      </c>
      <c r="V130" s="74">
        <v>0</v>
      </c>
      <c r="W130" s="74">
        <v>10.1083</v>
      </c>
      <c r="X130" s="74">
        <v>0</v>
      </c>
      <c r="Y130" s="74">
        <v>0</v>
      </c>
      <c r="Z130" s="74">
        <v>10.9475</v>
      </c>
      <c r="AA130" s="74">
        <v>10.1083</v>
      </c>
      <c r="AB130" s="74">
        <v>0</v>
      </c>
      <c r="AC130" s="74">
        <v>10.1083</v>
      </c>
      <c r="AD130" s="74">
        <v>0</v>
      </c>
      <c r="AE130" s="74">
        <v>0</v>
      </c>
      <c r="AF130" s="74">
        <v>10.9475</v>
      </c>
      <c r="AG130" s="74">
        <v>0</v>
      </c>
      <c r="AH130" s="74">
        <v>0</v>
      </c>
      <c r="AI130" s="74">
        <v>0</v>
      </c>
      <c r="AJ130" s="74" t="s">
        <v>127</v>
      </c>
      <c r="AK130" s="74">
        <v>0</v>
      </c>
      <c r="AL130" s="74" t="s">
        <v>127</v>
      </c>
      <c r="AM130" s="74">
        <v>20.420400000000001</v>
      </c>
    </row>
    <row r="131" spans="1:39" hidden="1" outlineLevel="1">
      <c r="A131" s="62">
        <v>44197</v>
      </c>
      <c r="B131" s="74">
        <v>35.769399999999997</v>
      </c>
      <c r="C131" s="74">
        <v>37.7134</v>
      </c>
      <c r="D131" s="74">
        <v>40.621499999999997</v>
      </c>
      <c r="E131" s="74">
        <v>37.447899999999997</v>
      </c>
      <c r="F131" s="74">
        <v>38.238399999999999</v>
      </c>
      <c r="G131" s="74">
        <v>36.698500000000003</v>
      </c>
      <c r="H131" s="74">
        <v>25.8948</v>
      </c>
      <c r="I131" s="74">
        <v>37.712699999999998</v>
      </c>
      <c r="J131" s="74">
        <v>40.616300000000003</v>
      </c>
      <c r="K131" s="74">
        <v>37.447899999999997</v>
      </c>
      <c r="L131" s="74">
        <v>38.238399999999999</v>
      </c>
      <c r="M131" s="74">
        <v>36.698500000000003</v>
      </c>
      <c r="N131" s="74">
        <v>25.8948</v>
      </c>
      <c r="O131" s="74">
        <v>44.997500000000002</v>
      </c>
      <c r="P131" s="74">
        <v>44.997500000000002</v>
      </c>
      <c r="Q131" s="74">
        <v>0</v>
      </c>
      <c r="R131" s="74">
        <v>0</v>
      </c>
      <c r="S131" s="74">
        <v>0</v>
      </c>
      <c r="T131" s="74" t="s">
        <v>127</v>
      </c>
      <c r="U131" s="74">
        <v>11.6326</v>
      </c>
      <c r="V131" s="74">
        <v>0</v>
      </c>
      <c r="W131" s="74">
        <v>11.6326</v>
      </c>
      <c r="X131" s="74">
        <v>0</v>
      </c>
      <c r="Y131" s="74">
        <v>13.8066</v>
      </c>
      <c r="Z131" s="74">
        <v>11.3874</v>
      </c>
      <c r="AA131" s="74">
        <v>11.6326</v>
      </c>
      <c r="AB131" s="74">
        <v>0</v>
      </c>
      <c r="AC131" s="74">
        <v>11.6326</v>
      </c>
      <c r="AD131" s="74">
        <v>0</v>
      </c>
      <c r="AE131" s="74">
        <v>13.8066</v>
      </c>
      <c r="AF131" s="74">
        <v>11.3874</v>
      </c>
      <c r="AG131" s="74">
        <v>0</v>
      </c>
      <c r="AH131" s="74">
        <v>0</v>
      </c>
      <c r="AI131" s="74">
        <v>0</v>
      </c>
      <c r="AJ131" s="74">
        <v>0</v>
      </c>
      <c r="AK131" s="74">
        <v>0</v>
      </c>
      <c r="AL131" s="74" t="s">
        <v>127</v>
      </c>
      <c r="AM131" s="74">
        <v>19.791799999999999</v>
      </c>
    </row>
    <row r="132" spans="1:39" hidden="1" outlineLevel="1">
      <c r="A132" s="62">
        <v>44228</v>
      </c>
      <c r="B132" s="74">
        <v>35.826500000000003</v>
      </c>
      <c r="C132" s="74">
        <v>38.069400000000002</v>
      </c>
      <c r="D132" s="74">
        <v>40.790500000000002</v>
      </c>
      <c r="E132" s="74">
        <v>37.802399999999999</v>
      </c>
      <c r="F132" s="74">
        <v>38.179299999999998</v>
      </c>
      <c r="G132" s="74">
        <v>37.618600000000001</v>
      </c>
      <c r="H132" s="74">
        <v>25.5459</v>
      </c>
      <c r="I132" s="74">
        <v>38.0687</v>
      </c>
      <c r="J132" s="74">
        <v>40.783999999999999</v>
      </c>
      <c r="K132" s="74">
        <v>37.802399999999999</v>
      </c>
      <c r="L132" s="74">
        <v>38.179299999999998</v>
      </c>
      <c r="M132" s="74">
        <v>37.618600000000001</v>
      </c>
      <c r="N132" s="74">
        <v>25.5459</v>
      </c>
      <c r="O132" s="74">
        <v>50.003599999999999</v>
      </c>
      <c r="P132" s="74">
        <v>50.003599999999999</v>
      </c>
      <c r="Q132" s="74">
        <v>0</v>
      </c>
      <c r="R132" s="74">
        <v>0</v>
      </c>
      <c r="S132" s="74" t="s">
        <v>127</v>
      </c>
      <c r="T132" s="74" t="s">
        <v>127</v>
      </c>
      <c r="U132" s="74">
        <v>13.556800000000001</v>
      </c>
      <c r="V132" s="74">
        <v>0</v>
      </c>
      <c r="W132" s="74">
        <v>13.556800000000001</v>
      </c>
      <c r="X132" s="74">
        <v>0</v>
      </c>
      <c r="Y132" s="74">
        <v>0</v>
      </c>
      <c r="Z132" s="74">
        <v>13.556800000000001</v>
      </c>
      <c r="AA132" s="74">
        <v>13.556800000000001</v>
      </c>
      <c r="AB132" s="74">
        <v>0</v>
      </c>
      <c r="AC132" s="74">
        <v>13.556800000000001</v>
      </c>
      <c r="AD132" s="74">
        <v>0</v>
      </c>
      <c r="AE132" s="74">
        <v>0</v>
      </c>
      <c r="AF132" s="74">
        <v>13.556800000000001</v>
      </c>
      <c r="AG132" s="74">
        <v>0</v>
      </c>
      <c r="AH132" s="74">
        <v>0</v>
      </c>
      <c r="AI132" s="74">
        <v>0</v>
      </c>
      <c r="AJ132" s="74">
        <v>0</v>
      </c>
      <c r="AK132" s="74" t="s">
        <v>127</v>
      </c>
      <c r="AL132" s="74" t="s">
        <v>127</v>
      </c>
      <c r="AM132" s="74">
        <v>20.608799999999999</v>
      </c>
    </row>
    <row r="133" spans="1:39" hidden="1" outlineLevel="1">
      <c r="A133" s="62">
        <v>44256</v>
      </c>
      <c r="B133" s="74">
        <v>35.243699999999997</v>
      </c>
      <c r="C133" s="74">
        <v>37.484000000000002</v>
      </c>
      <c r="D133" s="74">
        <v>40.687399999999997</v>
      </c>
      <c r="E133" s="74">
        <v>37.177</v>
      </c>
      <c r="F133" s="74">
        <v>38.198</v>
      </c>
      <c r="G133" s="74">
        <v>36.459499999999998</v>
      </c>
      <c r="H133" s="74">
        <v>16.137</v>
      </c>
      <c r="I133" s="74">
        <v>37.482900000000001</v>
      </c>
      <c r="J133" s="74">
        <v>40.676600000000001</v>
      </c>
      <c r="K133" s="74">
        <v>37.177</v>
      </c>
      <c r="L133" s="74">
        <v>38.198</v>
      </c>
      <c r="M133" s="74">
        <v>36.459499999999998</v>
      </c>
      <c r="N133" s="74">
        <v>16.137</v>
      </c>
      <c r="O133" s="74">
        <v>55.722200000000001</v>
      </c>
      <c r="P133" s="74">
        <v>55.722200000000001</v>
      </c>
      <c r="Q133" s="74" t="s">
        <v>127</v>
      </c>
      <c r="R133" s="74" t="s">
        <v>127</v>
      </c>
      <c r="S133" s="74" t="s">
        <v>127</v>
      </c>
      <c r="T133" s="74" t="s">
        <v>127</v>
      </c>
      <c r="U133" s="74">
        <v>10.9826</v>
      </c>
      <c r="V133" s="74">
        <v>0</v>
      </c>
      <c r="W133" s="74">
        <v>10.9826</v>
      </c>
      <c r="X133" s="74">
        <v>0</v>
      </c>
      <c r="Y133" s="74">
        <v>0</v>
      </c>
      <c r="Z133" s="74">
        <v>11.7737</v>
      </c>
      <c r="AA133" s="74">
        <v>10.9826</v>
      </c>
      <c r="AB133" s="74">
        <v>0</v>
      </c>
      <c r="AC133" s="74">
        <v>10.9826</v>
      </c>
      <c r="AD133" s="74">
        <v>0</v>
      </c>
      <c r="AE133" s="74">
        <v>0</v>
      </c>
      <c r="AF133" s="74">
        <v>11.7737</v>
      </c>
      <c r="AG133" s="74">
        <v>0</v>
      </c>
      <c r="AH133" s="74">
        <v>0</v>
      </c>
      <c r="AI133" s="74" t="s">
        <v>127</v>
      </c>
      <c r="AJ133" s="74" t="s">
        <v>127</v>
      </c>
      <c r="AK133" s="74" t="s">
        <v>127</v>
      </c>
      <c r="AL133" s="74" t="s">
        <v>127</v>
      </c>
      <c r="AM133" s="74">
        <v>19.6325</v>
      </c>
    </row>
    <row r="134" spans="1:39" hidden="1" outlineLevel="1">
      <c r="A134" s="62">
        <v>44287</v>
      </c>
      <c r="B134" s="74">
        <v>34.838099999999997</v>
      </c>
      <c r="C134" s="74">
        <v>37.626399999999997</v>
      </c>
      <c r="D134" s="74">
        <v>41.457000000000001</v>
      </c>
      <c r="E134" s="74">
        <v>37.242100000000001</v>
      </c>
      <c r="F134" s="74">
        <v>37.973199999999999</v>
      </c>
      <c r="G134" s="74">
        <v>36.714199999999998</v>
      </c>
      <c r="H134" s="74">
        <v>22.745999999999999</v>
      </c>
      <c r="I134" s="74">
        <v>37.623699999999999</v>
      </c>
      <c r="J134" s="74">
        <v>41.433100000000003</v>
      </c>
      <c r="K134" s="74">
        <v>37.242100000000001</v>
      </c>
      <c r="L134" s="74">
        <v>37.973199999999999</v>
      </c>
      <c r="M134" s="74">
        <v>36.714199999999998</v>
      </c>
      <c r="N134" s="74">
        <v>22.745999999999999</v>
      </c>
      <c r="O134" s="74">
        <v>55.9739</v>
      </c>
      <c r="P134" s="74">
        <v>55.9739</v>
      </c>
      <c r="Q134" s="74" t="s">
        <v>127</v>
      </c>
      <c r="R134" s="74" t="s">
        <v>127</v>
      </c>
      <c r="S134" s="74" t="s">
        <v>127</v>
      </c>
      <c r="T134" s="74" t="s">
        <v>127</v>
      </c>
      <c r="U134" s="74">
        <v>10.8681</v>
      </c>
      <c r="V134" s="74">
        <v>0</v>
      </c>
      <c r="W134" s="74">
        <v>10.8681</v>
      </c>
      <c r="X134" s="74">
        <v>0</v>
      </c>
      <c r="Y134" s="74">
        <v>3.1493000000000002</v>
      </c>
      <c r="Z134" s="74">
        <v>11.542400000000001</v>
      </c>
      <c r="AA134" s="74">
        <v>10.8681</v>
      </c>
      <c r="AB134" s="74">
        <v>0</v>
      </c>
      <c r="AC134" s="74">
        <v>10.8681</v>
      </c>
      <c r="AD134" s="74">
        <v>0</v>
      </c>
      <c r="AE134" s="74">
        <v>3.1493000000000002</v>
      </c>
      <c r="AF134" s="74">
        <v>11.542400000000001</v>
      </c>
      <c r="AG134" s="74">
        <v>0</v>
      </c>
      <c r="AH134" s="74">
        <v>0</v>
      </c>
      <c r="AI134" s="74" t="s">
        <v>127</v>
      </c>
      <c r="AJ134" s="74" t="s">
        <v>127</v>
      </c>
      <c r="AK134" s="74" t="s">
        <v>127</v>
      </c>
      <c r="AL134" s="74" t="s">
        <v>127</v>
      </c>
      <c r="AM134" s="74">
        <v>19.342300000000002</v>
      </c>
    </row>
    <row r="135" spans="1:39" hidden="1" outlineLevel="1">
      <c r="A135" s="62">
        <v>44317</v>
      </c>
      <c r="B135" s="74">
        <v>34.921700000000001</v>
      </c>
      <c r="C135" s="74">
        <v>37.398200000000003</v>
      </c>
      <c r="D135" s="74">
        <v>41.5199</v>
      </c>
      <c r="E135" s="74">
        <v>37.018500000000003</v>
      </c>
      <c r="F135" s="74">
        <v>38.073599999999999</v>
      </c>
      <c r="G135" s="74">
        <v>37.644100000000002</v>
      </c>
      <c r="H135" s="74">
        <v>12.8873</v>
      </c>
      <c r="I135" s="74">
        <v>37.395000000000003</v>
      </c>
      <c r="J135" s="74">
        <v>41.491900000000001</v>
      </c>
      <c r="K135" s="74">
        <v>37.018500000000003</v>
      </c>
      <c r="L135" s="74">
        <v>38.073599999999999</v>
      </c>
      <c r="M135" s="74">
        <v>37.644100000000002</v>
      </c>
      <c r="N135" s="74">
        <v>12.8873</v>
      </c>
      <c r="O135" s="74">
        <v>52.094299999999997</v>
      </c>
      <c r="P135" s="74">
        <v>52.094299999999997</v>
      </c>
      <c r="Q135" s="74" t="s">
        <v>127</v>
      </c>
      <c r="R135" s="74" t="s">
        <v>127</v>
      </c>
      <c r="S135" s="74" t="s">
        <v>127</v>
      </c>
      <c r="T135" s="74" t="s">
        <v>127</v>
      </c>
      <c r="U135" s="74">
        <v>12.7493</v>
      </c>
      <c r="V135" s="74">
        <v>0</v>
      </c>
      <c r="W135" s="74">
        <v>12.7493</v>
      </c>
      <c r="X135" s="74">
        <v>0</v>
      </c>
      <c r="Y135" s="74">
        <v>0</v>
      </c>
      <c r="Z135" s="74">
        <v>12.7493</v>
      </c>
      <c r="AA135" s="74">
        <v>12.7493</v>
      </c>
      <c r="AB135" s="74">
        <v>0</v>
      </c>
      <c r="AC135" s="74">
        <v>12.7493</v>
      </c>
      <c r="AD135" s="74">
        <v>0</v>
      </c>
      <c r="AE135" s="74">
        <v>0</v>
      </c>
      <c r="AF135" s="74">
        <v>12.7493</v>
      </c>
      <c r="AG135" s="74">
        <v>0</v>
      </c>
      <c r="AH135" s="74">
        <v>0</v>
      </c>
      <c r="AI135" s="74" t="s">
        <v>127</v>
      </c>
      <c r="AJ135" s="74" t="s">
        <v>127</v>
      </c>
      <c r="AK135" s="74" t="s">
        <v>127</v>
      </c>
      <c r="AL135" s="74" t="s">
        <v>127</v>
      </c>
      <c r="AM135" s="74">
        <v>18.378499999999999</v>
      </c>
    </row>
    <row r="136" spans="1:39" hidden="1" outlineLevel="1">
      <c r="A136" s="62">
        <v>44348</v>
      </c>
      <c r="B136" s="74">
        <v>36.182000000000002</v>
      </c>
      <c r="C136" s="74">
        <v>38.985399999999998</v>
      </c>
      <c r="D136" s="74">
        <v>40.304900000000004</v>
      </c>
      <c r="E136" s="74">
        <v>38.8461</v>
      </c>
      <c r="F136" s="74">
        <v>37.962899999999998</v>
      </c>
      <c r="G136" s="74">
        <v>44.854599999999998</v>
      </c>
      <c r="H136" s="74">
        <v>12.879899999999999</v>
      </c>
      <c r="I136" s="74">
        <v>38.984299999999998</v>
      </c>
      <c r="J136" s="74">
        <v>40.294600000000003</v>
      </c>
      <c r="K136" s="74">
        <v>38.8461</v>
      </c>
      <c r="L136" s="74">
        <v>37.962899999999998</v>
      </c>
      <c r="M136" s="74">
        <v>44.854599999999998</v>
      </c>
      <c r="N136" s="74">
        <v>12.879899999999999</v>
      </c>
      <c r="O136" s="74">
        <v>51.166899999999998</v>
      </c>
      <c r="P136" s="74">
        <v>51.166899999999998</v>
      </c>
      <c r="Q136" s="74">
        <v>0</v>
      </c>
      <c r="R136" s="74" t="s">
        <v>127</v>
      </c>
      <c r="S136" s="74">
        <v>0</v>
      </c>
      <c r="T136" s="74">
        <v>0</v>
      </c>
      <c r="U136" s="74">
        <v>11.7331</v>
      </c>
      <c r="V136" s="74">
        <v>0</v>
      </c>
      <c r="W136" s="74">
        <v>11.7331</v>
      </c>
      <c r="X136" s="74">
        <v>0</v>
      </c>
      <c r="Y136" s="74">
        <v>11.4779</v>
      </c>
      <c r="Z136" s="74">
        <v>11.7331</v>
      </c>
      <c r="AA136" s="74">
        <v>11.7339</v>
      </c>
      <c r="AB136" s="74">
        <v>0</v>
      </c>
      <c r="AC136" s="74">
        <v>11.7339</v>
      </c>
      <c r="AD136" s="74">
        <v>0</v>
      </c>
      <c r="AE136" s="74">
        <v>11.4779</v>
      </c>
      <c r="AF136" s="74">
        <v>11.734</v>
      </c>
      <c r="AG136" s="74">
        <v>8.8573000000000004</v>
      </c>
      <c r="AH136" s="74">
        <v>0</v>
      </c>
      <c r="AI136" s="74">
        <v>8.8573000000000004</v>
      </c>
      <c r="AJ136" s="74" t="s">
        <v>127</v>
      </c>
      <c r="AK136" s="74">
        <v>0</v>
      </c>
      <c r="AL136" s="74">
        <v>8.8573000000000004</v>
      </c>
      <c r="AM136" s="74">
        <v>19.0045</v>
      </c>
    </row>
    <row r="137" spans="1:39" hidden="1" outlineLevel="1">
      <c r="A137" s="62">
        <v>44378</v>
      </c>
      <c r="B137" s="74">
        <v>35.069000000000003</v>
      </c>
      <c r="C137" s="74">
        <v>37.601799999999997</v>
      </c>
      <c r="D137" s="74">
        <v>40.603900000000003</v>
      </c>
      <c r="E137" s="74">
        <v>37.270800000000001</v>
      </c>
      <c r="F137" s="74">
        <v>37.729999999999997</v>
      </c>
      <c r="G137" s="74">
        <v>37.980899999999998</v>
      </c>
      <c r="H137" s="74">
        <v>22.1571</v>
      </c>
      <c r="I137" s="74">
        <v>37.595599999999997</v>
      </c>
      <c r="J137" s="74">
        <v>40.561</v>
      </c>
      <c r="K137" s="74">
        <v>37.270800000000001</v>
      </c>
      <c r="L137" s="74">
        <v>37.729999999999997</v>
      </c>
      <c r="M137" s="74">
        <v>37.980899999999998</v>
      </c>
      <c r="N137" s="74">
        <v>22.1571</v>
      </c>
      <c r="O137" s="74">
        <v>47.2425</v>
      </c>
      <c r="P137" s="74">
        <v>47.2425</v>
      </c>
      <c r="Q137" s="74" t="s">
        <v>127</v>
      </c>
      <c r="R137" s="74" t="s">
        <v>127</v>
      </c>
      <c r="S137" s="74" t="s">
        <v>127</v>
      </c>
      <c r="T137" s="74" t="s">
        <v>127</v>
      </c>
      <c r="U137" s="74">
        <v>11.8225</v>
      </c>
      <c r="V137" s="74">
        <v>0</v>
      </c>
      <c r="W137" s="74">
        <v>11.8225</v>
      </c>
      <c r="X137" s="74">
        <v>0</v>
      </c>
      <c r="Y137" s="74">
        <v>0</v>
      </c>
      <c r="Z137" s="74">
        <v>11.8225</v>
      </c>
      <c r="AA137" s="74">
        <v>11.8225</v>
      </c>
      <c r="AB137" s="74">
        <v>0</v>
      </c>
      <c r="AC137" s="74">
        <v>11.8225</v>
      </c>
      <c r="AD137" s="74">
        <v>0</v>
      </c>
      <c r="AE137" s="74">
        <v>0</v>
      </c>
      <c r="AF137" s="74">
        <v>11.8225</v>
      </c>
      <c r="AG137" s="74">
        <v>0</v>
      </c>
      <c r="AH137" s="74">
        <v>0</v>
      </c>
      <c r="AI137" s="74" t="s">
        <v>127</v>
      </c>
      <c r="AJ137" s="74" t="s">
        <v>127</v>
      </c>
      <c r="AK137" s="74" t="s">
        <v>127</v>
      </c>
      <c r="AL137" s="74" t="s">
        <v>127</v>
      </c>
      <c r="AM137" s="74">
        <v>18.456700000000001</v>
      </c>
    </row>
    <row r="138" spans="1:39" hidden="1" outlineLevel="1">
      <c r="A138" s="62">
        <v>44409</v>
      </c>
      <c r="B138" s="74">
        <v>35.4604</v>
      </c>
      <c r="C138" s="74">
        <v>37.679900000000004</v>
      </c>
      <c r="D138" s="74">
        <v>40.381900000000002</v>
      </c>
      <c r="E138" s="74">
        <v>37.387300000000003</v>
      </c>
      <c r="F138" s="74">
        <v>37.621699999999997</v>
      </c>
      <c r="G138" s="74">
        <v>38.930799999999998</v>
      </c>
      <c r="H138" s="74">
        <v>19.587599999999998</v>
      </c>
      <c r="I138" s="74">
        <v>37.676900000000003</v>
      </c>
      <c r="J138" s="74">
        <v>40.357500000000002</v>
      </c>
      <c r="K138" s="74">
        <v>37.387300000000003</v>
      </c>
      <c r="L138" s="74">
        <v>37.621699999999997</v>
      </c>
      <c r="M138" s="74">
        <v>38.930799999999998</v>
      </c>
      <c r="N138" s="74">
        <v>19.587599999999998</v>
      </c>
      <c r="O138" s="74">
        <v>50.666200000000003</v>
      </c>
      <c r="P138" s="74">
        <v>50.666200000000003</v>
      </c>
      <c r="Q138" s="74" t="s">
        <v>127</v>
      </c>
      <c r="R138" s="74" t="s">
        <v>127</v>
      </c>
      <c r="S138" s="74" t="s">
        <v>127</v>
      </c>
      <c r="T138" s="74" t="s">
        <v>127</v>
      </c>
      <c r="U138" s="74">
        <v>10.9735</v>
      </c>
      <c r="V138" s="74">
        <v>0</v>
      </c>
      <c r="W138" s="74">
        <v>10.9735</v>
      </c>
      <c r="X138" s="74">
        <v>0</v>
      </c>
      <c r="Y138" s="74">
        <v>10.098100000000001</v>
      </c>
      <c r="Z138" s="74">
        <v>10.979799999999999</v>
      </c>
      <c r="AA138" s="74">
        <v>10.9735</v>
      </c>
      <c r="AB138" s="74">
        <v>0</v>
      </c>
      <c r="AC138" s="74">
        <v>10.9735</v>
      </c>
      <c r="AD138" s="74">
        <v>0</v>
      </c>
      <c r="AE138" s="74">
        <v>10.098100000000001</v>
      </c>
      <c r="AF138" s="74">
        <v>10.979799999999999</v>
      </c>
      <c r="AG138" s="74">
        <v>0</v>
      </c>
      <c r="AH138" s="74">
        <v>0</v>
      </c>
      <c r="AI138" s="74" t="s">
        <v>127</v>
      </c>
      <c r="AJ138" s="74" t="s">
        <v>127</v>
      </c>
      <c r="AK138" s="74" t="s">
        <v>127</v>
      </c>
      <c r="AL138" s="74" t="s">
        <v>127</v>
      </c>
      <c r="AM138" s="74">
        <v>19.259799999999998</v>
      </c>
    </row>
    <row r="139" spans="1:39" hidden="1" outlineLevel="1">
      <c r="A139" s="62">
        <v>44440</v>
      </c>
      <c r="B139" s="74">
        <v>35.541200000000003</v>
      </c>
      <c r="C139" s="74">
        <v>37.5015</v>
      </c>
      <c r="D139" s="74">
        <v>40.989899999999999</v>
      </c>
      <c r="E139" s="74">
        <v>37.138500000000001</v>
      </c>
      <c r="F139" s="74">
        <v>37.497199999999999</v>
      </c>
      <c r="G139" s="74">
        <v>38.3932</v>
      </c>
      <c r="H139" s="74">
        <v>19.1356</v>
      </c>
      <c r="I139" s="74">
        <v>37.5002</v>
      </c>
      <c r="J139" s="74">
        <v>40.979399999999998</v>
      </c>
      <c r="K139" s="74">
        <v>37.138500000000001</v>
      </c>
      <c r="L139" s="74">
        <v>37.497199999999999</v>
      </c>
      <c r="M139" s="74">
        <v>38.3932</v>
      </c>
      <c r="N139" s="74">
        <v>19.1356</v>
      </c>
      <c r="O139" s="74">
        <v>50.103700000000003</v>
      </c>
      <c r="P139" s="74">
        <v>50.103700000000003</v>
      </c>
      <c r="Q139" s="74" t="s">
        <v>127</v>
      </c>
      <c r="R139" s="74" t="s">
        <v>127</v>
      </c>
      <c r="S139" s="74" t="s">
        <v>127</v>
      </c>
      <c r="T139" s="74" t="s">
        <v>127</v>
      </c>
      <c r="U139" s="74">
        <v>10.4031</v>
      </c>
      <c r="V139" s="74">
        <v>0</v>
      </c>
      <c r="W139" s="74">
        <v>10.4031</v>
      </c>
      <c r="X139" s="74">
        <v>0</v>
      </c>
      <c r="Y139" s="74">
        <v>13.16</v>
      </c>
      <c r="Z139" s="74">
        <v>10.3658</v>
      </c>
      <c r="AA139" s="74">
        <v>10.4031</v>
      </c>
      <c r="AB139" s="74">
        <v>0</v>
      </c>
      <c r="AC139" s="74">
        <v>10.4031</v>
      </c>
      <c r="AD139" s="74">
        <v>0</v>
      </c>
      <c r="AE139" s="74">
        <v>13.16</v>
      </c>
      <c r="AF139" s="74">
        <v>10.3658</v>
      </c>
      <c r="AG139" s="74">
        <v>0</v>
      </c>
      <c r="AH139" s="74">
        <v>0</v>
      </c>
      <c r="AI139" s="74" t="s">
        <v>127</v>
      </c>
      <c r="AJ139" s="74" t="s">
        <v>127</v>
      </c>
      <c r="AK139" s="74" t="s">
        <v>127</v>
      </c>
      <c r="AL139" s="74" t="s">
        <v>127</v>
      </c>
      <c r="AM139" s="74">
        <v>20.6388</v>
      </c>
    </row>
    <row r="140" spans="1:39">
      <c r="A140" s="62">
        <v>44470</v>
      </c>
      <c r="B140" s="74">
        <v>35.039900000000003</v>
      </c>
      <c r="C140" s="74">
        <v>37.522599999999997</v>
      </c>
      <c r="D140" s="74">
        <v>41.1325</v>
      </c>
      <c r="E140" s="74">
        <v>37.145200000000003</v>
      </c>
      <c r="F140" s="74">
        <v>37.472999999999999</v>
      </c>
      <c r="G140" s="74">
        <v>37.633600000000001</v>
      </c>
      <c r="H140" s="74">
        <v>25.810400000000001</v>
      </c>
      <c r="I140" s="74">
        <v>37.518300000000004</v>
      </c>
      <c r="J140" s="74">
        <v>41.1</v>
      </c>
      <c r="K140" s="74">
        <v>37.145200000000003</v>
      </c>
      <c r="L140" s="74">
        <v>37.472999999999999</v>
      </c>
      <c r="M140" s="74">
        <v>37.633600000000001</v>
      </c>
      <c r="N140" s="74">
        <v>25.810400000000001</v>
      </c>
      <c r="O140" s="74">
        <v>50.4223</v>
      </c>
      <c r="P140" s="74">
        <v>50.4223</v>
      </c>
      <c r="Q140" s="74" t="s">
        <v>127</v>
      </c>
      <c r="R140" s="74" t="s">
        <v>127</v>
      </c>
      <c r="S140" s="74" t="s">
        <v>127</v>
      </c>
      <c r="T140" s="74" t="s">
        <v>127</v>
      </c>
      <c r="U140" s="74">
        <v>11.144500000000001</v>
      </c>
      <c r="V140" s="74">
        <v>0</v>
      </c>
      <c r="W140" s="74">
        <v>11.144500000000001</v>
      </c>
      <c r="X140" s="74">
        <v>0</v>
      </c>
      <c r="Y140" s="74">
        <v>13.422800000000001</v>
      </c>
      <c r="Z140" s="74">
        <v>11.1145</v>
      </c>
      <c r="AA140" s="74">
        <v>11.144500000000001</v>
      </c>
      <c r="AB140" s="74">
        <v>0</v>
      </c>
      <c r="AC140" s="74">
        <v>11.144500000000001</v>
      </c>
      <c r="AD140" s="74">
        <v>0</v>
      </c>
      <c r="AE140" s="74">
        <v>13.422800000000001</v>
      </c>
      <c r="AF140" s="74">
        <v>11.1145</v>
      </c>
      <c r="AG140" s="74">
        <v>0</v>
      </c>
      <c r="AH140" s="74">
        <v>0</v>
      </c>
      <c r="AI140" s="74" t="s">
        <v>127</v>
      </c>
      <c r="AJ140" s="74" t="s">
        <v>127</v>
      </c>
      <c r="AK140" s="74" t="s">
        <v>127</v>
      </c>
      <c r="AL140" s="74" t="s">
        <v>127</v>
      </c>
      <c r="AM140" s="74">
        <v>19.036899999999999</v>
      </c>
    </row>
    <row r="141" spans="1:39">
      <c r="A141" s="62">
        <v>44501</v>
      </c>
      <c r="B141" s="74">
        <v>33.694000000000003</v>
      </c>
      <c r="C141" s="74">
        <v>35.502499999999998</v>
      </c>
      <c r="D141" s="74">
        <v>41.035800000000002</v>
      </c>
      <c r="E141" s="74">
        <v>34.9664</v>
      </c>
      <c r="F141" s="74">
        <v>35.048699999999997</v>
      </c>
      <c r="G141" s="74">
        <v>36.5321</v>
      </c>
      <c r="H141" s="74">
        <v>23.566099999999999</v>
      </c>
      <c r="I141" s="74">
        <v>35.5017</v>
      </c>
      <c r="J141" s="74">
        <v>41.03</v>
      </c>
      <c r="K141" s="74">
        <v>34.9664</v>
      </c>
      <c r="L141" s="74">
        <v>35.048699999999997</v>
      </c>
      <c r="M141" s="74">
        <v>36.5321</v>
      </c>
      <c r="N141" s="74">
        <v>23.566099999999999</v>
      </c>
      <c r="O141" s="74">
        <v>50.4041</v>
      </c>
      <c r="P141" s="74">
        <v>50.4041</v>
      </c>
      <c r="Q141" s="74" t="s">
        <v>127</v>
      </c>
      <c r="R141" s="74" t="s">
        <v>127</v>
      </c>
      <c r="S141" s="74" t="s">
        <v>127</v>
      </c>
      <c r="T141" s="74" t="s">
        <v>127</v>
      </c>
      <c r="U141" s="74">
        <v>11.4331</v>
      </c>
      <c r="V141" s="74">
        <v>0</v>
      </c>
      <c r="W141" s="74">
        <v>11.4331</v>
      </c>
      <c r="X141" s="74">
        <v>0</v>
      </c>
      <c r="Y141" s="74">
        <v>12.228999999999999</v>
      </c>
      <c r="Z141" s="74">
        <v>11.354699999999999</v>
      </c>
      <c r="AA141" s="74">
        <v>11.4331</v>
      </c>
      <c r="AB141" s="74">
        <v>0</v>
      </c>
      <c r="AC141" s="74">
        <v>11.4331</v>
      </c>
      <c r="AD141" s="74">
        <v>0</v>
      </c>
      <c r="AE141" s="74">
        <v>12.228999999999999</v>
      </c>
      <c r="AF141" s="74">
        <v>11.354699999999999</v>
      </c>
      <c r="AG141" s="74">
        <v>0</v>
      </c>
      <c r="AH141" s="74">
        <v>0</v>
      </c>
      <c r="AI141" s="74" t="s">
        <v>127</v>
      </c>
      <c r="AJ141" s="74" t="s">
        <v>127</v>
      </c>
      <c r="AK141" s="74" t="s">
        <v>127</v>
      </c>
      <c r="AL141" s="74" t="s">
        <v>127</v>
      </c>
      <c r="AM141" s="74">
        <v>19.7683</v>
      </c>
    </row>
    <row r="142" spans="1:39">
      <c r="A142" s="62">
        <v>44531</v>
      </c>
      <c r="B142" s="74">
        <v>32.703299999999999</v>
      </c>
      <c r="C142" s="74">
        <v>34.979500000000002</v>
      </c>
      <c r="D142" s="74">
        <v>40.981000000000002</v>
      </c>
      <c r="E142" s="74">
        <v>34.403399999999998</v>
      </c>
      <c r="F142" s="74">
        <v>33.71</v>
      </c>
      <c r="G142" s="74">
        <v>37.360500000000002</v>
      </c>
      <c r="H142" s="74">
        <v>24.909199999999998</v>
      </c>
      <c r="I142" s="74">
        <v>34.977899999999998</v>
      </c>
      <c r="J142" s="74">
        <v>40.968299999999999</v>
      </c>
      <c r="K142" s="74">
        <v>34.403399999999998</v>
      </c>
      <c r="L142" s="74">
        <v>33.71</v>
      </c>
      <c r="M142" s="74">
        <v>37.360500000000002</v>
      </c>
      <c r="N142" s="74">
        <v>24.909199999999998</v>
      </c>
      <c r="O142" s="74">
        <v>54.738399999999999</v>
      </c>
      <c r="P142" s="74">
        <v>54.738399999999999</v>
      </c>
      <c r="Q142" s="74" t="s">
        <v>127</v>
      </c>
      <c r="R142" s="74" t="s">
        <v>127</v>
      </c>
      <c r="S142" s="74" t="s">
        <v>127</v>
      </c>
      <c r="T142" s="74" t="s">
        <v>127</v>
      </c>
      <c r="U142" s="74">
        <v>12.519500000000001</v>
      </c>
      <c r="V142" s="74">
        <v>0</v>
      </c>
      <c r="W142" s="74">
        <v>12.519500000000001</v>
      </c>
      <c r="X142" s="74">
        <v>0</v>
      </c>
      <c r="Y142" s="74">
        <v>8.5</v>
      </c>
      <c r="Z142" s="74">
        <v>12.551399999999999</v>
      </c>
      <c r="AA142" s="74">
        <v>12.519500000000001</v>
      </c>
      <c r="AB142" s="74">
        <v>0</v>
      </c>
      <c r="AC142" s="74">
        <v>12.519500000000001</v>
      </c>
      <c r="AD142" s="74">
        <v>0</v>
      </c>
      <c r="AE142" s="74">
        <v>8.5</v>
      </c>
      <c r="AF142" s="74">
        <v>12.551399999999999</v>
      </c>
      <c r="AG142" s="74">
        <v>0</v>
      </c>
      <c r="AH142" s="74">
        <v>0</v>
      </c>
      <c r="AI142" s="74" t="s">
        <v>127</v>
      </c>
      <c r="AJ142" s="74" t="s">
        <v>127</v>
      </c>
      <c r="AK142" s="74" t="s">
        <v>127</v>
      </c>
      <c r="AL142" s="74" t="s">
        <v>127</v>
      </c>
      <c r="AM142" s="74">
        <v>18.253900000000002</v>
      </c>
    </row>
    <row r="143" spans="1:39">
      <c r="A143" s="62">
        <v>44562</v>
      </c>
      <c r="B143" s="74">
        <v>33.741900000000001</v>
      </c>
      <c r="C143" s="74">
        <v>36.2941</v>
      </c>
      <c r="D143" s="74">
        <v>41.2044</v>
      </c>
      <c r="E143" s="74">
        <v>35.826999999999998</v>
      </c>
      <c r="F143" s="74">
        <v>34.6646</v>
      </c>
      <c r="G143" s="74">
        <v>40.672899999999998</v>
      </c>
      <c r="H143" s="74">
        <v>26.259799999999998</v>
      </c>
      <c r="I143" s="74">
        <v>36.292200000000001</v>
      </c>
      <c r="J143" s="74">
        <v>41.189300000000003</v>
      </c>
      <c r="K143" s="74">
        <v>35.826999999999998</v>
      </c>
      <c r="L143" s="74">
        <v>34.6646</v>
      </c>
      <c r="M143" s="74">
        <v>40.672899999999998</v>
      </c>
      <c r="N143" s="74">
        <v>26.259799999999998</v>
      </c>
      <c r="O143" s="74">
        <v>51.479300000000002</v>
      </c>
      <c r="P143" s="74">
        <v>51.479300000000002</v>
      </c>
      <c r="Q143" s="74" t="s">
        <v>127</v>
      </c>
      <c r="R143" s="74" t="s">
        <v>127</v>
      </c>
      <c r="S143" s="74" t="s">
        <v>127</v>
      </c>
      <c r="T143" s="74" t="s">
        <v>127</v>
      </c>
      <c r="U143" s="74">
        <v>12.59</v>
      </c>
      <c r="V143" s="74">
        <v>0</v>
      </c>
      <c r="W143" s="74">
        <v>12.59</v>
      </c>
      <c r="X143" s="74">
        <v>0</v>
      </c>
      <c r="Y143" s="74">
        <v>19.882100000000001</v>
      </c>
      <c r="Z143" s="74">
        <v>12.317600000000001</v>
      </c>
      <c r="AA143" s="74">
        <v>12.59</v>
      </c>
      <c r="AB143" s="74">
        <v>0</v>
      </c>
      <c r="AC143" s="74">
        <v>12.59</v>
      </c>
      <c r="AD143" s="74">
        <v>0</v>
      </c>
      <c r="AE143" s="74">
        <v>19.882100000000001</v>
      </c>
      <c r="AF143" s="74">
        <v>12.317600000000001</v>
      </c>
      <c r="AG143" s="74">
        <v>0</v>
      </c>
      <c r="AH143" s="74">
        <v>0</v>
      </c>
      <c r="AI143" s="74" t="s">
        <v>127</v>
      </c>
      <c r="AJ143" s="74" t="s">
        <v>127</v>
      </c>
      <c r="AK143" s="74" t="s">
        <v>127</v>
      </c>
      <c r="AL143" s="74" t="s">
        <v>127</v>
      </c>
      <c r="AM143" s="74">
        <v>17.809899999999999</v>
      </c>
    </row>
    <row r="144" spans="1:39">
      <c r="A144" s="62">
        <v>44593</v>
      </c>
      <c r="B144" s="74">
        <v>34.653100000000002</v>
      </c>
      <c r="C144" s="74">
        <v>36.715600000000002</v>
      </c>
      <c r="D144" s="74">
        <v>41.5413</v>
      </c>
      <c r="E144" s="74">
        <v>36.182200000000002</v>
      </c>
      <c r="F144" s="74">
        <v>35.1327</v>
      </c>
      <c r="G144" s="74">
        <v>40.5623</v>
      </c>
      <c r="H144" s="74">
        <v>24.8323</v>
      </c>
      <c r="I144" s="74">
        <v>36.715000000000003</v>
      </c>
      <c r="J144" s="74">
        <v>41.537399999999998</v>
      </c>
      <c r="K144" s="74">
        <v>36.182200000000002</v>
      </c>
      <c r="L144" s="74">
        <v>35.1327</v>
      </c>
      <c r="M144" s="74">
        <v>40.5623</v>
      </c>
      <c r="N144" s="74">
        <v>24.8323</v>
      </c>
      <c r="O144" s="74">
        <v>50.286000000000001</v>
      </c>
      <c r="P144" s="74">
        <v>50.286000000000001</v>
      </c>
      <c r="Q144" s="74" t="s">
        <v>127</v>
      </c>
      <c r="R144" s="74" t="s">
        <v>127</v>
      </c>
      <c r="S144" s="74" t="s">
        <v>127</v>
      </c>
      <c r="T144" s="74" t="s">
        <v>127</v>
      </c>
      <c r="U144" s="74">
        <v>12.0677</v>
      </c>
      <c r="V144" s="74">
        <v>0</v>
      </c>
      <c r="W144" s="74">
        <v>12.0677</v>
      </c>
      <c r="X144" s="74">
        <v>0</v>
      </c>
      <c r="Y144" s="74">
        <v>12.1</v>
      </c>
      <c r="Z144" s="74">
        <v>12.0665</v>
      </c>
      <c r="AA144" s="74">
        <v>12.0677</v>
      </c>
      <c r="AB144" s="74">
        <v>0</v>
      </c>
      <c r="AC144" s="74">
        <v>12.0677</v>
      </c>
      <c r="AD144" s="74">
        <v>0</v>
      </c>
      <c r="AE144" s="74">
        <v>12.1</v>
      </c>
      <c r="AF144" s="74">
        <v>12.0665</v>
      </c>
      <c r="AG144" s="74">
        <v>0</v>
      </c>
      <c r="AH144" s="74">
        <v>0</v>
      </c>
      <c r="AI144" s="74" t="s">
        <v>127</v>
      </c>
      <c r="AJ144" s="74" t="s">
        <v>127</v>
      </c>
      <c r="AK144" s="74" t="s">
        <v>127</v>
      </c>
      <c r="AL144" s="74" t="s">
        <v>127</v>
      </c>
      <c r="AM144" s="74">
        <v>19.184100000000001</v>
      </c>
    </row>
    <row r="145" spans="1:39">
      <c r="A145" s="62">
        <v>44621</v>
      </c>
      <c r="B145" s="74">
        <v>16.4207</v>
      </c>
      <c r="C145" s="74">
        <v>17.3446</v>
      </c>
      <c r="D145" s="74">
        <v>28.314299999999999</v>
      </c>
      <c r="E145" s="74">
        <v>16.549199999999999</v>
      </c>
      <c r="F145" s="74">
        <v>16.91</v>
      </c>
      <c r="G145" s="74">
        <v>19.779</v>
      </c>
      <c r="H145" s="74">
        <v>0.12559999999999999</v>
      </c>
      <c r="I145" s="74">
        <v>17.342500000000001</v>
      </c>
      <c r="J145" s="74">
        <v>28.296099999999999</v>
      </c>
      <c r="K145" s="74">
        <v>16.549800000000001</v>
      </c>
      <c r="L145" s="74">
        <v>16.91</v>
      </c>
      <c r="M145" s="74">
        <v>19.779</v>
      </c>
      <c r="N145" s="74">
        <v>0.12570000000000001</v>
      </c>
      <c r="O145" s="74">
        <v>29.717199999999998</v>
      </c>
      <c r="P145" s="74">
        <v>37.366100000000003</v>
      </c>
      <c r="Q145" s="74">
        <v>0</v>
      </c>
      <c r="R145" s="74" t="s">
        <v>127</v>
      </c>
      <c r="S145" s="74" t="s">
        <v>127</v>
      </c>
      <c r="T145" s="74">
        <v>0</v>
      </c>
      <c r="U145" s="74">
        <v>1.2699999999999999E-2</v>
      </c>
      <c r="V145" s="74">
        <v>0</v>
      </c>
      <c r="W145" s="74">
        <v>1.2699999999999999E-2</v>
      </c>
      <c r="X145" s="74">
        <v>0</v>
      </c>
      <c r="Y145" s="74">
        <v>0</v>
      </c>
      <c r="Z145" s="74">
        <v>1.29E-2</v>
      </c>
      <c r="AA145" s="74">
        <v>1.3100000000000001E-2</v>
      </c>
      <c r="AB145" s="74">
        <v>0</v>
      </c>
      <c r="AC145" s="74">
        <v>1.3100000000000001E-2</v>
      </c>
      <c r="AD145" s="74">
        <v>0</v>
      </c>
      <c r="AE145" s="74">
        <v>0</v>
      </c>
      <c r="AF145" s="74">
        <v>1.34E-2</v>
      </c>
      <c r="AG145" s="74">
        <v>0</v>
      </c>
      <c r="AH145" s="74">
        <v>0</v>
      </c>
      <c r="AI145" s="74">
        <v>0</v>
      </c>
      <c r="AJ145" s="74" t="s">
        <v>127</v>
      </c>
      <c r="AK145" s="74" t="s">
        <v>127</v>
      </c>
      <c r="AL145" s="74">
        <v>0</v>
      </c>
      <c r="AM145" s="74">
        <v>19.4556</v>
      </c>
    </row>
    <row r="146" spans="1:39">
      <c r="A146" s="62">
        <v>44652</v>
      </c>
      <c r="B146" s="74">
        <v>22.645900000000001</v>
      </c>
      <c r="C146" s="74">
        <v>23.566099999999999</v>
      </c>
      <c r="D146" s="74">
        <v>30.423999999999999</v>
      </c>
      <c r="E146" s="74">
        <v>22.815300000000001</v>
      </c>
      <c r="F146" s="74">
        <v>20.029499999999999</v>
      </c>
      <c r="G146" s="74">
        <v>48.1233</v>
      </c>
      <c r="H146" s="74">
        <v>7.5983000000000001</v>
      </c>
      <c r="I146" s="74">
        <v>23.561499999999999</v>
      </c>
      <c r="J146" s="74">
        <v>30.400200000000002</v>
      </c>
      <c r="K146" s="74">
        <v>22.815300000000001</v>
      </c>
      <c r="L146" s="74">
        <v>20.029499999999999</v>
      </c>
      <c r="M146" s="74">
        <v>48.1233</v>
      </c>
      <c r="N146" s="74">
        <v>7.5983000000000001</v>
      </c>
      <c r="O146" s="74">
        <v>37.408700000000003</v>
      </c>
      <c r="P146" s="74">
        <v>37.408700000000003</v>
      </c>
      <c r="Q146" s="74" t="s">
        <v>127</v>
      </c>
      <c r="R146" s="74" t="s">
        <v>127</v>
      </c>
      <c r="S146" s="74" t="s">
        <v>127</v>
      </c>
      <c r="T146" s="74" t="s">
        <v>127</v>
      </c>
      <c r="U146" s="74">
        <v>12.966699999999999</v>
      </c>
      <c r="V146" s="74">
        <v>0</v>
      </c>
      <c r="W146" s="74">
        <v>12.966699999999999</v>
      </c>
      <c r="X146" s="74">
        <v>0</v>
      </c>
      <c r="Y146" s="74">
        <v>0</v>
      </c>
      <c r="Z146" s="74">
        <v>12.966699999999999</v>
      </c>
      <c r="AA146" s="74">
        <v>12.966699999999999</v>
      </c>
      <c r="AB146" s="74">
        <v>0</v>
      </c>
      <c r="AC146" s="74">
        <v>12.966699999999999</v>
      </c>
      <c r="AD146" s="74">
        <v>0</v>
      </c>
      <c r="AE146" s="74">
        <v>0</v>
      </c>
      <c r="AF146" s="74">
        <v>12.966699999999999</v>
      </c>
      <c r="AG146" s="74">
        <v>0</v>
      </c>
      <c r="AH146" s="74">
        <v>0</v>
      </c>
      <c r="AI146" s="74" t="s">
        <v>127</v>
      </c>
      <c r="AJ146" s="74" t="s">
        <v>127</v>
      </c>
      <c r="AK146" s="74" t="s">
        <v>127</v>
      </c>
      <c r="AL146" s="74" t="s">
        <v>127</v>
      </c>
      <c r="AM146" s="74">
        <v>16.370899999999999</v>
      </c>
    </row>
    <row r="147" spans="1:39">
      <c r="A147" s="62">
        <v>44682</v>
      </c>
      <c r="B147" s="74">
        <v>20.779599999999999</v>
      </c>
      <c r="C147" s="74">
        <v>21.875499999999999</v>
      </c>
      <c r="D147" s="74">
        <v>32.090400000000002</v>
      </c>
      <c r="E147" s="74">
        <v>20.896899999999999</v>
      </c>
      <c r="F147" s="74">
        <v>19.5791</v>
      </c>
      <c r="G147" s="74">
        <v>33.0578</v>
      </c>
      <c r="H147" s="74">
        <v>9.0152000000000001</v>
      </c>
      <c r="I147" s="74">
        <v>21.875499999999999</v>
      </c>
      <c r="J147" s="74">
        <v>32.100299999999997</v>
      </c>
      <c r="K147" s="74">
        <v>20.897200000000002</v>
      </c>
      <c r="L147" s="74">
        <v>19.5791</v>
      </c>
      <c r="M147" s="74">
        <v>33.0578</v>
      </c>
      <c r="N147" s="74">
        <v>9.0117999999999991</v>
      </c>
      <c r="O147" s="74">
        <v>21.5627</v>
      </c>
      <c r="P147" s="74">
        <v>23.9727</v>
      </c>
      <c r="Q147" s="74">
        <v>13.8</v>
      </c>
      <c r="R147" s="74" t="s">
        <v>127</v>
      </c>
      <c r="S147" s="74" t="s">
        <v>127</v>
      </c>
      <c r="T147" s="74">
        <v>13.8</v>
      </c>
      <c r="U147" s="74">
        <v>13.1655</v>
      </c>
      <c r="V147" s="74">
        <v>0</v>
      </c>
      <c r="W147" s="74">
        <v>13.1655</v>
      </c>
      <c r="X147" s="74">
        <v>0</v>
      </c>
      <c r="Y147" s="74">
        <v>13.4177</v>
      </c>
      <c r="Z147" s="74">
        <v>13.161199999999999</v>
      </c>
      <c r="AA147" s="74">
        <v>13.1564</v>
      </c>
      <c r="AB147" s="74">
        <v>0</v>
      </c>
      <c r="AC147" s="74">
        <v>13.1564</v>
      </c>
      <c r="AD147" s="74">
        <v>0</v>
      </c>
      <c r="AE147" s="74">
        <v>13.4177</v>
      </c>
      <c r="AF147" s="74">
        <v>13.151899999999999</v>
      </c>
      <c r="AG147" s="74">
        <v>13.8</v>
      </c>
      <c r="AH147" s="74">
        <v>0</v>
      </c>
      <c r="AI147" s="74">
        <v>13.8</v>
      </c>
      <c r="AJ147" s="74" t="s">
        <v>127</v>
      </c>
      <c r="AK147" s="74" t="s">
        <v>127</v>
      </c>
      <c r="AL147" s="74">
        <v>13.8</v>
      </c>
      <c r="AM147" s="74">
        <v>15.629099999999999</v>
      </c>
    </row>
    <row r="148" spans="1:39">
      <c r="A148" s="62">
        <v>44713</v>
      </c>
      <c r="B148" s="74">
        <v>22.259399999999999</v>
      </c>
      <c r="C148" s="74">
        <v>22.936599999999999</v>
      </c>
      <c r="D148" s="74">
        <v>36.544600000000003</v>
      </c>
      <c r="E148" s="74">
        <v>21.836400000000001</v>
      </c>
      <c r="F148" s="74">
        <v>19.753900000000002</v>
      </c>
      <c r="G148" s="74">
        <v>36.314999999999998</v>
      </c>
      <c r="H148" s="74">
        <v>16.772099999999998</v>
      </c>
      <c r="I148" s="74">
        <v>22.936299999999999</v>
      </c>
      <c r="J148" s="74">
        <v>36.543100000000003</v>
      </c>
      <c r="K148" s="74">
        <v>21.836400000000001</v>
      </c>
      <c r="L148" s="74">
        <v>19.753900000000002</v>
      </c>
      <c r="M148" s="74">
        <v>36.314999999999998</v>
      </c>
      <c r="N148" s="74">
        <v>16.772099999999998</v>
      </c>
      <c r="O148" s="74">
        <v>43.7973</v>
      </c>
      <c r="P148" s="74">
        <v>43.7973</v>
      </c>
      <c r="Q148" s="74" t="s">
        <v>127</v>
      </c>
      <c r="R148" s="74" t="s">
        <v>127</v>
      </c>
      <c r="S148" s="74" t="s">
        <v>127</v>
      </c>
      <c r="T148" s="74" t="s">
        <v>127</v>
      </c>
      <c r="U148" s="74">
        <v>2.1318999999999999</v>
      </c>
      <c r="V148" s="74">
        <v>0</v>
      </c>
      <c r="W148" s="74">
        <v>2.1318999999999999</v>
      </c>
      <c r="X148" s="74">
        <v>0</v>
      </c>
      <c r="Y148" s="74">
        <v>11.4779</v>
      </c>
      <c r="Z148" s="74">
        <v>2.1137000000000001</v>
      </c>
      <c r="AA148" s="74">
        <v>2.1318999999999999</v>
      </c>
      <c r="AB148" s="74">
        <v>0</v>
      </c>
      <c r="AC148" s="74">
        <v>2.1318999999999999</v>
      </c>
      <c r="AD148" s="74">
        <v>0</v>
      </c>
      <c r="AE148" s="74">
        <v>11.4779</v>
      </c>
      <c r="AF148" s="74">
        <v>2.1137000000000001</v>
      </c>
      <c r="AG148" s="74">
        <v>0</v>
      </c>
      <c r="AH148" s="74">
        <v>0</v>
      </c>
      <c r="AI148" s="74" t="s">
        <v>127</v>
      </c>
      <c r="AJ148" s="74" t="s">
        <v>127</v>
      </c>
      <c r="AK148" s="74" t="s">
        <v>127</v>
      </c>
      <c r="AL148" s="74" t="s">
        <v>127</v>
      </c>
      <c r="AM148" s="74">
        <v>15.682</v>
      </c>
    </row>
    <row r="149" spans="1:39">
      <c r="A149" s="62">
        <v>44743</v>
      </c>
      <c r="B149" s="74">
        <v>23.026</v>
      </c>
      <c r="C149" s="74">
        <v>24.0946</v>
      </c>
      <c r="D149" s="74">
        <v>36.883600000000001</v>
      </c>
      <c r="E149" s="74">
        <v>22.750599999999999</v>
      </c>
      <c r="F149" s="74">
        <v>20.0852</v>
      </c>
      <c r="G149" s="74">
        <v>44.601999999999997</v>
      </c>
      <c r="H149" s="74">
        <v>30.971299999999999</v>
      </c>
      <c r="I149" s="74">
        <v>24.094100000000001</v>
      </c>
      <c r="J149" s="74">
        <v>36.8872</v>
      </c>
      <c r="K149" s="74">
        <v>22.750599999999999</v>
      </c>
      <c r="L149" s="74">
        <v>20.0852</v>
      </c>
      <c r="M149" s="74">
        <v>44.601999999999997</v>
      </c>
      <c r="N149" s="74">
        <v>30.971299999999999</v>
      </c>
      <c r="O149" s="74">
        <v>31.1569</v>
      </c>
      <c r="P149" s="74">
        <v>31.1569</v>
      </c>
      <c r="Q149" s="74" t="s">
        <v>127</v>
      </c>
      <c r="R149" s="74" t="s">
        <v>127</v>
      </c>
      <c r="S149" s="74" t="s">
        <v>127</v>
      </c>
      <c r="T149" s="74" t="s">
        <v>127</v>
      </c>
      <c r="U149" s="74">
        <v>15.6654</v>
      </c>
      <c r="V149" s="74">
        <v>0</v>
      </c>
      <c r="W149" s="74">
        <v>15.6654</v>
      </c>
      <c r="X149" s="74">
        <v>0</v>
      </c>
      <c r="Y149" s="74">
        <v>0</v>
      </c>
      <c r="Z149" s="74">
        <v>15.6654</v>
      </c>
      <c r="AA149" s="74">
        <v>15.6654</v>
      </c>
      <c r="AB149" s="74">
        <v>0</v>
      </c>
      <c r="AC149" s="74">
        <v>15.6654</v>
      </c>
      <c r="AD149" s="74">
        <v>0</v>
      </c>
      <c r="AE149" s="74">
        <v>0</v>
      </c>
      <c r="AF149" s="74">
        <v>15.6654</v>
      </c>
      <c r="AG149" s="74">
        <v>0</v>
      </c>
      <c r="AH149" s="74">
        <v>0</v>
      </c>
      <c r="AI149" s="74" t="s">
        <v>127</v>
      </c>
      <c r="AJ149" s="74" t="s">
        <v>127</v>
      </c>
      <c r="AK149" s="74" t="s">
        <v>127</v>
      </c>
      <c r="AL149" s="74" t="s">
        <v>127</v>
      </c>
      <c r="AM149" s="74">
        <v>14.2072</v>
      </c>
    </row>
    <row r="150" spans="1:39">
      <c r="A150" s="62">
        <v>44774</v>
      </c>
      <c r="B150" s="74">
        <v>24.138000000000002</v>
      </c>
      <c r="C150" s="74">
        <v>24.568300000000001</v>
      </c>
      <c r="D150" s="74">
        <v>37.207999999999998</v>
      </c>
      <c r="E150" s="74">
        <v>23.243400000000001</v>
      </c>
      <c r="F150" s="74">
        <v>20.125399999999999</v>
      </c>
      <c r="G150" s="74">
        <v>44.0426</v>
      </c>
      <c r="H150" s="74">
        <v>47.850099999999998</v>
      </c>
      <c r="I150" s="74">
        <v>24.5578</v>
      </c>
      <c r="J150" s="74">
        <v>37.163400000000003</v>
      </c>
      <c r="K150" s="74">
        <v>23.243400000000001</v>
      </c>
      <c r="L150" s="74">
        <v>20.125399999999999</v>
      </c>
      <c r="M150" s="74">
        <v>44.0426</v>
      </c>
      <c r="N150" s="74">
        <v>47.850099999999998</v>
      </c>
      <c r="O150" s="74">
        <v>45.661099999999998</v>
      </c>
      <c r="P150" s="74">
        <v>45.661099999999998</v>
      </c>
      <c r="Q150" s="74" t="s">
        <v>127</v>
      </c>
      <c r="R150" s="74" t="s">
        <v>127</v>
      </c>
      <c r="S150" s="74" t="s">
        <v>127</v>
      </c>
      <c r="T150" s="74" t="s">
        <v>127</v>
      </c>
      <c r="U150" s="74">
        <v>12.188000000000001</v>
      </c>
      <c r="V150" s="74">
        <v>0</v>
      </c>
      <c r="W150" s="74">
        <v>12.188000000000001</v>
      </c>
      <c r="X150" s="74">
        <v>0</v>
      </c>
      <c r="Y150" s="74">
        <v>1.1000000000000001</v>
      </c>
      <c r="Z150" s="74">
        <v>16.133500000000002</v>
      </c>
      <c r="AA150" s="74">
        <v>12.188000000000001</v>
      </c>
      <c r="AB150" s="74">
        <v>0</v>
      </c>
      <c r="AC150" s="74">
        <v>12.188000000000001</v>
      </c>
      <c r="AD150" s="74">
        <v>0</v>
      </c>
      <c r="AE150" s="74">
        <v>1.1000000000000001</v>
      </c>
      <c r="AF150" s="74">
        <v>16.133500000000002</v>
      </c>
      <c r="AG150" s="74">
        <v>0</v>
      </c>
      <c r="AH150" s="74">
        <v>0</v>
      </c>
      <c r="AI150" s="74" t="s">
        <v>127</v>
      </c>
      <c r="AJ150" s="74" t="s">
        <v>127</v>
      </c>
      <c r="AK150" s="74" t="s">
        <v>127</v>
      </c>
      <c r="AL150" s="74" t="s">
        <v>127</v>
      </c>
      <c r="AM150" s="74">
        <v>17.573899999999998</v>
      </c>
    </row>
    <row r="151" spans="1:39">
      <c r="A151" s="62">
        <v>44805</v>
      </c>
      <c r="B151" s="74">
        <v>37.266199999999998</v>
      </c>
      <c r="C151" s="74">
        <v>38.724499999999999</v>
      </c>
      <c r="D151" s="74">
        <v>37.5974</v>
      </c>
      <c r="E151" s="74">
        <v>38.850999999999999</v>
      </c>
      <c r="F151" s="74">
        <v>38.508299999999998</v>
      </c>
      <c r="G151" s="74">
        <v>41.994799999999998</v>
      </c>
      <c r="H151" s="74">
        <v>32.308999999999997</v>
      </c>
      <c r="I151" s="74">
        <v>38.720599999999997</v>
      </c>
      <c r="J151" s="74">
        <v>37.536700000000003</v>
      </c>
      <c r="K151" s="74">
        <v>38.850999999999999</v>
      </c>
      <c r="L151" s="74">
        <v>38.508299999999998</v>
      </c>
      <c r="M151" s="74">
        <v>41.994799999999998</v>
      </c>
      <c r="N151" s="74">
        <v>32.308999999999997</v>
      </c>
      <c r="O151" s="74">
        <v>40.691600000000001</v>
      </c>
      <c r="P151" s="74">
        <v>40.691600000000001</v>
      </c>
      <c r="Q151" s="74" t="s">
        <v>127</v>
      </c>
      <c r="R151" s="74" t="s">
        <v>127</v>
      </c>
      <c r="S151" s="74" t="s">
        <v>127</v>
      </c>
      <c r="T151" s="74" t="s">
        <v>127</v>
      </c>
      <c r="U151" s="74">
        <v>13.6938</v>
      </c>
      <c r="V151" s="74">
        <v>0</v>
      </c>
      <c r="W151" s="74">
        <v>13.6938</v>
      </c>
      <c r="X151" s="74">
        <v>0</v>
      </c>
      <c r="Y151" s="74">
        <v>14.93</v>
      </c>
      <c r="Z151" s="74">
        <v>13.6538</v>
      </c>
      <c r="AA151" s="74">
        <v>13.6938</v>
      </c>
      <c r="AB151" s="74">
        <v>0</v>
      </c>
      <c r="AC151" s="74">
        <v>13.6938</v>
      </c>
      <c r="AD151" s="74">
        <v>0</v>
      </c>
      <c r="AE151" s="74">
        <v>14.93</v>
      </c>
      <c r="AF151" s="74">
        <v>13.6538</v>
      </c>
      <c r="AG151" s="74">
        <v>0</v>
      </c>
      <c r="AH151" s="74">
        <v>0</v>
      </c>
      <c r="AI151" s="74" t="s">
        <v>127</v>
      </c>
      <c r="AJ151" s="74" t="s">
        <v>127</v>
      </c>
      <c r="AK151" s="74" t="s">
        <v>127</v>
      </c>
      <c r="AL151" s="74" t="s">
        <v>127</v>
      </c>
      <c r="AM151" s="74">
        <v>17.596</v>
      </c>
    </row>
    <row r="152" spans="1:39">
      <c r="A152" s="62">
        <v>44835</v>
      </c>
      <c r="B152" s="74">
        <v>37.766300000000001</v>
      </c>
      <c r="C152" s="74">
        <v>39.540900000000001</v>
      </c>
      <c r="D152" s="74">
        <v>41.588799999999999</v>
      </c>
      <c r="E152" s="74">
        <v>39.366599999999998</v>
      </c>
      <c r="F152" s="74">
        <v>39.077300000000001</v>
      </c>
      <c r="G152" s="74">
        <v>41.761299999999999</v>
      </c>
      <c r="H152" s="74">
        <v>34.205599999999997</v>
      </c>
      <c r="I152" s="74">
        <v>39.541400000000003</v>
      </c>
      <c r="J152" s="74">
        <v>41.601300000000002</v>
      </c>
      <c r="K152" s="74">
        <v>39.366599999999998</v>
      </c>
      <c r="L152" s="74">
        <v>39.077300000000001</v>
      </c>
      <c r="M152" s="74">
        <v>41.761299999999999</v>
      </c>
      <c r="N152" s="74">
        <v>34.205599999999997</v>
      </c>
      <c r="O152" s="74">
        <v>36.977899999999998</v>
      </c>
      <c r="P152" s="74">
        <v>36.977899999999998</v>
      </c>
      <c r="Q152" s="74" t="s">
        <v>127</v>
      </c>
      <c r="R152" s="74" t="s">
        <v>127</v>
      </c>
      <c r="S152" s="74" t="s">
        <v>127</v>
      </c>
      <c r="T152" s="74" t="s">
        <v>127</v>
      </c>
      <c r="U152" s="74">
        <v>16.829799999999999</v>
      </c>
      <c r="V152" s="74">
        <v>0</v>
      </c>
      <c r="W152" s="74">
        <v>16.829799999999999</v>
      </c>
      <c r="X152" s="74">
        <v>0</v>
      </c>
      <c r="Y152" s="74">
        <v>15.56</v>
      </c>
      <c r="Z152" s="74">
        <v>17.379100000000001</v>
      </c>
      <c r="AA152" s="74">
        <v>16.829799999999999</v>
      </c>
      <c r="AB152" s="74">
        <v>0</v>
      </c>
      <c r="AC152" s="74">
        <v>16.829799999999999</v>
      </c>
      <c r="AD152" s="74">
        <v>0</v>
      </c>
      <c r="AE152" s="74">
        <v>15.56</v>
      </c>
      <c r="AF152" s="74">
        <v>17.379100000000001</v>
      </c>
      <c r="AG152" s="74">
        <v>0</v>
      </c>
      <c r="AH152" s="74">
        <v>0</v>
      </c>
      <c r="AI152" s="74" t="s">
        <v>127</v>
      </c>
      <c r="AJ152" s="74" t="s">
        <v>127</v>
      </c>
      <c r="AK152" s="74" t="s">
        <v>127</v>
      </c>
      <c r="AL152" s="74" t="s">
        <v>127</v>
      </c>
      <c r="AM152" s="74">
        <v>17.616499999999998</v>
      </c>
    </row>
  </sheetData>
  <mergeCells count="20">
    <mergeCell ref="U6:U8"/>
    <mergeCell ref="V6:Z6"/>
    <mergeCell ref="AA6:AL6"/>
    <mergeCell ref="AM6:AM8"/>
    <mergeCell ref="D7:D8"/>
    <mergeCell ref="E7:E8"/>
    <mergeCell ref="F7:H7"/>
    <mergeCell ref="I7:N7"/>
    <mergeCell ref="O7:T7"/>
    <mergeCell ref="V7:V8"/>
    <mergeCell ref="W7:W8"/>
    <mergeCell ref="X7:Z7"/>
    <mergeCell ref="AA7:AF7"/>
    <mergeCell ref="AG7:AL7"/>
    <mergeCell ref="A3:Q3"/>
    <mergeCell ref="A6:A8"/>
    <mergeCell ref="C6:C8"/>
    <mergeCell ref="B6:B8"/>
    <mergeCell ref="D6:H6"/>
    <mergeCell ref="I6:T6"/>
  </mergeCells>
  <hyperlinks>
    <hyperlink ref="A3" location="'зміст'!A1" display="'зміст'!A1"/>
    <hyperlink ref="A1" location="Зміст!A1" display="Зміст"/>
    <hyperlink ref="A3:Q3" location="'на звітну дату'!A1" display="'на звітну дату'!A1"/>
  </hyperlinks>
  <printOptions horizontalCentered="1"/>
  <pageMargins left="0.39370078740157483" right="0.19685039370078741" top="0.39370078740157483" bottom="0.39370078740157483" header="0.19685039370078741" footer="0.19685039370078741"/>
  <pageSetup paperSize="9" scale="98" orientation="landscape" r:id="rId1"/>
  <headerFooter alignWithMargins="0"/>
  <colBreaks count="1" manualBreakCount="1">
    <brk id="20" min="2" max="15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F0"/>
  </sheetPr>
  <dimension ref="A1:P152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8" style="70" customWidth="1"/>
    <col min="2" max="2" width="11.44140625" style="71" customWidth="1"/>
    <col min="3" max="15" width="7.44140625" style="71" customWidth="1"/>
    <col min="16" max="16" width="7.88671875" style="71" customWidth="1"/>
    <col min="17" max="19" width="9.109375" style="71"/>
    <col min="20" max="20" width="19.109375" style="71" customWidth="1"/>
    <col min="21" max="16384" width="9.109375" style="71"/>
  </cols>
  <sheetData>
    <row r="1" spans="1:16" ht="14.4">
      <c r="A1" s="108" t="s">
        <v>173</v>
      </c>
    </row>
    <row r="2" spans="1:16" ht="5.25" customHeight="1"/>
    <row r="3" spans="1:16" ht="26.25" customHeight="1">
      <c r="A3" s="232" t="s">
        <v>111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16" ht="12.75" customHeight="1">
      <c r="A4" s="67" t="s">
        <v>62</v>
      </c>
    </row>
    <row r="5" spans="1:16" ht="12.75" customHeight="1">
      <c r="A5" s="57" t="s">
        <v>52</v>
      </c>
    </row>
    <row r="6" spans="1:16" s="72" customFormat="1" ht="15" customHeight="1">
      <c r="A6" s="202" t="s">
        <v>0</v>
      </c>
      <c r="B6" s="191" t="s">
        <v>14</v>
      </c>
      <c r="C6" s="210" t="s">
        <v>2</v>
      </c>
      <c r="D6" s="211"/>
      <c r="E6" s="211"/>
      <c r="F6" s="212"/>
      <c r="G6" s="207" t="s">
        <v>3</v>
      </c>
      <c r="H6" s="208"/>
      <c r="I6" s="208"/>
      <c r="J6" s="208"/>
      <c r="K6" s="208"/>
      <c r="L6" s="208"/>
      <c r="M6" s="208"/>
      <c r="N6" s="208"/>
      <c r="O6" s="208"/>
      <c r="P6" s="209"/>
    </row>
    <row r="7" spans="1:16" s="72" customFormat="1" ht="15" customHeight="1">
      <c r="A7" s="203"/>
      <c r="B7" s="191"/>
      <c r="C7" s="213"/>
      <c r="D7" s="214"/>
      <c r="E7" s="214"/>
      <c r="F7" s="215"/>
      <c r="G7" s="207" t="s">
        <v>8</v>
      </c>
      <c r="H7" s="208"/>
      <c r="I7" s="208"/>
      <c r="J7" s="208"/>
      <c r="K7" s="209"/>
      <c r="L7" s="207" t="s">
        <v>9</v>
      </c>
      <c r="M7" s="208"/>
      <c r="N7" s="208"/>
      <c r="O7" s="208"/>
      <c r="P7" s="209"/>
    </row>
    <row r="8" spans="1:16" s="72" customFormat="1" ht="41.4">
      <c r="A8" s="204"/>
      <c r="B8" s="191"/>
      <c r="C8" s="73" t="s">
        <v>18</v>
      </c>
      <c r="D8" s="73" t="s">
        <v>10</v>
      </c>
      <c r="E8" s="73" t="s">
        <v>19</v>
      </c>
      <c r="F8" s="73" t="s">
        <v>20</v>
      </c>
      <c r="G8" s="73" t="s">
        <v>13</v>
      </c>
      <c r="H8" s="73" t="s">
        <v>18</v>
      </c>
      <c r="I8" s="73" t="s">
        <v>10</v>
      </c>
      <c r="J8" s="73" t="s">
        <v>19</v>
      </c>
      <c r="K8" s="73" t="s">
        <v>20</v>
      </c>
      <c r="L8" s="73" t="s">
        <v>13</v>
      </c>
      <c r="M8" s="73" t="s">
        <v>18</v>
      </c>
      <c r="N8" s="73" t="s">
        <v>10</v>
      </c>
      <c r="O8" s="73" t="s">
        <v>19</v>
      </c>
      <c r="P8" s="73" t="s">
        <v>20</v>
      </c>
    </row>
    <row r="9" spans="1:16" s="72" customFormat="1" hidden="1">
      <c r="A9" s="133"/>
      <c r="B9" s="13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s="72" customFormat="1">
      <c r="A10" s="69">
        <v>1</v>
      </c>
      <c r="B10" s="60">
        <v>2</v>
      </c>
      <c r="C10" s="69">
        <v>3</v>
      </c>
      <c r="D10" s="60">
        <v>4</v>
      </c>
      <c r="E10" s="69">
        <v>5</v>
      </c>
      <c r="F10" s="60">
        <v>6</v>
      </c>
      <c r="G10" s="69">
        <v>7</v>
      </c>
      <c r="H10" s="60">
        <v>8</v>
      </c>
      <c r="I10" s="69">
        <v>9</v>
      </c>
      <c r="J10" s="60">
        <v>10</v>
      </c>
      <c r="K10" s="69">
        <v>11</v>
      </c>
      <c r="L10" s="60">
        <v>12</v>
      </c>
      <c r="M10" s="69">
        <v>13</v>
      </c>
      <c r="N10" s="60">
        <v>14</v>
      </c>
      <c r="O10" s="69">
        <v>15</v>
      </c>
      <c r="P10" s="60">
        <v>16</v>
      </c>
    </row>
    <row r="11" spans="1:16" hidden="1" outlineLevel="1">
      <c r="A11" s="62">
        <v>40544</v>
      </c>
      <c r="B11" s="74">
        <v>7.84</v>
      </c>
      <c r="C11" s="74">
        <v>5.8954000000000004</v>
      </c>
      <c r="D11" s="74">
        <v>9.0385000000000009</v>
      </c>
      <c r="E11" s="74">
        <v>5.6162000000000001</v>
      </c>
      <c r="F11" s="74">
        <v>0</v>
      </c>
      <c r="G11" s="74">
        <v>7.9874999999999998</v>
      </c>
      <c r="H11" s="74">
        <v>6.0557999999999996</v>
      </c>
      <c r="I11" s="74">
        <v>9.2218</v>
      </c>
      <c r="J11" s="74">
        <v>5.6162000000000001</v>
      </c>
      <c r="K11" s="74">
        <v>0</v>
      </c>
      <c r="L11" s="74">
        <v>3.69</v>
      </c>
      <c r="M11" s="74">
        <v>2.1909999999999998</v>
      </c>
      <c r="N11" s="74">
        <v>4.3596000000000004</v>
      </c>
      <c r="O11" s="74">
        <v>0</v>
      </c>
      <c r="P11" s="74">
        <v>0</v>
      </c>
    </row>
    <row r="12" spans="1:16" hidden="1" outlineLevel="1">
      <c r="A12" s="62">
        <v>40575</v>
      </c>
      <c r="B12" s="74">
        <v>7.9410999999999996</v>
      </c>
      <c r="C12" s="74">
        <v>6.2697000000000003</v>
      </c>
      <c r="D12" s="74">
        <v>8.2207000000000008</v>
      </c>
      <c r="E12" s="74">
        <v>11.543699999999999</v>
      </c>
      <c r="F12" s="74">
        <v>2</v>
      </c>
      <c r="G12" s="74">
        <v>8.2226999999999997</v>
      </c>
      <c r="H12" s="74">
        <v>6.3182999999999998</v>
      </c>
      <c r="I12" s="74">
        <v>8.6272000000000002</v>
      </c>
      <c r="J12" s="74">
        <v>11.5442</v>
      </c>
      <c r="K12" s="74">
        <v>2</v>
      </c>
      <c r="L12" s="74">
        <v>3.621</v>
      </c>
      <c r="M12" s="74">
        <v>2.1524999999999999</v>
      </c>
      <c r="N12" s="74">
        <v>3.6899000000000002</v>
      </c>
      <c r="O12" s="74">
        <v>6</v>
      </c>
      <c r="P12" s="74">
        <v>0</v>
      </c>
    </row>
    <row r="13" spans="1:16" hidden="1" outlineLevel="1">
      <c r="A13" s="62">
        <v>40603</v>
      </c>
      <c r="B13" s="74">
        <v>7.2504999999999997</v>
      </c>
      <c r="C13" s="74">
        <v>7.0255999999999998</v>
      </c>
      <c r="D13" s="74">
        <v>7.1858000000000004</v>
      </c>
      <c r="E13" s="74">
        <v>9.8611000000000004</v>
      </c>
      <c r="F13" s="74">
        <v>6.9560000000000004</v>
      </c>
      <c r="G13" s="74">
        <v>7.4179000000000004</v>
      </c>
      <c r="H13" s="74">
        <v>7.4504999999999999</v>
      </c>
      <c r="I13" s="74">
        <v>7.1858000000000004</v>
      </c>
      <c r="J13" s="74">
        <v>10.1831</v>
      </c>
      <c r="K13" s="74">
        <v>6.9560000000000004</v>
      </c>
      <c r="L13" s="74">
        <v>2.4226999999999999</v>
      </c>
      <c r="M13" s="74">
        <v>2.0291000000000001</v>
      </c>
      <c r="N13" s="74">
        <v>0</v>
      </c>
      <c r="O13" s="74">
        <v>5.8</v>
      </c>
      <c r="P13" s="74">
        <v>0</v>
      </c>
    </row>
    <row r="14" spans="1:16" hidden="1" outlineLevel="1">
      <c r="A14" s="62">
        <v>40634</v>
      </c>
      <c r="B14" s="74">
        <v>6.8365</v>
      </c>
      <c r="C14" s="74">
        <v>4.0808</v>
      </c>
      <c r="D14" s="74">
        <v>9.7477</v>
      </c>
      <c r="E14" s="74">
        <v>12.3468</v>
      </c>
      <c r="F14" s="74">
        <v>0</v>
      </c>
      <c r="G14" s="74">
        <v>7.7713999999999999</v>
      </c>
      <c r="H14" s="74">
        <v>4.9493999999999998</v>
      </c>
      <c r="I14" s="74">
        <v>9.8116000000000003</v>
      </c>
      <c r="J14" s="74">
        <v>12.3468</v>
      </c>
      <c r="K14" s="74">
        <v>0</v>
      </c>
      <c r="L14" s="74">
        <v>2.1533000000000002</v>
      </c>
      <c r="M14" s="74">
        <v>2.0587</v>
      </c>
      <c r="N14" s="74">
        <v>4.9379999999999997</v>
      </c>
      <c r="O14" s="74">
        <v>0</v>
      </c>
      <c r="P14" s="74">
        <v>0</v>
      </c>
    </row>
    <row r="15" spans="1:16" hidden="1" outlineLevel="1">
      <c r="A15" s="62">
        <v>40664</v>
      </c>
      <c r="B15" s="74">
        <v>5.4786999999999999</v>
      </c>
      <c r="C15" s="74">
        <v>2.9007999999999998</v>
      </c>
      <c r="D15" s="74">
        <v>8.8589000000000002</v>
      </c>
      <c r="E15" s="74">
        <v>12.7552</v>
      </c>
      <c r="F15" s="74">
        <v>6.9311999999999996</v>
      </c>
      <c r="G15" s="74">
        <v>7.2885</v>
      </c>
      <c r="H15" s="74">
        <v>4.1904000000000003</v>
      </c>
      <c r="I15" s="74">
        <v>8.8727</v>
      </c>
      <c r="J15" s="74">
        <v>12.7552</v>
      </c>
      <c r="K15" s="74">
        <v>6.9311999999999996</v>
      </c>
      <c r="L15" s="74">
        <v>2.0083000000000002</v>
      </c>
      <c r="M15" s="74">
        <v>2.0038999999999998</v>
      </c>
      <c r="N15" s="74">
        <v>3.4741</v>
      </c>
      <c r="O15" s="74">
        <v>0</v>
      </c>
      <c r="P15" s="74">
        <v>0</v>
      </c>
    </row>
    <row r="16" spans="1:16" hidden="1" outlineLevel="1">
      <c r="A16" s="62">
        <v>40695</v>
      </c>
      <c r="B16" s="74">
        <v>7.7375999999999996</v>
      </c>
      <c r="C16" s="74">
        <v>4.3282999999999996</v>
      </c>
      <c r="D16" s="74">
        <v>12.0517</v>
      </c>
      <c r="E16" s="74">
        <v>8.4328000000000003</v>
      </c>
      <c r="F16" s="74">
        <v>7.0570000000000004</v>
      </c>
      <c r="G16" s="74">
        <v>9.7874999999999996</v>
      </c>
      <c r="H16" s="74">
        <v>6.3451000000000004</v>
      </c>
      <c r="I16" s="74">
        <v>12.172499999999999</v>
      </c>
      <c r="J16" s="74">
        <v>10.3185</v>
      </c>
      <c r="K16" s="74">
        <v>7.0570000000000004</v>
      </c>
      <c r="L16" s="74">
        <v>2.0783</v>
      </c>
      <c r="M16" s="74">
        <v>1.9779</v>
      </c>
      <c r="N16" s="74">
        <v>4.0007999999999999</v>
      </c>
      <c r="O16" s="74">
        <v>3.9594999999999998</v>
      </c>
      <c r="P16" s="74">
        <v>0</v>
      </c>
    </row>
    <row r="17" spans="1:16" hidden="1" outlineLevel="1">
      <c r="A17" s="62">
        <v>40725</v>
      </c>
      <c r="B17" s="74">
        <v>9.1423000000000005</v>
      </c>
      <c r="C17" s="74">
        <v>8.7873999999999999</v>
      </c>
      <c r="D17" s="74">
        <v>10.2921</v>
      </c>
      <c r="E17" s="74">
        <v>8.3666</v>
      </c>
      <c r="F17" s="74">
        <v>6.1315999999999997</v>
      </c>
      <c r="G17" s="74">
        <v>9.2925000000000004</v>
      </c>
      <c r="H17" s="74">
        <v>8.9431999999999992</v>
      </c>
      <c r="I17" s="74">
        <v>10.4703</v>
      </c>
      <c r="J17" s="74">
        <v>8.3666</v>
      </c>
      <c r="K17" s="74">
        <v>6.1315999999999997</v>
      </c>
      <c r="L17" s="74">
        <v>2.7164000000000001</v>
      </c>
      <c r="M17" s="74">
        <v>1.8069999999999999</v>
      </c>
      <c r="N17" s="74">
        <v>4.5523999999999996</v>
      </c>
      <c r="O17" s="74">
        <v>0</v>
      </c>
      <c r="P17" s="74">
        <v>0</v>
      </c>
    </row>
    <row r="18" spans="1:16" hidden="1" outlineLevel="1">
      <c r="A18" s="62">
        <v>40756</v>
      </c>
      <c r="B18" s="74">
        <v>10.068099999999999</v>
      </c>
      <c r="C18" s="74">
        <v>9.4984000000000002</v>
      </c>
      <c r="D18" s="74">
        <v>12.0121</v>
      </c>
      <c r="E18" s="74">
        <v>10.1288</v>
      </c>
      <c r="F18" s="74">
        <v>7</v>
      </c>
      <c r="G18" s="74">
        <v>10.148999999999999</v>
      </c>
      <c r="H18" s="74">
        <v>9.4984000000000002</v>
      </c>
      <c r="I18" s="74">
        <v>12.4427</v>
      </c>
      <c r="J18" s="74">
        <v>10.817399999999999</v>
      </c>
      <c r="K18" s="74">
        <v>7</v>
      </c>
      <c r="L18" s="74">
        <v>5.2861000000000002</v>
      </c>
      <c r="M18" s="74">
        <v>0</v>
      </c>
      <c r="N18" s="74">
        <v>4.9558</v>
      </c>
      <c r="O18" s="74">
        <v>6.34</v>
      </c>
      <c r="P18" s="74">
        <v>0</v>
      </c>
    </row>
    <row r="19" spans="1:16" hidden="1" outlineLevel="1">
      <c r="A19" s="62">
        <v>40787</v>
      </c>
      <c r="B19" s="74">
        <v>5.7584999999999997</v>
      </c>
      <c r="C19" s="74">
        <v>4.2686000000000002</v>
      </c>
      <c r="D19" s="74">
        <v>9.1339000000000006</v>
      </c>
      <c r="E19" s="74">
        <v>11.5406</v>
      </c>
      <c r="F19" s="74">
        <v>14</v>
      </c>
      <c r="G19" s="74">
        <v>7.3437000000000001</v>
      </c>
      <c r="H19" s="74">
        <v>5.7313999999999998</v>
      </c>
      <c r="I19" s="74">
        <v>10.0304</v>
      </c>
      <c r="J19" s="74">
        <v>11.5406</v>
      </c>
      <c r="K19" s="74">
        <v>14</v>
      </c>
      <c r="L19" s="74">
        <v>1.6273</v>
      </c>
      <c r="M19" s="74">
        <v>1.5281</v>
      </c>
      <c r="N19" s="74">
        <v>2.3873000000000002</v>
      </c>
      <c r="O19" s="74">
        <v>0</v>
      </c>
      <c r="P19" s="74">
        <v>0</v>
      </c>
    </row>
    <row r="20" spans="1:16" hidden="1" outlineLevel="1">
      <c r="A20" s="62">
        <v>40817</v>
      </c>
      <c r="B20" s="74">
        <v>7.4494999999999996</v>
      </c>
      <c r="C20" s="74">
        <v>2.5884</v>
      </c>
      <c r="D20" s="74">
        <v>15.827199999999999</v>
      </c>
      <c r="E20" s="74">
        <v>11.885899999999999</v>
      </c>
      <c r="F20" s="74">
        <v>6.5397999999999996</v>
      </c>
      <c r="G20" s="74">
        <v>10.562200000000001</v>
      </c>
      <c r="H20" s="74">
        <v>3.8851</v>
      </c>
      <c r="I20" s="74">
        <v>15.827199999999999</v>
      </c>
      <c r="J20" s="74">
        <v>11.885899999999999</v>
      </c>
      <c r="K20" s="74">
        <v>6.5397999999999996</v>
      </c>
      <c r="L20" s="74">
        <v>1.5117</v>
      </c>
      <c r="M20" s="74">
        <v>1.5117</v>
      </c>
      <c r="N20" s="74">
        <v>0</v>
      </c>
      <c r="O20" s="74">
        <v>0</v>
      </c>
      <c r="P20" s="74">
        <v>0</v>
      </c>
    </row>
    <row r="21" spans="1:16" hidden="1" outlineLevel="1">
      <c r="A21" s="62">
        <v>40848</v>
      </c>
      <c r="B21" s="74">
        <v>12.992699999999999</v>
      </c>
      <c r="C21" s="74">
        <v>6.3330000000000002</v>
      </c>
      <c r="D21" s="74">
        <v>15.2143</v>
      </c>
      <c r="E21" s="74">
        <v>6.0054999999999996</v>
      </c>
      <c r="F21" s="74">
        <v>14.4152</v>
      </c>
      <c r="G21" s="74">
        <v>13.433999999999999</v>
      </c>
      <c r="H21" s="74">
        <v>6.3330000000000002</v>
      </c>
      <c r="I21" s="74">
        <v>15.816700000000001</v>
      </c>
      <c r="J21" s="74">
        <v>6.0243000000000002</v>
      </c>
      <c r="K21" s="74">
        <v>14.4152</v>
      </c>
      <c r="L21" s="74">
        <v>4.4583000000000004</v>
      </c>
      <c r="M21" s="74">
        <v>0</v>
      </c>
      <c r="N21" s="74">
        <v>4.0198999999999998</v>
      </c>
      <c r="O21" s="74">
        <v>6</v>
      </c>
      <c r="P21" s="74">
        <v>0</v>
      </c>
    </row>
    <row r="22" spans="1:16" hidden="1" outlineLevel="1">
      <c r="A22" s="62">
        <v>40878</v>
      </c>
      <c r="B22" s="74">
        <v>15.4694</v>
      </c>
      <c r="C22" s="74">
        <v>7.8247</v>
      </c>
      <c r="D22" s="74">
        <v>17.6158</v>
      </c>
      <c r="E22" s="74">
        <v>10.4635</v>
      </c>
      <c r="F22" s="74">
        <v>12</v>
      </c>
      <c r="G22" s="74">
        <v>15.883900000000001</v>
      </c>
      <c r="H22" s="74">
        <v>8.4372000000000007</v>
      </c>
      <c r="I22" s="74">
        <v>17.888200000000001</v>
      </c>
      <c r="J22" s="74">
        <v>10.4635</v>
      </c>
      <c r="K22" s="74">
        <v>12</v>
      </c>
      <c r="L22" s="74">
        <v>2.8809</v>
      </c>
      <c r="M22" s="74">
        <v>1.0631999999999999</v>
      </c>
      <c r="N22" s="74">
        <v>4.7332000000000001</v>
      </c>
      <c r="O22" s="74">
        <v>0</v>
      </c>
      <c r="P22" s="74">
        <v>0</v>
      </c>
    </row>
    <row r="23" spans="1:16" hidden="1" outlineLevel="1">
      <c r="A23" s="62">
        <v>40909</v>
      </c>
      <c r="B23" s="74">
        <v>13.053900000000001</v>
      </c>
      <c r="C23" s="74">
        <v>10.1677</v>
      </c>
      <c r="D23" s="74">
        <v>16.553699999999999</v>
      </c>
      <c r="E23" s="74">
        <v>16.798300000000001</v>
      </c>
      <c r="F23" s="74">
        <v>11.2835</v>
      </c>
      <c r="G23" s="74">
        <v>13.129</v>
      </c>
      <c r="H23" s="74">
        <v>10.1677</v>
      </c>
      <c r="I23" s="74">
        <v>16.805599999999998</v>
      </c>
      <c r="J23" s="74">
        <v>16.798300000000001</v>
      </c>
      <c r="K23" s="74">
        <v>11.2835</v>
      </c>
      <c r="L23" s="74">
        <v>5.0507</v>
      </c>
      <c r="M23" s="74">
        <v>0</v>
      </c>
      <c r="N23" s="74">
        <v>5.0507</v>
      </c>
      <c r="O23" s="74">
        <v>0</v>
      </c>
      <c r="P23" s="74">
        <v>0</v>
      </c>
    </row>
    <row r="24" spans="1:16" hidden="1" outlineLevel="1">
      <c r="A24" s="62">
        <v>40940</v>
      </c>
      <c r="B24" s="74">
        <v>12.93</v>
      </c>
      <c r="C24" s="74">
        <v>11.798299999999999</v>
      </c>
      <c r="D24" s="74">
        <v>14.795299999999999</v>
      </c>
      <c r="E24" s="74">
        <v>17.070699999999999</v>
      </c>
      <c r="F24" s="74">
        <v>11.8104</v>
      </c>
      <c r="G24" s="74">
        <v>13.1845</v>
      </c>
      <c r="H24" s="74">
        <v>12.1097</v>
      </c>
      <c r="I24" s="74">
        <v>14.9353</v>
      </c>
      <c r="J24" s="74">
        <v>17.070699999999999</v>
      </c>
      <c r="K24" s="74">
        <v>11.8104</v>
      </c>
      <c r="L24" s="74">
        <v>2.3491</v>
      </c>
      <c r="M24" s="74">
        <v>1.5247999999999999</v>
      </c>
      <c r="N24" s="74">
        <v>5.1234000000000002</v>
      </c>
      <c r="O24" s="74">
        <v>0</v>
      </c>
      <c r="P24" s="74">
        <v>0</v>
      </c>
    </row>
    <row r="25" spans="1:16" hidden="1" outlineLevel="1">
      <c r="A25" s="62">
        <v>40969</v>
      </c>
      <c r="B25" s="74">
        <v>9.0128000000000004</v>
      </c>
      <c r="C25" s="74">
        <v>8.8086000000000002</v>
      </c>
      <c r="D25" s="74">
        <v>9.4694000000000003</v>
      </c>
      <c r="E25" s="74">
        <v>7.4965000000000002</v>
      </c>
      <c r="F25" s="74">
        <v>7</v>
      </c>
      <c r="G25" s="74">
        <v>9.9872999999999994</v>
      </c>
      <c r="H25" s="74">
        <v>10.032400000000001</v>
      </c>
      <c r="I25" s="74">
        <v>9.8934999999999995</v>
      </c>
      <c r="J25" s="74">
        <v>15.1472</v>
      </c>
      <c r="K25" s="74">
        <v>7</v>
      </c>
      <c r="L25" s="74">
        <v>1.3075000000000001</v>
      </c>
      <c r="M25" s="74">
        <v>1.0035000000000001</v>
      </c>
      <c r="N25" s="74">
        <v>2.7147000000000001</v>
      </c>
      <c r="O25" s="74">
        <v>6</v>
      </c>
      <c r="P25" s="74">
        <v>0</v>
      </c>
    </row>
    <row r="26" spans="1:16" hidden="1" outlineLevel="1">
      <c r="A26" s="62">
        <v>41000</v>
      </c>
      <c r="B26" s="74">
        <v>9.4410000000000007</v>
      </c>
      <c r="C26" s="74">
        <v>8.9341000000000008</v>
      </c>
      <c r="D26" s="74">
        <v>10.4185</v>
      </c>
      <c r="E26" s="74">
        <v>16.822600000000001</v>
      </c>
      <c r="F26" s="74">
        <v>0</v>
      </c>
      <c r="G26" s="74">
        <v>9.5386000000000006</v>
      </c>
      <c r="H26" s="74">
        <v>9.0510999999999999</v>
      </c>
      <c r="I26" s="74">
        <v>10.4794</v>
      </c>
      <c r="J26" s="74">
        <v>16.822600000000001</v>
      </c>
      <c r="K26" s="74">
        <v>0</v>
      </c>
      <c r="L26" s="74">
        <v>3.3089</v>
      </c>
      <c r="M26" s="74">
        <v>1.2853000000000001</v>
      </c>
      <c r="N26" s="74">
        <v>6.8643999999999998</v>
      </c>
      <c r="O26" s="74">
        <v>0</v>
      </c>
      <c r="P26" s="74">
        <v>0</v>
      </c>
    </row>
    <row r="27" spans="1:16" hidden="1" outlineLevel="1">
      <c r="A27" s="62">
        <v>41030</v>
      </c>
      <c r="B27" s="74">
        <v>9.9939999999999998</v>
      </c>
      <c r="C27" s="74">
        <v>8.6199999999999992</v>
      </c>
      <c r="D27" s="74">
        <v>11.242900000000001</v>
      </c>
      <c r="E27" s="74">
        <v>13.624599999999999</v>
      </c>
      <c r="F27" s="74">
        <v>0</v>
      </c>
      <c r="G27" s="74">
        <v>10.0525</v>
      </c>
      <c r="H27" s="74">
        <v>8.6199999999999992</v>
      </c>
      <c r="I27" s="74">
        <v>11.3805</v>
      </c>
      <c r="J27" s="74">
        <v>14.889699999999999</v>
      </c>
      <c r="K27" s="74">
        <v>0</v>
      </c>
      <c r="L27" s="74">
        <v>4.8514999999999997</v>
      </c>
      <c r="M27" s="74">
        <v>0</v>
      </c>
      <c r="N27" s="74">
        <v>4.9063999999999997</v>
      </c>
      <c r="O27" s="74">
        <v>1.75</v>
      </c>
      <c r="P27" s="74">
        <v>0</v>
      </c>
    </row>
    <row r="28" spans="1:16" hidden="1" outlineLevel="1">
      <c r="A28" s="62">
        <v>41061</v>
      </c>
      <c r="B28" s="74">
        <v>11.783899999999999</v>
      </c>
      <c r="C28" s="74">
        <v>9.2702000000000009</v>
      </c>
      <c r="D28" s="74">
        <v>14.804</v>
      </c>
      <c r="E28" s="74">
        <v>8.9032</v>
      </c>
      <c r="F28" s="74">
        <v>0</v>
      </c>
      <c r="G28" s="74">
        <v>12.031000000000001</v>
      </c>
      <c r="H28" s="74">
        <v>9.4489000000000001</v>
      </c>
      <c r="I28" s="74">
        <v>15.097200000000001</v>
      </c>
      <c r="J28" s="74">
        <v>14.8752</v>
      </c>
      <c r="K28" s="74">
        <v>0</v>
      </c>
      <c r="L28" s="74">
        <v>3.0381999999999998</v>
      </c>
      <c r="M28" s="74">
        <v>1.8063</v>
      </c>
      <c r="N28" s="74">
        <v>4.2674000000000003</v>
      </c>
      <c r="O28" s="74">
        <v>3.21</v>
      </c>
      <c r="P28" s="74">
        <v>0</v>
      </c>
    </row>
    <row r="29" spans="1:16" hidden="1" outlineLevel="1">
      <c r="A29" s="62">
        <v>41091</v>
      </c>
      <c r="B29" s="74">
        <v>13.4809</v>
      </c>
      <c r="C29" s="74">
        <v>10.457700000000001</v>
      </c>
      <c r="D29" s="74">
        <v>16.507100000000001</v>
      </c>
      <c r="E29" s="74">
        <v>16.1386</v>
      </c>
      <c r="F29" s="74">
        <v>0</v>
      </c>
      <c r="G29" s="74">
        <v>14.449</v>
      </c>
      <c r="H29" s="74">
        <v>11.8177</v>
      </c>
      <c r="I29" s="74">
        <v>16.8139</v>
      </c>
      <c r="J29" s="74">
        <v>16.1386</v>
      </c>
      <c r="K29" s="74">
        <v>0</v>
      </c>
      <c r="L29" s="74">
        <v>1.9057999999999999</v>
      </c>
      <c r="M29" s="74">
        <v>1.0995999999999999</v>
      </c>
      <c r="N29" s="74">
        <v>5.6379999999999999</v>
      </c>
      <c r="O29" s="74">
        <v>0</v>
      </c>
      <c r="P29" s="74">
        <v>0</v>
      </c>
    </row>
    <row r="30" spans="1:16" hidden="1" outlineLevel="1">
      <c r="A30" s="62">
        <v>41122</v>
      </c>
      <c r="B30" s="74">
        <v>16.153300000000002</v>
      </c>
      <c r="C30" s="74">
        <v>14.111000000000001</v>
      </c>
      <c r="D30" s="74">
        <v>18.285299999999999</v>
      </c>
      <c r="E30" s="74">
        <v>5.8769999999999998</v>
      </c>
      <c r="F30" s="74">
        <v>0</v>
      </c>
      <c r="G30" s="74">
        <v>16.398399999999999</v>
      </c>
      <c r="H30" s="74">
        <v>14.327400000000001</v>
      </c>
      <c r="I30" s="74">
        <v>18.464099999999998</v>
      </c>
      <c r="J30" s="74">
        <v>16.589500000000001</v>
      </c>
      <c r="K30" s="74">
        <v>0</v>
      </c>
      <c r="L30" s="74">
        <v>4.3682999999999996</v>
      </c>
      <c r="M30" s="74">
        <v>2.2197</v>
      </c>
      <c r="N30" s="74">
        <v>6.3356000000000003</v>
      </c>
      <c r="O30" s="74">
        <v>5.5</v>
      </c>
      <c r="P30" s="74">
        <v>0</v>
      </c>
    </row>
    <row r="31" spans="1:16" hidden="1" outlineLevel="1">
      <c r="A31" s="62">
        <v>41153</v>
      </c>
      <c r="B31" s="74">
        <v>13.481400000000001</v>
      </c>
      <c r="C31" s="74">
        <v>7.3710000000000004</v>
      </c>
      <c r="D31" s="74">
        <v>17.133400000000002</v>
      </c>
      <c r="E31" s="74">
        <v>17.3733</v>
      </c>
      <c r="F31" s="74">
        <v>6.8</v>
      </c>
      <c r="G31" s="74">
        <v>13.6229</v>
      </c>
      <c r="H31" s="74">
        <v>7.4192999999999998</v>
      </c>
      <c r="I31" s="74">
        <v>17.383400000000002</v>
      </c>
      <c r="J31" s="74">
        <v>17.3733</v>
      </c>
      <c r="K31" s="74">
        <v>6.8</v>
      </c>
      <c r="L31" s="74">
        <v>5.2568000000000001</v>
      </c>
      <c r="M31" s="74">
        <v>1.6863999999999999</v>
      </c>
      <c r="N31" s="74">
        <v>6.0746000000000002</v>
      </c>
      <c r="O31" s="74">
        <v>0</v>
      </c>
      <c r="P31" s="74">
        <v>0</v>
      </c>
    </row>
    <row r="32" spans="1:16" hidden="1" outlineLevel="1">
      <c r="A32" s="62">
        <v>41183</v>
      </c>
      <c r="B32" s="74">
        <v>17.641999999999999</v>
      </c>
      <c r="C32" s="74">
        <v>8.5497999999999994</v>
      </c>
      <c r="D32" s="74">
        <v>21.035599999999999</v>
      </c>
      <c r="E32" s="74">
        <v>14.614000000000001</v>
      </c>
      <c r="F32" s="74">
        <v>0</v>
      </c>
      <c r="G32" s="74">
        <v>18.2502</v>
      </c>
      <c r="H32" s="74">
        <v>9.4702000000000002</v>
      </c>
      <c r="I32" s="74">
        <v>21.2089</v>
      </c>
      <c r="J32" s="74">
        <v>14.614000000000001</v>
      </c>
      <c r="K32" s="74">
        <v>0</v>
      </c>
      <c r="L32" s="74">
        <v>2.0968</v>
      </c>
      <c r="M32" s="74">
        <v>1.2230000000000001</v>
      </c>
      <c r="N32" s="74">
        <v>5.3787000000000003</v>
      </c>
      <c r="O32" s="74">
        <v>0</v>
      </c>
      <c r="P32" s="74">
        <v>0</v>
      </c>
    </row>
    <row r="33" spans="1:16" hidden="1" outlineLevel="1">
      <c r="A33" s="62">
        <v>41214</v>
      </c>
      <c r="B33" s="74">
        <v>18.192399999999999</v>
      </c>
      <c r="C33" s="74">
        <v>5.7168000000000001</v>
      </c>
      <c r="D33" s="74">
        <v>22.502600000000001</v>
      </c>
      <c r="E33" s="74">
        <v>16.943899999999999</v>
      </c>
      <c r="F33" s="74">
        <v>0</v>
      </c>
      <c r="G33" s="74">
        <v>20.253900000000002</v>
      </c>
      <c r="H33" s="74">
        <v>8.9107000000000003</v>
      </c>
      <c r="I33" s="74">
        <v>22.607700000000001</v>
      </c>
      <c r="J33" s="74">
        <v>19.002500000000001</v>
      </c>
      <c r="K33" s="74">
        <v>0</v>
      </c>
      <c r="L33" s="74">
        <v>1.3156000000000001</v>
      </c>
      <c r="M33" s="74">
        <v>1.0014000000000001</v>
      </c>
      <c r="N33" s="74">
        <v>6.6456</v>
      </c>
      <c r="O33" s="74">
        <v>8.8482000000000003</v>
      </c>
      <c r="P33" s="74">
        <v>0</v>
      </c>
    </row>
    <row r="34" spans="1:16" hidden="1" outlineLevel="1">
      <c r="A34" s="62">
        <v>41244</v>
      </c>
      <c r="B34" s="74">
        <v>13.524699999999999</v>
      </c>
      <c r="C34" s="74">
        <v>9.2401</v>
      </c>
      <c r="D34" s="74">
        <v>15.7173</v>
      </c>
      <c r="E34" s="74">
        <v>14.6257</v>
      </c>
      <c r="F34" s="74">
        <v>0</v>
      </c>
      <c r="G34" s="74">
        <v>13.6251</v>
      </c>
      <c r="H34" s="74">
        <v>9.3353000000000002</v>
      </c>
      <c r="I34" s="74">
        <v>15.810600000000001</v>
      </c>
      <c r="J34" s="74">
        <v>15.740600000000001</v>
      </c>
      <c r="K34" s="74">
        <v>0</v>
      </c>
      <c r="L34" s="74">
        <v>4.3383000000000003</v>
      </c>
      <c r="M34" s="74">
        <v>1.9244000000000001</v>
      </c>
      <c r="N34" s="74">
        <v>6.0026999999999999</v>
      </c>
      <c r="O34" s="74">
        <v>4.5</v>
      </c>
      <c r="P34" s="74">
        <v>0</v>
      </c>
    </row>
    <row r="35" spans="1:16" hidden="1" outlineLevel="1">
      <c r="A35" s="62">
        <v>41275</v>
      </c>
      <c r="B35" s="74">
        <v>15.401</v>
      </c>
      <c r="C35" s="74">
        <v>10.2631</v>
      </c>
      <c r="D35" s="74">
        <v>18.483499999999999</v>
      </c>
      <c r="E35" s="74">
        <v>16.523700000000002</v>
      </c>
      <c r="F35" s="74">
        <v>18.999600000000001</v>
      </c>
      <c r="G35" s="74">
        <v>15.445399999999999</v>
      </c>
      <c r="H35" s="74">
        <v>10.272500000000001</v>
      </c>
      <c r="I35" s="74">
        <v>18.566700000000001</v>
      </c>
      <c r="J35" s="74">
        <v>16.523700000000002</v>
      </c>
      <c r="K35" s="74">
        <v>18.999600000000001</v>
      </c>
      <c r="L35" s="74">
        <v>5.6083999999999996</v>
      </c>
      <c r="M35" s="74">
        <v>1.3603000000000001</v>
      </c>
      <c r="N35" s="74">
        <v>6.0178000000000003</v>
      </c>
      <c r="O35" s="74">
        <v>0</v>
      </c>
      <c r="P35" s="74">
        <v>0</v>
      </c>
    </row>
    <row r="36" spans="1:16" hidden="1" outlineLevel="1">
      <c r="A36" s="62">
        <v>41306</v>
      </c>
      <c r="B36" s="74">
        <v>11.526400000000001</v>
      </c>
      <c r="C36" s="74">
        <v>9.3786000000000005</v>
      </c>
      <c r="D36" s="74">
        <v>15.3026</v>
      </c>
      <c r="E36" s="74">
        <v>14.294499999999999</v>
      </c>
      <c r="F36" s="74">
        <v>18.7485</v>
      </c>
      <c r="G36" s="74">
        <v>11.608599999999999</v>
      </c>
      <c r="H36" s="74">
        <v>9.3796999999999997</v>
      </c>
      <c r="I36" s="74">
        <v>15.674899999999999</v>
      </c>
      <c r="J36" s="74">
        <v>14.294499999999999</v>
      </c>
      <c r="K36" s="74">
        <v>18.7485</v>
      </c>
      <c r="L36" s="74">
        <v>5.2807000000000004</v>
      </c>
      <c r="M36" s="74">
        <v>2.1</v>
      </c>
      <c r="N36" s="74">
        <v>5.3040000000000003</v>
      </c>
      <c r="O36" s="74">
        <v>0</v>
      </c>
      <c r="P36" s="74">
        <v>0</v>
      </c>
    </row>
    <row r="37" spans="1:16" hidden="1" outlineLevel="1">
      <c r="A37" s="62">
        <v>41334</v>
      </c>
      <c r="B37" s="74">
        <v>10.843500000000001</v>
      </c>
      <c r="C37" s="74">
        <v>7.1544999999999996</v>
      </c>
      <c r="D37" s="74">
        <v>14.8017</v>
      </c>
      <c r="E37" s="74">
        <v>18.334</v>
      </c>
      <c r="F37" s="74">
        <v>0</v>
      </c>
      <c r="G37" s="74">
        <v>10.974600000000001</v>
      </c>
      <c r="H37" s="74">
        <v>7.1544999999999996</v>
      </c>
      <c r="I37" s="74">
        <v>15.280099999999999</v>
      </c>
      <c r="J37" s="74">
        <v>18.334</v>
      </c>
      <c r="K37" s="74">
        <v>0</v>
      </c>
      <c r="L37" s="74">
        <v>4.7500999999999998</v>
      </c>
      <c r="M37" s="74">
        <v>0</v>
      </c>
      <c r="N37" s="74">
        <v>4.7500999999999998</v>
      </c>
      <c r="O37" s="74">
        <v>0</v>
      </c>
      <c r="P37" s="74">
        <v>0</v>
      </c>
    </row>
    <row r="38" spans="1:16" hidden="1" outlineLevel="1">
      <c r="A38" s="62">
        <v>41365</v>
      </c>
      <c r="B38" s="74">
        <v>10.669</v>
      </c>
      <c r="C38" s="74">
        <v>8.2448999999999995</v>
      </c>
      <c r="D38" s="74">
        <v>12.841100000000001</v>
      </c>
      <c r="E38" s="74">
        <v>9.9931999999999999</v>
      </c>
      <c r="F38" s="74">
        <v>0</v>
      </c>
      <c r="G38" s="74">
        <v>10.7906</v>
      </c>
      <c r="H38" s="74">
        <v>8.3130000000000006</v>
      </c>
      <c r="I38" s="74">
        <v>13.004899999999999</v>
      </c>
      <c r="J38" s="74">
        <v>15.416</v>
      </c>
      <c r="K38" s="74">
        <v>0</v>
      </c>
      <c r="L38" s="74">
        <v>4.3749000000000002</v>
      </c>
      <c r="M38" s="74">
        <v>1</v>
      </c>
      <c r="N38" s="74">
        <v>5.3795000000000002</v>
      </c>
      <c r="O38" s="74">
        <v>5.4</v>
      </c>
      <c r="P38" s="74">
        <v>0</v>
      </c>
    </row>
    <row r="39" spans="1:16" hidden="1" outlineLevel="1">
      <c r="A39" s="62">
        <v>41395</v>
      </c>
      <c r="B39" s="74">
        <v>9.9577000000000009</v>
      </c>
      <c r="C39" s="74">
        <v>7.9264999999999999</v>
      </c>
      <c r="D39" s="74">
        <v>13.3447</v>
      </c>
      <c r="E39" s="74">
        <v>11.795299999999999</v>
      </c>
      <c r="F39" s="74">
        <v>0</v>
      </c>
      <c r="G39" s="74">
        <v>10.0489</v>
      </c>
      <c r="H39" s="74">
        <v>7.9656000000000002</v>
      </c>
      <c r="I39" s="74">
        <v>13.6122</v>
      </c>
      <c r="J39" s="74">
        <v>11.795299999999999</v>
      </c>
      <c r="K39" s="74">
        <v>0</v>
      </c>
      <c r="L39" s="74">
        <v>3.8875999999999999</v>
      </c>
      <c r="M39" s="74">
        <v>1</v>
      </c>
      <c r="N39" s="74">
        <v>4.7839999999999998</v>
      </c>
      <c r="O39" s="74">
        <v>0</v>
      </c>
      <c r="P39" s="74">
        <v>0</v>
      </c>
    </row>
    <row r="40" spans="1:16" hidden="1" outlineLevel="1">
      <c r="A40" s="62">
        <v>41426</v>
      </c>
      <c r="B40" s="74">
        <v>9.4430999999999994</v>
      </c>
      <c r="C40" s="74">
        <v>6.5377999999999998</v>
      </c>
      <c r="D40" s="74">
        <v>13.2751</v>
      </c>
      <c r="E40" s="74">
        <v>10.322100000000001</v>
      </c>
      <c r="F40" s="74">
        <v>0</v>
      </c>
      <c r="G40" s="74">
        <v>9.7036999999999995</v>
      </c>
      <c r="H40" s="74">
        <v>6.7934999999999999</v>
      </c>
      <c r="I40" s="74">
        <v>13.378299999999999</v>
      </c>
      <c r="J40" s="74">
        <v>11.3827</v>
      </c>
      <c r="K40" s="74">
        <v>0</v>
      </c>
      <c r="L40" s="74">
        <v>1.8997999999999999</v>
      </c>
      <c r="M40" s="74">
        <v>1</v>
      </c>
      <c r="N40" s="74">
        <v>5.1679000000000004</v>
      </c>
      <c r="O40" s="74">
        <v>3.3</v>
      </c>
      <c r="P40" s="74">
        <v>0</v>
      </c>
    </row>
    <row r="41" spans="1:16" hidden="1" outlineLevel="1">
      <c r="A41" s="62">
        <v>41456</v>
      </c>
      <c r="B41" s="74">
        <v>9.9673999999999996</v>
      </c>
      <c r="C41" s="74">
        <v>8.0309000000000008</v>
      </c>
      <c r="D41" s="74">
        <v>12.675000000000001</v>
      </c>
      <c r="E41" s="74">
        <v>10.1569</v>
      </c>
      <c r="F41" s="74">
        <v>18.9998</v>
      </c>
      <c r="G41" s="74">
        <v>10.1937</v>
      </c>
      <c r="H41" s="74">
        <v>8.1722000000000001</v>
      </c>
      <c r="I41" s="74">
        <v>13.1435</v>
      </c>
      <c r="J41" s="74">
        <v>10.1569</v>
      </c>
      <c r="K41" s="74">
        <v>18.9998</v>
      </c>
      <c r="L41" s="74">
        <v>3.9190999999999998</v>
      </c>
      <c r="M41" s="74">
        <v>0.97950000000000004</v>
      </c>
      <c r="N41" s="74">
        <v>5.2808000000000002</v>
      </c>
      <c r="O41" s="74">
        <v>0</v>
      </c>
      <c r="P41" s="74">
        <v>0</v>
      </c>
    </row>
    <row r="42" spans="1:16" hidden="1" outlineLevel="1">
      <c r="A42" s="62">
        <v>41487</v>
      </c>
      <c r="B42" s="74">
        <v>8.2763000000000009</v>
      </c>
      <c r="C42" s="74">
        <v>4.9661999999999997</v>
      </c>
      <c r="D42" s="74">
        <v>11.2098</v>
      </c>
      <c r="E42" s="74">
        <v>13.337400000000001</v>
      </c>
      <c r="F42" s="74">
        <v>19</v>
      </c>
      <c r="G42" s="74">
        <v>9.9280000000000008</v>
      </c>
      <c r="H42" s="74">
        <v>6.5335999999999999</v>
      </c>
      <c r="I42" s="74">
        <v>12.8081</v>
      </c>
      <c r="J42" s="74">
        <v>13.337400000000001</v>
      </c>
      <c r="K42" s="74">
        <v>19</v>
      </c>
      <c r="L42" s="74">
        <v>2.3788999999999998</v>
      </c>
      <c r="M42" s="74">
        <v>0.5</v>
      </c>
      <c r="N42" s="74">
        <v>5.0153999999999996</v>
      </c>
      <c r="O42" s="74">
        <v>0</v>
      </c>
      <c r="P42" s="74">
        <v>0</v>
      </c>
    </row>
    <row r="43" spans="1:16" hidden="1" outlineLevel="1">
      <c r="A43" s="62">
        <v>41518</v>
      </c>
      <c r="B43" s="74">
        <v>12.107100000000001</v>
      </c>
      <c r="C43" s="74">
        <v>7.4668000000000001</v>
      </c>
      <c r="D43" s="74">
        <v>14.123900000000001</v>
      </c>
      <c r="E43" s="74">
        <v>17.578499999999998</v>
      </c>
      <c r="F43" s="74">
        <v>19</v>
      </c>
      <c r="G43" s="74">
        <v>12.6928</v>
      </c>
      <c r="H43" s="74">
        <v>7.4668000000000001</v>
      </c>
      <c r="I43" s="74">
        <v>15.315300000000001</v>
      </c>
      <c r="J43" s="74">
        <v>17.958300000000001</v>
      </c>
      <c r="K43" s="74">
        <v>19</v>
      </c>
      <c r="L43" s="74">
        <v>2.5156000000000001</v>
      </c>
      <c r="M43" s="74">
        <v>0</v>
      </c>
      <c r="N43" s="74">
        <v>2.3877000000000002</v>
      </c>
      <c r="O43" s="74">
        <v>6.1</v>
      </c>
      <c r="P43" s="74">
        <v>0</v>
      </c>
    </row>
    <row r="44" spans="1:16" hidden="1" outlineLevel="1">
      <c r="A44" s="62">
        <v>41548</v>
      </c>
      <c r="B44" s="74">
        <v>9.7873000000000001</v>
      </c>
      <c r="C44" s="74">
        <v>7.4794999999999998</v>
      </c>
      <c r="D44" s="74">
        <v>13.5321</v>
      </c>
      <c r="E44" s="74">
        <v>15.6837</v>
      </c>
      <c r="F44" s="74">
        <v>19</v>
      </c>
      <c r="G44" s="74">
        <v>9.8643000000000001</v>
      </c>
      <c r="H44" s="74">
        <v>7.4794999999999998</v>
      </c>
      <c r="I44" s="74">
        <v>13.9048</v>
      </c>
      <c r="J44" s="74">
        <v>15.6837</v>
      </c>
      <c r="K44" s="74">
        <v>19</v>
      </c>
      <c r="L44" s="74">
        <v>4.9119000000000002</v>
      </c>
      <c r="M44" s="74">
        <v>1.75</v>
      </c>
      <c r="N44" s="74">
        <v>4.9119000000000002</v>
      </c>
      <c r="O44" s="74">
        <v>0</v>
      </c>
      <c r="P44" s="74">
        <v>0</v>
      </c>
    </row>
    <row r="45" spans="1:16" hidden="1" outlineLevel="1">
      <c r="A45" s="62">
        <v>41579</v>
      </c>
      <c r="B45" s="74">
        <v>10.7576</v>
      </c>
      <c r="C45" s="74">
        <v>7.4130000000000003</v>
      </c>
      <c r="D45" s="74">
        <v>13.375299999999999</v>
      </c>
      <c r="E45" s="74">
        <v>15.9072</v>
      </c>
      <c r="F45" s="74">
        <v>19</v>
      </c>
      <c r="G45" s="74">
        <v>10.914199999999999</v>
      </c>
      <c r="H45" s="74">
        <v>7.4130000000000003</v>
      </c>
      <c r="I45" s="74">
        <v>13.795</v>
      </c>
      <c r="J45" s="74">
        <v>15.9072</v>
      </c>
      <c r="K45" s="74">
        <v>19</v>
      </c>
      <c r="L45" s="74">
        <v>4.9013999999999998</v>
      </c>
      <c r="M45" s="74">
        <v>0</v>
      </c>
      <c r="N45" s="74">
        <v>4.9013999999999998</v>
      </c>
      <c r="O45" s="74">
        <v>0</v>
      </c>
      <c r="P45" s="74">
        <v>0</v>
      </c>
    </row>
    <row r="46" spans="1:16" hidden="1" outlineLevel="1">
      <c r="A46" s="62">
        <v>41609</v>
      </c>
      <c r="B46" s="74">
        <v>12.8026</v>
      </c>
      <c r="C46" s="74">
        <v>6.7121000000000004</v>
      </c>
      <c r="D46" s="74">
        <v>15.454800000000001</v>
      </c>
      <c r="E46" s="74">
        <v>16.2944</v>
      </c>
      <c r="F46" s="74">
        <v>17.107600000000001</v>
      </c>
      <c r="G46" s="74">
        <v>13.0069</v>
      </c>
      <c r="H46" s="74">
        <v>6.7443</v>
      </c>
      <c r="I46" s="74">
        <v>15.840299999999999</v>
      </c>
      <c r="J46" s="74">
        <v>16.2944</v>
      </c>
      <c r="K46" s="74">
        <v>17.107600000000001</v>
      </c>
      <c r="L46" s="74">
        <v>6.1250999999999998</v>
      </c>
      <c r="M46" s="74">
        <v>0.5</v>
      </c>
      <c r="N46" s="74">
        <v>6.4393000000000002</v>
      </c>
      <c r="O46" s="74">
        <v>0</v>
      </c>
      <c r="P46" s="74">
        <v>0</v>
      </c>
    </row>
    <row r="47" spans="1:16" hidden="1" outlineLevel="1">
      <c r="A47" s="62">
        <v>41640</v>
      </c>
      <c r="B47" s="74">
        <v>11.6769</v>
      </c>
      <c r="C47" s="74">
        <v>9.9707000000000008</v>
      </c>
      <c r="D47" s="74">
        <v>12.7372</v>
      </c>
      <c r="E47" s="74">
        <v>19.290199999999999</v>
      </c>
      <c r="F47" s="74">
        <v>19</v>
      </c>
      <c r="G47" s="74">
        <v>12.1228</v>
      </c>
      <c r="H47" s="74">
        <v>9.9707000000000008</v>
      </c>
      <c r="I47" s="74">
        <v>13.6412</v>
      </c>
      <c r="J47" s="74">
        <v>19.290199999999999</v>
      </c>
      <c r="K47" s="74">
        <v>19</v>
      </c>
      <c r="L47" s="74">
        <v>5.3303000000000003</v>
      </c>
      <c r="M47" s="74">
        <v>0</v>
      </c>
      <c r="N47" s="74">
        <v>5.3303000000000003</v>
      </c>
      <c r="O47" s="74">
        <v>0</v>
      </c>
      <c r="P47" s="74">
        <v>0</v>
      </c>
    </row>
    <row r="48" spans="1:16" hidden="1" outlineLevel="1">
      <c r="A48" s="62">
        <v>41671</v>
      </c>
      <c r="B48" s="74">
        <v>14.427300000000001</v>
      </c>
      <c r="C48" s="74">
        <v>7.4230999999999998</v>
      </c>
      <c r="D48" s="74">
        <v>15.6106</v>
      </c>
      <c r="E48" s="74">
        <v>14.962999999999999</v>
      </c>
      <c r="F48" s="74">
        <v>19</v>
      </c>
      <c r="G48" s="74">
        <v>15.4765</v>
      </c>
      <c r="H48" s="74">
        <v>7.4230999999999998</v>
      </c>
      <c r="I48" s="74">
        <v>17.043700000000001</v>
      </c>
      <c r="J48" s="74">
        <v>16.196100000000001</v>
      </c>
      <c r="K48" s="74">
        <v>19</v>
      </c>
      <c r="L48" s="74">
        <v>6.1887999999999996</v>
      </c>
      <c r="M48" s="74">
        <v>0</v>
      </c>
      <c r="N48" s="74">
        <v>6.1764000000000001</v>
      </c>
      <c r="O48" s="74">
        <v>7.4</v>
      </c>
      <c r="P48" s="74">
        <v>0</v>
      </c>
    </row>
    <row r="49" spans="1:16" hidden="1" outlineLevel="1">
      <c r="A49" s="62">
        <v>41699</v>
      </c>
      <c r="B49" s="74">
        <v>15.6694</v>
      </c>
      <c r="C49" s="74">
        <v>10.933299999999999</v>
      </c>
      <c r="D49" s="74">
        <v>16.1113</v>
      </c>
      <c r="E49" s="74">
        <v>17.691199999999998</v>
      </c>
      <c r="F49" s="74">
        <v>7.4320000000000004</v>
      </c>
      <c r="G49" s="74">
        <v>15.8931</v>
      </c>
      <c r="H49" s="74">
        <v>10.9674</v>
      </c>
      <c r="I49" s="74">
        <v>16.431100000000001</v>
      </c>
      <c r="J49" s="74">
        <v>17.691199999999998</v>
      </c>
      <c r="K49" s="74">
        <v>19</v>
      </c>
      <c r="L49" s="74">
        <v>4.3085000000000004</v>
      </c>
      <c r="M49" s="74">
        <v>1.75</v>
      </c>
      <c r="N49" s="74">
        <v>3.9083999999999999</v>
      </c>
      <c r="O49" s="74">
        <v>0</v>
      </c>
      <c r="P49" s="74">
        <v>7.4</v>
      </c>
    </row>
    <row r="50" spans="1:16" hidden="1" outlineLevel="1">
      <c r="A50" s="62">
        <v>41730</v>
      </c>
      <c r="B50" s="74">
        <v>14.1732</v>
      </c>
      <c r="C50" s="74">
        <v>8.9863999999999997</v>
      </c>
      <c r="D50" s="74">
        <v>17.506399999999999</v>
      </c>
      <c r="E50" s="74">
        <v>6.0064000000000002</v>
      </c>
      <c r="F50" s="74">
        <v>0</v>
      </c>
      <c r="G50" s="74">
        <v>14.4579</v>
      </c>
      <c r="H50" s="74">
        <v>9.2352000000000007</v>
      </c>
      <c r="I50" s="74">
        <v>17.9055</v>
      </c>
      <c r="J50" s="74">
        <v>6.0175999999999998</v>
      </c>
      <c r="K50" s="74">
        <v>0</v>
      </c>
      <c r="L50" s="74">
        <v>3.5899000000000001</v>
      </c>
      <c r="M50" s="74">
        <v>0.54490000000000005</v>
      </c>
      <c r="N50" s="74">
        <v>4.6124000000000001</v>
      </c>
      <c r="O50" s="74">
        <v>0.70750000000000002</v>
      </c>
      <c r="P50" s="74">
        <v>0</v>
      </c>
    </row>
    <row r="51" spans="1:16" hidden="1" outlineLevel="1">
      <c r="A51" s="62">
        <v>41760</v>
      </c>
      <c r="B51" s="75">
        <v>12.5221</v>
      </c>
      <c r="C51" s="75">
        <v>8.6862999999999992</v>
      </c>
      <c r="D51" s="75">
        <v>13.963699999999999</v>
      </c>
      <c r="E51" s="75">
        <v>5.7087000000000003</v>
      </c>
      <c r="F51" s="75">
        <v>0</v>
      </c>
      <c r="G51" s="75">
        <v>13.29</v>
      </c>
      <c r="H51" s="75">
        <v>8.8880999999999997</v>
      </c>
      <c r="I51" s="75">
        <v>15.1488</v>
      </c>
      <c r="J51" s="75">
        <v>5.8894000000000002</v>
      </c>
      <c r="K51" s="75">
        <v>0</v>
      </c>
      <c r="L51" s="75">
        <v>6.9295999999999998</v>
      </c>
      <c r="M51" s="75">
        <v>0.78469999999999995</v>
      </c>
      <c r="N51" s="75">
        <v>7.2840999999999996</v>
      </c>
      <c r="O51" s="75">
        <v>0.5</v>
      </c>
      <c r="P51" s="75">
        <v>0</v>
      </c>
    </row>
    <row r="52" spans="1:16" hidden="1" outlineLevel="1">
      <c r="A52" s="62">
        <v>41791</v>
      </c>
      <c r="B52" s="75">
        <v>13.339499999999999</v>
      </c>
      <c r="C52" s="75">
        <v>8.0274999999999999</v>
      </c>
      <c r="D52" s="75">
        <v>15.1013</v>
      </c>
      <c r="E52" s="75">
        <v>6.0109000000000004</v>
      </c>
      <c r="F52" s="75">
        <v>0</v>
      </c>
      <c r="G52" s="75">
        <v>13.6884</v>
      </c>
      <c r="H52" s="75">
        <v>8.6065000000000005</v>
      </c>
      <c r="I52" s="75">
        <v>15.303800000000001</v>
      </c>
      <c r="J52" s="75">
        <v>6.0324</v>
      </c>
      <c r="K52" s="75">
        <v>0</v>
      </c>
      <c r="L52" s="75">
        <v>4.6329000000000002</v>
      </c>
      <c r="M52" s="75">
        <v>1.0780000000000001</v>
      </c>
      <c r="N52" s="75">
        <v>7.27</v>
      </c>
      <c r="O52" s="75">
        <v>5.8250000000000002</v>
      </c>
      <c r="P52" s="75">
        <v>0</v>
      </c>
    </row>
    <row r="53" spans="1:16" hidden="1" outlineLevel="1">
      <c r="A53" s="62">
        <v>41821</v>
      </c>
      <c r="B53" s="75">
        <v>13.242000000000001</v>
      </c>
      <c r="C53" s="75">
        <v>8.1334999999999997</v>
      </c>
      <c r="D53" s="75">
        <v>15.4184</v>
      </c>
      <c r="E53" s="75">
        <v>7.1497999999999999</v>
      </c>
      <c r="F53" s="75">
        <v>0</v>
      </c>
      <c r="G53" s="75">
        <v>13.9</v>
      </c>
      <c r="H53" s="75">
        <v>8.2378</v>
      </c>
      <c r="I53" s="75">
        <v>16.559699999999999</v>
      </c>
      <c r="J53" s="75">
        <v>7.1497999999999999</v>
      </c>
      <c r="K53" s="75">
        <v>0</v>
      </c>
      <c r="L53" s="75">
        <v>5.2907999999999999</v>
      </c>
      <c r="M53" s="75">
        <v>1.0896999999999999</v>
      </c>
      <c r="N53" s="75">
        <v>5.4812000000000003</v>
      </c>
      <c r="O53" s="75">
        <v>0</v>
      </c>
      <c r="P53" s="75">
        <v>0</v>
      </c>
    </row>
    <row r="54" spans="1:16" hidden="1" outlineLevel="1" collapsed="1">
      <c r="A54" s="62">
        <v>41852</v>
      </c>
      <c r="B54" s="75">
        <v>12.2416</v>
      </c>
      <c r="C54" s="75">
        <v>7.8602999999999996</v>
      </c>
      <c r="D54" s="75">
        <v>15.2729</v>
      </c>
      <c r="E54" s="75">
        <v>8.3811999999999998</v>
      </c>
      <c r="F54" s="75">
        <v>0</v>
      </c>
      <c r="G54" s="75">
        <v>12.9221</v>
      </c>
      <c r="H54" s="75">
        <v>7.9695999999999998</v>
      </c>
      <c r="I54" s="75">
        <v>17.246500000000001</v>
      </c>
      <c r="J54" s="75">
        <v>8.4077999999999999</v>
      </c>
      <c r="K54" s="75">
        <v>0</v>
      </c>
      <c r="L54" s="75">
        <v>7.5937000000000001</v>
      </c>
      <c r="M54" s="75">
        <v>1.1826000000000001</v>
      </c>
      <c r="N54" s="75">
        <v>7.8185000000000002</v>
      </c>
      <c r="O54" s="75">
        <v>6.6925999999999997</v>
      </c>
      <c r="P54" s="75">
        <v>0</v>
      </c>
    </row>
    <row r="55" spans="1:16" hidden="1" outlineLevel="1" collapsed="1">
      <c r="A55" s="62">
        <v>41883</v>
      </c>
      <c r="B55" s="75">
        <v>13.5634</v>
      </c>
      <c r="C55" s="75">
        <v>8.0899000000000001</v>
      </c>
      <c r="D55" s="75">
        <v>17.1187</v>
      </c>
      <c r="E55" s="75">
        <v>12.6965</v>
      </c>
      <c r="F55" s="75">
        <v>0</v>
      </c>
      <c r="G55" s="75">
        <v>13.719099999999999</v>
      </c>
      <c r="H55" s="75">
        <v>8.1001999999999992</v>
      </c>
      <c r="I55" s="75">
        <v>17.5717</v>
      </c>
      <c r="J55" s="75">
        <v>12.7158</v>
      </c>
      <c r="K55" s="75">
        <v>0</v>
      </c>
      <c r="L55" s="75">
        <v>7.1829000000000001</v>
      </c>
      <c r="M55" s="75">
        <v>2.778</v>
      </c>
      <c r="N55" s="75">
        <v>6.835</v>
      </c>
      <c r="O55" s="75">
        <v>11</v>
      </c>
      <c r="P55" s="75">
        <v>0</v>
      </c>
    </row>
    <row r="56" spans="1:16" hidden="1" outlineLevel="1" collapsed="1">
      <c r="A56" s="62">
        <v>41913</v>
      </c>
      <c r="B56" s="75">
        <v>11.721500000000001</v>
      </c>
      <c r="C56" s="75">
        <v>7.3483000000000001</v>
      </c>
      <c r="D56" s="75">
        <v>13.5909</v>
      </c>
      <c r="E56" s="75">
        <v>7.0815000000000001</v>
      </c>
      <c r="F56" s="75">
        <v>0</v>
      </c>
      <c r="G56" s="75">
        <v>13.241199999999999</v>
      </c>
      <c r="H56" s="75">
        <v>7.3960999999999997</v>
      </c>
      <c r="I56" s="75">
        <v>16.888000000000002</v>
      </c>
      <c r="J56" s="75">
        <v>7.0815000000000001</v>
      </c>
      <c r="K56" s="75">
        <v>0</v>
      </c>
      <c r="L56" s="75">
        <v>6.5401999999999996</v>
      </c>
      <c r="M56" s="75">
        <v>0.77</v>
      </c>
      <c r="N56" s="75">
        <v>6.5738000000000003</v>
      </c>
      <c r="O56" s="75">
        <v>0</v>
      </c>
      <c r="P56" s="75">
        <v>0</v>
      </c>
    </row>
    <row r="57" spans="1:16" hidden="1" outlineLevel="1" collapsed="1">
      <c r="A57" s="62">
        <v>41944</v>
      </c>
      <c r="B57" s="75">
        <v>10.8192</v>
      </c>
      <c r="C57" s="75">
        <v>9.1150000000000002</v>
      </c>
      <c r="D57" s="75">
        <v>11.689</v>
      </c>
      <c r="E57" s="75">
        <v>7.1280999999999999</v>
      </c>
      <c r="F57" s="75">
        <v>0</v>
      </c>
      <c r="G57" s="75">
        <v>12.417199999999999</v>
      </c>
      <c r="H57" s="75">
        <v>9.1511999999999993</v>
      </c>
      <c r="I57" s="75">
        <v>14.8178</v>
      </c>
      <c r="J57" s="75">
        <v>7.1280999999999999</v>
      </c>
      <c r="K57" s="75">
        <v>0</v>
      </c>
      <c r="L57" s="75">
        <v>6.9242999999999997</v>
      </c>
      <c r="M57" s="75">
        <v>2.3654000000000002</v>
      </c>
      <c r="N57" s="75">
        <v>6.9394999999999998</v>
      </c>
      <c r="O57" s="75">
        <v>0</v>
      </c>
      <c r="P57" s="75">
        <v>0</v>
      </c>
    </row>
    <row r="58" spans="1:16" hidden="1" outlineLevel="1" collapsed="1">
      <c r="A58" s="62">
        <v>41974</v>
      </c>
      <c r="B58" s="75">
        <v>10.874700000000001</v>
      </c>
      <c r="C58" s="75">
        <v>8.7467000000000006</v>
      </c>
      <c r="D58" s="75">
        <v>11.46</v>
      </c>
      <c r="E58" s="75">
        <v>8.1218000000000004</v>
      </c>
      <c r="F58" s="75">
        <v>0</v>
      </c>
      <c r="G58" s="75">
        <v>13.5557</v>
      </c>
      <c r="H58" s="75">
        <v>8.9437999999999995</v>
      </c>
      <c r="I58" s="75">
        <v>16.131499999999999</v>
      </c>
      <c r="J58" s="75">
        <v>8.1710999999999991</v>
      </c>
      <c r="K58" s="75">
        <v>0</v>
      </c>
      <c r="L58" s="75">
        <v>7.3574000000000002</v>
      </c>
      <c r="M58" s="75">
        <v>1.3711</v>
      </c>
      <c r="N58" s="75">
        <v>7.4145000000000003</v>
      </c>
      <c r="O58" s="75">
        <v>6.3014999999999999</v>
      </c>
      <c r="P58" s="75">
        <v>0</v>
      </c>
    </row>
    <row r="59" spans="1:16" hidden="1" outlineLevel="1">
      <c r="A59" s="62">
        <v>42005</v>
      </c>
      <c r="B59" s="75">
        <v>10.5059</v>
      </c>
      <c r="C59" s="75">
        <v>8.2331000000000003</v>
      </c>
      <c r="D59" s="75">
        <v>11.3514</v>
      </c>
      <c r="E59" s="75">
        <v>7.9828999999999999</v>
      </c>
      <c r="F59" s="75">
        <v>0</v>
      </c>
      <c r="G59" s="75">
        <v>12.429600000000001</v>
      </c>
      <c r="H59" s="75">
        <v>8.3431999999999995</v>
      </c>
      <c r="I59" s="75">
        <v>15.7308</v>
      </c>
      <c r="J59" s="75">
        <v>7.9969000000000001</v>
      </c>
      <c r="K59" s="75">
        <v>0</v>
      </c>
      <c r="L59" s="75">
        <v>7.6905999999999999</v>
      </c>
      <c r="M59" s="75">
        <v>1.7902</v>
      </c>
      <c r="N59" s="75">
        <v>7.7449000000000003</v>
      </c>
      <c r="O59" s="75">
        <v>5.5</v>
      </c>
      <c r="P59" s="75">
        <v>0</v>
      </c>
    </row>
    <row r="60" spans="1:16" hidden="1" outlineLevel="1" collapsed="1">
      <c r="A60" s="62">
        <v>42036</v>
      </c>
      <c r="B60" s="75">
        <v>9.8264999999999993</v>
      </c>
      <c r="C60" s="75">
        <v>9.1902000000000008</v>
      </c>
      <c r="D60" s="75">
        <v>9.8595000000000006</v>
      </c>
      <c r="E60" s="75">
        <v>11.2631</v>
      </c>
      <c r="F60" s="75">
        <v>0</v>
      </c>
      <c r="G60" s="75">
        <v>12.934200000000001</v>
      </c>
      <c r="H60" s="75">
        <v>9.4984000000000002</v>
      </c>
      <c r="I60" s="75">
        <v>14.5223</v>
      </c>
      <c r="J60" s="75">
        <v>11.2631</v>
      </c>
      <c r="K60" s="75">
        <v>0</v>
      </c>
      <c r="L60" s="75">
        <v>7.6120000000000001</v>
      </c>
      <c r="M60" s="75">
        <v>0.92610000000000003</v>
      </c>
      <c r="N60" s="75">
        <v>7.6597999999999997</v>
      </c>
      <c r="O60" s="75">
        <v>0</v>
      </c>
      <c r="P60" s="75">
        <v>0</v>
      </c>
    </row>
    <row r="61" spans="1:16" hidden="1" outlineLevel="1" collapsed="1">
      <c r="A61" s="62">
        <v>42064</v>
      </c>
      <c r="B61" s="75">
        <v>10.370200000000001</v>
      </c>
      <c r="C61" s="75">
        <v>7.2370000000000001</v>
      </c>
      <c r="D61" s="75">
        <v>11.3583</v>
      </c>
      <c r="E61" s="75">
        <v>10.1325</v>
      </c>
      <c r="F61" s="75">
        <v>0</v>
      </c>
      <c r="G61" s="75">
        <v>14.795400000000001</v>
      </c>
      <c r="H61" s="75">
        <v>9.5526999999999997</v>
      </c>
      <c r="I61" s="75">
        <v>18.748200000000001</v>
      </c>
      <c r="J61" s="75">
        <v>10.178800000000001</v>
      </c>
      <c r="K61" s="75">
        <v>0</v>
      </c>
      <c r="L61" s="75">
        <v>6.8403999999999998</v>
      </c>
      <c r="M61" s="75">
        <v>4.4928999999999997</v>
      </c>
      <c r="N61" s="75">
        <v>7.3423999999999996</v>
      </c>
      <c r="O61" s="75">
        <v>8.3000000000000007</v>
      </c>
      <c r="P61" s="75">
        <v>0</v>
      </c>
    </row>
    <row r="62" spans="1:16" hidden="1" outlineLevel="1" collapsed="1">
      <c r="A62" s="62">
        <v>42095</v>
      </c>
      <c r="B62" s="75">
        <v>14.4977</v>
      </c>
      <c r="C62" s="75">
        <v>8.9084000000000003</v>
      </c>
      <c r="D62" s="75">
        <v>15.259399999999999</v>
      </c>
      <c r="E62" s="75">
        <v>9.7433999999999994</v>
      </c>
      <c r="F62" s="75">
        <v>0</v>
      </c>
      <c r="G62" s="75">
        <v>17.6144</v>
      </c>
      <c r="H62" s="75">
        <v>9.2658000000000005</v>
      </c>
      <c r="I62" s="75">
        <v>19.2302</v>
      </c>
      <c r="J62" s="75">
        <v>9.8033999999999999</v>
      </c>
      <c r="K62" s="75">
        <v>0</v>
      </c>
      <c r="L62" s="75">
        <v>6.5079000000000002</v>
      </c>
      <c r="M62" s="75">
        <v>1.173</v>
      </c>
      <c r="N62" s="75">
        <v>6.5848000000000004</v>
      </c>
      <c r="O62" s="75">
        <v>8.3000000000000007</v>
      </c>
      <c r="P62" s="75">
        <v>0</v>
      </c>
    </row>
    <row r="63" spans="1:16" hidden="1" outlineLevel="1" collapsed="1">
      <c r="A63" s="62">
        <v>42125</v>
      </c>
      <c r="B63" s="75">
        <v>15.535</v>
      </c>
      <c r="C63" s="75">
        <v>8.7613000000000003</v>
      </c>
      <c r="D63" s="75">
        <v>16.116199999999999</v>
      </c>
      <c r="E63" s="75">
        <v>8.8475999999999999</v>
      </c>
      <c r="F63" s="75">
        <v>0</v>
      </c>
      <c r="G63" s="75">
        <v>17.898</v>
      </c>
      <c r="H63" s="75">
        <v>9.0503999999999998</v>
      </c>
      <c r="I63" s="75">
        <v>18.837</v>
      </c>
      <c r="J63" s="75">
        <v>8.8475999999999999</v>
      </c>
      <c r="K63" s="75">
        <v>0</v>
      </c>
      <c r="L63" s="75">
        <v>6.0366999999999997</v>
      </c>
      <c r="M63" s="75">
        <v>0.76280000000000003</v>
      </c>
      <c r="N63" s="75">
        <v>6.1026999999999996</v>
      </c>
      <c r="O63" s="75">
        <v>0</v>
      </c>
      <c r="P63" s="75">
        <v>0</v>
      </c>
    </row>
    <row r="64" spans="1:16" hidden="1" outlineLevel="1" collapsed="1">
      <c r="A64" s="62">
        <v>42156</v>
      </c>
      <c r="B64" s="75">
        <v>16.953299999999999</v>
      </c>
      <c r="C64" s="75">
        <v>8.6570999999999998</v>
      </c>
      <c r="D64" s="75">
        <v>18.206199999999999</v>
      </c>
      <c r="E64" s="75">
        <v>7.4349999999999996</v>
      </c>
      <c r="F64" s="75">
        <v>0</v>
      </c>
      <c r="G64" s="75">
        <v>17.494399999999999</v>
      </c>
      <c r="H64" s="75">
        <v>9.3513000000000002</v>
      </c>
      <c r="I64" s="75">
        <v>18.669799999999999</v>
      </c>
      <c r="J64" s="75">
        <v>7.4226999999999999</v>
      </c>
      <c r="K64" s="75">
        <v>0</v>
      </c>
      <c r="L64" s="75">
        <v>5.1233000000000004</v>
      </c>
      <c r="M64" s="75">
        <v>1.7334000000000001</v>
      </c>
      <c r="N64" s="75">
        <v>6.1528999999999998</v>
      </c>
      <c r="O64" s="75">
        <v>7.6</v>
      </c>
      <c r="P64" s="75">
        <v>0</v>
      </c>
    </row>
    <row r="65" spans="1:16" hidden="1" outlineLevel="1" collapsed="1">
      <c r="A65" s="62">
        <v>42186</v>
      </c>
      <c r="B65" s="75">
        <v>14.809900000000001</v>
      </c>
      <c r="C65" s="75">
        <v>11.173299999999999</v>
      </c>
      <c r="D65" s="75">
        <v>15.367100000000001</v>
      </c>
      <c r="E65" s="75">
        <v>6.5724</v>
      </c>
      <c r="F65" s="75">
        <v>0</v>
      </c>
      <c r="G65" s="75">
        <v>16.353899999999999</v>
      </c>
      <c r="H65" s="75">
        <v>11.418100000000001</v>
      </c>
      <c r="I65" s="75">
        <v>17.189</v>
      </c>
      <c r="J65" s="75">
        <v>6.9489000000000001</v>
      </c>
      <c r="K65" s="75">
        <v>0</v>
      </c>
      <c r="L65" s="75">
        <v>5.2253999999999996</v>
      </c>
      <c r="M65" s="75">
        <v>0.66869999999999996</v>
      </c>
      <c r="N65" s="75">
        <v>5.3244999999999996</v>
      </c>
      <c r="O65" s="75">
        <v>3.65</v>
      </c>
      <c r="P65" s="75">
        <v>0</v>
      </c>
    </row>
    <row r="66" spans="1:16" hidden="1" outlineLevel="1" collapsed="1">
      <c r="A66" s="62">
        <v>42217</v>
      </c>
      <c r="B66" s="75">
        <v>13.859500000000001</v>
      </c>
      <c r="C66" s="75">
        <v>10.237399999999999</v>
      </c>
      <c r="D66" s="75">
        <v>14.562099999999999</v>
      </c>
      <c r="E66" s="75">
        <v>9.0063999999999993</v>
      </c>
      <c r="F66" s="75">
        <v>0</v>
      </c>
      <c r="G66" s="75">
        <v>15.146000000000001</v>
      </c>
      <c r="H66" s="75">
        <v>10.3454</v>
      </c>
      <c r="I66" s="75">
        <v>16.186299999999999</v>
      </c>
      <c r="J66" s="75">
        <v>9.1114999999999995</v>
      </c>
      <c r="K66" s="75">
        <v>0</v>
      </c>
      <c r="L66" s="75">
        <v>4.4715999999999996</v>
      </c>
      <c r="M66" s="75">
        <v>2.2978999999999998</v>
      </c>
      <c r="N66" s="75">
        <v>4.4592999999999998</v>
      </c>
      <c r="O66" s="75">
        <v>7.4421999999999997</v>
      </c>
      <c r="P66" s="75">
        <v>0</v>
      </c>
    </row>
    <row r="67" spans="1:16" hidden="1" outlineLevel="1" collapsed="1">
      <c r="A67" s="62">
        <v>42248</v>
      </c>
      <c r="B67" s="74">
        <v>13.391400000000001</v>
      </c>
      <c r="C67" s="74">
        <v>8.8643000000000001</v>
      </c>
      <c r="D67" s="74">
        <v>14.8652</v>
      </c>
      <c r="E67" s="74">
        <v>6.9626000000000001</v>
      </c>
      <c r="F67" s="74">
        <v>0</v>
      </c>
      <c r="G67" s="74">
        <v>14.318</v>
      </c>
      <c r="H67" s="74">
        <v>9.1724999999999994</v>
      </c>
      <c r="I67" s="74">
        <v>16.129200000000001</v>
      </c>
      <c r="J67" s="74">
        <v>6.9626000000000001</v>
      </c>
      <c r="K67" s="74">
        <v>0</v>
      </c>
      <c r="L67" s="74">
        <v>3.7896000000000001</v>
      </c>
      <c r="M67" s="74">
        <v>0.96209999999999996</v>
      </c>
      <c r="N67" s="74">
        <v>4.0788000000000002</v>
      </c>
      <c r="O67" s="74">
        <v>0</v>
      </c>
      <c r="P67" s="74">
        <v>0</v>
      </c>
    </row>
    <row r="68" spans="1:16" hidden="1" outlineLevel="1" collapsed="1">
      <c r="A68" s="62">
        <v>42278</v>
      </c>
      <c r="B68" s="74">
        <v>12.7326</v>
      </c>
      <c r="C68" s="74">
        <v>8.2376000000000005</v>
      </c>
      <c r="D68" s="74">
        <v>13.7844</v>
      </c>
      <c r="E68" s="74">
        <v>6.2670000000000003</v>
      </c>
      <c r="F68" s="74">
        <v>0</v>
      </c>
      <c r="G68" s="74">
        <v>14.4756</v>
      </c>
      <c r="H68" s="74">
        <v>9.8041999999999998</v>
      </c>
      <c r="I68" s="74">
        <v>15.5716</v>
      </c>
      <c r="J68" s="74">
        <v>6.2670000000000003</v>
      </c>
      <c r="K68" s="74">
        <v>0</v>
      </c>
      <c r="L68" s="74">
        <v>3.3645</v>
      </c>
      <c r="M68" s="74">
        <v>1.0123</v>
      </c>
      <c r="N68" s="74">
        <v>3.9594999999999998</v>
      </c>
      <c r="O68" s="74">
        <v>0</v>
      </c>
      <c r="P68" s="74">
        <v>0</v>
      </c>
    </row>
    <row r="69" spans="1:16" hidden="1" outlineLevel="1" collapsed="1">
      <c r="A69" s="62">
        <v>42309</v>
      </c>
      <c r="B69" s="74">
        <v>12.981299999999999</v>
      </c>
      <c r="C69" s="74">
        <v>9.3809000000000005</v>
      </c>
      <c r="D69" s="74">
        <v>13.428900000000001</v>
      </c>
      <c r="E69" s="74">
        <v>7.8734999999999999</v>
      </c>
      <c r="F69" s="74">
        <v>17.5</v>
      </c>
      <c r="G69" s="74">
        <v>14.6944</v>
      </c>
      <c r="H69" s="74">
        <v>9.9137000000000004</v>
      </c>
      <c r="I69" s="74">
        <v>15.3787</v>
      </c>
      <c r="J69" s="74">
        <v>7.8734999999999999</v>
      </c>
      <c r="K69" s="74">
        <v>17.5</v>
      </c>
      <c r="L69" s="74">
        <v>4.0471000000000004</v>
      </c>
      <c r="M69" s="74">
        <v>1.4559</v>
      </c>
      <c r="N69" s="74">
        <v>4.1447000000000003</v>
      </c>
      <c r="O69" s="74">
        <v>0</v>
      </c>
      <c r="P69" s="74">
        <v>0</v>
      </c>
    </row>
    <row r="70" spans="1:16" hidden="1" outlineLevel="1" collapsed="1">
      <c r="A70" s="62">
        <v>42339</v>
      </c>
      <c r="B70" s="74">
        <v>12.2783</v>
      </c>
      <c r="C70" s="74">
        <v>8.9161000000000001</v>
      </c>
      <c r="D70" s="74">
        <v>13.306100000000001</v>
      </c>
      <c r="E70" s="74">
        <v>6.9821</v>
      </c>
      <c r="F70" s="74">
        <v>0</v>
      </c>
      <c r="G70" s="74">
        <v>13.7782</v>
      </c>
      <c r="H70" s="74">
        <v>9.1364000000000001</v>
      </c>
      <c r="I70" s="74">
        <v>15.446999999999999</v>
      </c>
      <c r="J70" s="74">
        <v>6.9320000000000004</v>
      </c>
      <c r="K70" s="74">
        <v>0</v>
      </c>
      <c r="L70" s="74">
        <v>3.3813</v>
      </c>
      <c r="M70" s="74">
        <v>0.80759999999999998</v>
      </c>
      <c r="N70" s="74">
        <v>3.4653</v>
      </c>
      <c r="O70" s="74">
        <v>7.5</v>
      </c>
      <c r="P70" s="74">
        <v>0</v>
      </c>
    </row>
    <row r="71" spans="1:16" hidden="1" outlineLevel="1" collapsed="1">
      <c r="A71" s="62">
        <v>42370</v>
      </c>
      <c r="B71" s="74">
        <v>12.899900000000001</v>
      </c>
      <c r="C71" s="74">
        <v>8.8411000000000008</v>
      </c>
      <c r="D71" s="74">
        <v>13.6248</v>
      </c>
      <c r="E71" s="74">
        <v>6.2545999999999999</v>
      </c>
      <c r="F71" s="74">
        <v>0</v>
      </c>
      <c r="G71" s="74">
        <v>14.8568</v>
      </c>
      <c r="H71" s="74">
        <v>9.2346000000000004</v>
      </c>
      <c r="I71" s="74">
        <v>16.046099999999999</v>
      </c>
      <c r="J71" s="74">
        <v>6.2545999999999999</v>
      </c>
      <c r="K71" s="74">
        <v>0</v>
      </c>
      <c r="L71" s="74">
        <v>3.6741999999999999</v>
      </c>
      <c r="M71" s="74">
        <v>1.056</v>
      </c>
      <c r="N71" s="74">
        <v>3.7791999999999999</v>
      </c>
      <c r="O71" s="74">
        <v>0</v>
      </c>
      <c r="P71" s="74">
        <v>0</v>
      </c>
    </row>
    <row r="72" spans="1:16" hidden="1" outlineLevel="1" collapsed="1">
      <c r="A72" s="62">
        <v>42401</v>
      </c>
      <c r="B72" s="74">
        <v>12.9679</v>
      </c>
      <c r="C72" s="74">
        <v>9.2238000000000007</v>
      </c>
      <c r="D72" s="74">
        <v>13.9175</v>
      </c>
      <c r="E72" s="74">
        <v>7.0799000000000003</v>
      </c>
      <c r="F72" s="74">
        <v>0</v>
      </c>
      <c r="G72" s="74">
        <v>14.267799999999999</v>
      </c>
      <c r="H72" s="74">
        <v>9.4072999999999993</v>
      </c>
      <c r="I72" s="74">
        <v>15.6601</v>
      </c>
      <c r="J72" s="74">
        <v>7.1280000000000001</v>
      </c>
      <c r="K72" s="74">
        <v>0</v>
      </c>
      <c r="L72" s="74">
        <v>3.915</v>
      </c>
      <c r="M72" s="74">
        <v>0.87119999999999997</v>
      </c>
      <c r="N72" s="74">
        <v>3.9714999999999998</v>
      </c>
      <c r="O72" s="74">
        <v>6.8</v>
      </c>
      <c r="P72" s="74">
        <v>0</v>
      </c>
    </row>
    <row r="73" spans="1:16" hidden="1" outlineLevel="1" collapsed="1">
      <c r="A73" s="62">
        <v>42430</v>
      </c>
      <c r="B73" s="74">
        <v>12.8026</v>
      </c>
      <c r="C73" s="74">
        <v>9.3376999999999999</v>
      </c>
      <c r="D73" s="74">
        <v>13.673400000000001</v>
      </c>
      <c r="E73" s="74">
        <v>7.7027999999999999</v>
      </c>
      <c r="F73" s="74">
        <v>0</v>
      </c>
      <c r="G73" s="74">
        <v>14.263</v>
      </c>
      <c r="H73" s="74">
        <v>9.5241000000000007</v>
      </c>
      <c r="I73" s="74">
        <v>15.665699999999999</v>
      </c>
      <c r="J73" s="74">
        <v>7.7027999999999999</v>
      </c>
      <c r="K73" s="74">
        <v>0</v>
      </c>
      <c r="L73" s="74">
        <v>3.9550999999999998</v>
      </c>
      <c r="M73" s="74">
        <v>0.54069999999999996</v>
      </c>
      <c r="N73" s="74">
        <v>4.0495000000000001</v>
      </c>
      <c r="O73" s="74">
        <v>0</v>
      </c>
      <c r="P73" s="74">
        <v>0</v>
      </c>
    </row>
    <row r="74" spans="1:16" hidden="1" outlineLevel="1" collapsed="1">
      <c r="A74" s="62">
        <v>42461</v>
      </c>
      <c r="B74" s="74">
        <v>13.9719</v>
      </c>
      <c r="C74" s="74">
        <v>9.3812999999999995</v>
      </c>
      <c r="D74" s="74">
        <v>15.522399999999999</v>
      </c>
      <c r="E74" s="74">
        <v>7.2115999999999998</v>
      </c>
      <c r="F74" s="74">
        <v>0</v>
      </c>
      <c r="G74" s="74">
        <v>14.303000000000001</v>
      </c>
      <c r="H74" s="74">
        <v>9.6241000000000003</v>
      </c>
      <c r="I74" s="74">
        <v>15.889099999999999</v>
      </c>
      <c r="J74" s="74">
        <v>7.4927999999999999</v>
      </c>
      <c r="K74" s="74">
        <v>0</v>
      </c>
      <c r="L74" s="74">
        <v>5.2403000000000004</v>
      </c>
      <c r="M74" s="74">
        <v>0.91739999999999999</v>
      </c>
      <c r="N74" s="74">
        <v>6.2428999999999997</v>
      </c>
      <c r="O74" s="74">
        <v>5.4</v>
      </c>
      <c r="P74" s="74">
        <v>0</v>
      </c>
    </row>
    <row r="75" spans="1:16" hidden="1" outlineLevel="1" collapsed="1">
      <c r="A75" s="62">
        <v>42491</v>
      </c>
      <c r="B75" s="74">
        <v>12.652100000000001</v>
      </c>
      <c r="C75" s="74">
        <v>8.6781000000000006</v>
      </c>
      <c r="D75" s="74">
        <v>13.5822</v>
      </c>
      <c r="E75" s="74">
        <v>7.2256999999999998</v>
      </c>
      <c r="F75" s="74">
        <v>0</v>
      </c>
      <c r="G75" s="74">
        <v>13.5436</v>
      </c>
      <c r="H75" s="74">
        <v>8.7911000000000001</v>
      </c>
      <c r="I75" s="74">
        <v>14.776</v>
      </c>
      <c r="J75" s="74">
        <v>7.2256999999999998</v>
      </c>
      <c r="K75" s="74">
        <v>0</v>
      </c>
      <c r="L75" s="74">
        <v>3.9887999999999999</v>
      </c>
      <c r="M75" s="74">
        <v>1.0197000000000001</v>
      </c>
      <c r="N75" s="74">
        <v>4.0704000000000002</v>
      </c>
      <c r="O75" s="74">
        <v>0</v>
      </c>
      <c r="P75" s="74">
        <v>0</v>
      </c>
    </row>
    <row r="76" spans="1:16" hidden="1" outlineLevel="1" collapsed="1">
      <c r="A76" s="62">
        <v>42522</v>
      </c>
      <c r="B76" s="74">
        <v>12.682499999999999</v>
      </c>
      <c r="C76" s="74">
        <v>7.9428999999999998</v>
      </c>
      <c r="D76" s="74">
        <v>13.7043</v>
      </c>
      <c r="E76" s="74">
        <v>6.0670999999999999</v>
      </c>
      <c r="F76" s="74">
        <v>0</v>
      </c>
      <c r="G76" s="74">
        <v>13.065899999999999</v>
      </c>
      <c r="H76" s="74">
        <v>8.8191000000000006</v>
      </c>
      <c r="I76" s="74">
        <v>13.914899999999999</v>
      </c>
      <c r="J76" s="74">
        <v>6.1413000000000002</v>
      </c>
      <c r="K76" s="74">
        <v>0</v>
      </c>
      <c r="L76" s="74">
        <v>3.5028999999999999</v>
      </c>
      <c r="M76" s="74">
        <v>0.52210000000000001</v>
      </c>
      <c r="N76" s="74">
        <v>5.7859999999999996</v>
      </c>
      <c r="O76" s="74">
        <v>5.6</v>
      </c>
      <c r="P76" s="74">
        <v>0</v>
      </c>
    </row>
    <row r="77" spans="1:16" hidden="1" outlineLevel="1" collapsed="1">
      <c r="A77" s="62">
        <v>42552</v>
      </c>
      <c r="B77" s="74">
        <v>11.840199999999999</v>
      </c>
      <c r="C77" s="74">
        <v>8.6659000000000006</v>
      </c>
      <c r="D77" s="74">
        <v>12.8301</v>
      </c>
      <c r="E77" s="74">
        <v>5.8754</v>
      </c>
      <c r="F77" s="74">
        <v>0</v>
      </c>
      <c r="G77" s="74">
        <v>11.9931</v>
      </c>
      <c r="H77" s="74">
        <v>8.8190000000000008</v>
      </c>
      <c r="I77" s="74">
        <v>12.995200000000001</v>
      </c>
      <c r="J77" s="74">
        <v>5.8754</v>
      </c>
      <c r="K77" s="74">
        <v>0</v>
      </c>
      <c r="L77" s="74">
        <v>6.4546000000000001</v>
      </c>
      <c r="M77" s="74">
        <v>1.5118</v>
      </c>
      <c r="N77" s="74">
        <v>7.4630000000000001</v>
      </c>
      <c r="O77" s="74">
        <v>0</v>
      </c>
      <c r="P77" s="74">
        <v>0</v>
      </c>
    </row>
    <row r="78" spans="1:16" hidden="1" outlineLevel="1" collapsed="1">
      <c r="A78" s="62">
        <v>42583</v>
      </c>
      <c r="B78" s="74">
        <v>11.0929</v>
      </c>
      <c r="C78" s="74">
        <v>8.8065999999999995</v>
      </c>
      <c r="D78" s="74">
        <v>12.205299999999999</v>
      </c>
      <c r="E78" s="74">
        <v>6.8937999999999997</v>
      </c>
      <c r="F78" s="74">
        <v>0</v>
      </c>
      <c r="G78" s="74">
        <v>11.4573</v>
      </c>
      <c r="H78" s="74">
        <v>9.4544999999999995</v>
      </c>
      <c r="I78" s="74">
        <v>12.4458</v>
      </c>
      <c r="J78" s="74">
        <v>6.8937999999999997</v>
      </c>
      <c r="K78" s="74">
        <v>0</v>
      </c>
      <c r="L78" s="74">
        <v>3.4691000000000001</v>
      </c>
      <c r="M78" s="74">
        <v>0.73770000000000002</v>
      </c>
      <c r="N78" s="74">
        <v>5.7591999999999999</v>
      </c>
      <c r="O78" s="74">
        <v>0</v>
      </c>
      <c r="P78" s="74">
        <v>0</v>
      </c>
    </row>
    <row r="79" spans="1:16" hidden="1" outlineLevel="1" collapsed="1">
      <c r="A79" s="62">
        <v>42614</v>
      </c>
      <c r="B79" s="74">
        <v>10.208500000000001</v>
      </c>
      <c r="C79" s="74">
        <v>8.1692999999999998</v>
      </c>
      <c r="D79" s="74">
        <v>11.0329</v>
      </c>
      <c r="E79" s="74">
        <v>6.4983000000000004</v>
      </c>
      <c r="F79" s="74">
        <v>0</v>
      </c>
      <c r="G79" s="74">
        <v>10.783300000000001</v>
      </c>
      <c r="H79" s="74">
        <v>8.9380000000000006</v>
      </c>
      <c r="I79" s="74">
        <v>11.528600000000001</v>
      </c>
      <c r="J79" s="74">
        <v>6.4983000000000004</v>
      </c>
      <c r="K79" s="74">
        <v>0</v>
      </c>
      <c r="L79" s="74">
        <v>2.8060999999999998</v>
      </c>
      <c r="M79" s="74">
        <v>0.6028</v>
      </c>
      <c r="N79" s="74">
        <v>3.9710000000000001</v>
      </c>
      <c r="O79" s="74">
        <v>0</v>
      </c>
      <c r="P79" s="74">
        <v>0</v>
      </c>
    </row>
    <row r="80" spans="1:16" hidden="1" outlineLevel="1" collapsed="1">
      <c r="A80" s="62">
        <v>42644</v>
      </c>
      <c r="B80" s="74">
        <v>10.319599999999999</v>
      </c>
      <c r="C80" s="74">
        <v>8.4221000000000004</v>
      </c>
      <c r="D80" s="74">
        <v>11.440200000000001</v>
      </c>
      <c r="E80" s="74">
        <v>8.2715999999999994</v>
      </c>
      <c r="F80" s="74">
        <v>0</v>
      </c>
      <c r="G80" s="74">
        <v>10.5236</v>
      </c>
      <c r="H80" s="74">
        <v>8.5875000000000004</v>
      </c>
      <c r="I80" s="74">
        <v>11.7036</v>
      </c>
      <c r="J80" s="74">
        <v>8.2715999999999994</v>
      </c>
      <c r="K80" s="74">
        <v>0</v>
      </c>
      <c r="L80" s="74">
        <v>4.2572999999999999</v>
      </c>
      <c r="M80" s="74">
        <v>0.47199999999999998</v>
      </c>
      <c r="N80" s="74">
        <v>5.2563000000000004</v>
      </c>
      <c r="O80" s="74">
        <v>0</v>
      </c>
      <c r="P80" s="74">
        <v>0</v>
      </c>
    </row>
    <row r="81" spans="1:16" hidden="1" outlineLevel="1" collapsed="1">
      <c r="A81" s="62">
        <v>42675</v>
      </c>
      <c r="B81" s="74">
        <v>9.9596999999999998</v>
      </c>
      <c r="C81" s="74">
        <v>9.5302000000000007</v>
      </c>
      <c r="D81" s="74">
        <v>10.3095</v>
      </c>
      <c r="E81" s="74">
        <v>8.0371000000000006</v>
      </c>
      <c r="F81" s="74">
        <v>16</v>
      </c>
      <c r="G81" s="74">
        <v>10.128399999999999</v>
      </c>
      <c r="H81" s="74">
        <v>9.6212</v>
      </c>
      <c r="I81" s="74">
        <v>10.5427</v>
      </c>
      <c r="J81" s="74">
        <v>8.0371000000000006</v>
      </c>
      <c r="K81" s="74">
        <v>16</v>
      </c>
      <c r="L81" s="74">
        <v>4.9082999999999997</v>
      </c>
      <c r="M81" s="74">
        <v>0.48380000000000001</v>
      </c>
      <c r="N81" s="74">
        <v>5.3188000000000004</v>
      </c>
      <c r="O81" s="74">
        <v>0</v>
      </c>
      <c r="P81" s="74">
        <v>0</v>
      </c>
    </row>
    <row r="82" spans="1:16" hidden="1" outlineLevel="1" collapsed="1">
      <c r="A82" s="62">
        <v>42705</v>
      </c>
      <c r="B82" s="74">
        <v>9.3440999999999992</v>
      </c>
      <c r="C82" s="74">
        <v>5.9119000000000002</v>
      </c>
      <c r="D82" s="74">
        <v>11.642200000000001</v>
      </c>
      <c r="E82" s="74">
        <v>7.6913</v>
      </c>
      <c r="F82" s="74">
        <v>0</v>
      </c>
      <c r="G82" s="74">
        <v>9.3988999999999994</v>
      </c>
      <c r="H82" s="74">
        <v>5.9211</v>
      </c>
      <c r="I82" s="74">
        <v>11.7742</v>
      </c>
      <c r="J82" s="74">
        <v>7.7393999999999998</v>
      </c>
      <c r="K82" s="74">
        <v>0</v>
      </c>
      <c r="L82" s="74">
        <v>5.9691999999999998</v>
      </c>
      <c r="M82" s="74">
        <v>2.0701000000000001</v>
      </c>
      <c r="N82" s="74">
        <v>6.3414999999999999</v>
      </c>
      <c r="O82" s="74">
        <v>4.4000000000000004</v>
      </c>
      <c r="P82" s="74">
        <v>0</v>
      </c>
    </row>
    <row r="83" spans="1:16" hidden="1" outlineLevel="1" collapsed="1">
      <c r="A83" s="62">
        <v>42736</v>
      </c>
      <c r="B83" s="74">
        <v>9.5007999999999999</v>
      </c>
      <c r="C83" s="74">
        <v>6.4577</v>
      </c>
      <c r="D83" s="74">
        <v>10.5124</v>
      </c>
      <c r="E83" s="74">
        <v>8.1308000000000007</v>
      </c>
      <c r="F83" s="74">
        <v>0</v>
      </c>
      <c r="G83" s="74">
        <v>10.018700000000001</v>
      </c>
      <c r="H83" s="74">
        <v>6.8860999999999999</v>
      </c>
      <c r="I83" s="74">
        <v>11.085000000000001</v>
      </c>
      <c r="J83" s="74">
        <v>8.1308000000000007</v>
      </c>
      <c r="K83" s="74">
        <v>0</v>
      </c>
      <c r="L83" s="74">
        <v>3.2086000000000001</v>
      </c>
      <c r="M83" s="74">
        <v>2.4839000000000002</v>
      </c>
      <c r="N83" s="74">
        <v>3.4883000000000002</v>
      </c>
      <c r="O83" s="74">
        <v>0</v>
      </c>
      <c r="P83" s="74">
        <v>0</v>
      </c>
    </row>
    <row r="84" spans="1:16" hidden="1" outlineLevel="1" collapsed="1">
      <c r="A84" s="62">
        <v>42767</v>
      </c>
      <c r="B84" s="74">
        <v>9.8063000000000002</v>
      </c>
      <c r="C84" s="74">
        <v>7.0511999999999997</v>
      </c>
      <c r="D84" s="74">
        <v>10.5982</v>
      </c>
      <c r="E84" s="74">
        <v>9.3305000000000007</v>
      </c>
      <c r="F84" s="74">
        <v>0</v>
      </c>
      <c r="G84" s="74">
        <v>9.9799000000000007</v>
      </c>
      <c r="H84" s="74">
        <v>7.4894999999999996</v>
      </c>
      <c r="I84" s="74">
        <v>10.6693</v>
      </c>
      <c r="J84" s="74">
        <v>9.4634999999999998</v>
      </c>
      <c r="K84" s="74">
        <v>0</v>
      </c>
      <c r="L84" s="74">
        <v>2.7075999999999998</v>
      </c>
      <c r="M84" s="74">
        <v>0.89670000000000005</v>
      </c>
      <c r="N84" s="74">
        <v>4.4988999999999999</v>
      </c>
      <c r="O84" s="74">
        <v>5.3</v>
      </c>
      <c r="P84" s="74">
        <v>0</v>
      </c>
    </row>
    <row r="85" spans="1:16" hidden="1" outlineLevel="1" collapsed="1">
      <c r="A85" s="62">
        <v>42795</v>
      </c>
      <c r="B85" s="74">
        <v>9.6907999999999994</v>
      </c>
      <c r="C85" s="74">
        <v>6.2079000000000004</v>
      </c>
      <c r="D85" s="74">
        <v>11.109400000000001</v>
      </c>
      <c r="E85" s="74">
        <v>8.5300999999999991</v>
      </c>
      <c r="F85" s="74">
        <v>0</v>
      </c>
      <c r="G85" s="74">
        <v>9.9008000000000003</v>
      </c>
      <c r="H85" s="74">
        <v>6.3514999999999997</v>
      </c>
      <c r="I85" s="74">
        <v>11.380100000000001</v>
      </c>
      <c r="J85" s="74">
        <v>8.5300999999999991</v>
      </c>
      <c r="K85" s="74">
        <v>0</v>
      </c>
      <c r="L85" s="74">
        <v>3.2740999999999998</v>
      </c>
      <c r="M85" s="74">
        <v>0.71779999999999999</v>
      </c>
      <c r="N85" s="74">
        <v>3.9569999999999999</v>
      </c>
      <c r="O85" s="74">
        <v>0</v>
      </c>
      <c r="P85" s="74">
        <v>0</v>
      </c>
    </row>
    <row r="86" spans="1:16" hidden="1" outlineLevel="1" collapsed="1">
      <c r="A86" s="62">
        <v>42826</v>
      </c>
      <c r="B86" s="74">
        <v>9.1431000000000004</v>
      </c>
      <c r="C86" s="74">
        <v>6.9120999999999997</v>
      </c>
      <c r="D86" s="74">
        <v>10.978</v>
      </c>
      <c r="E86" s="74">
        <v>8.6836000000000002</v>
      </c>
      <c r="F86" s="74">
        <v>0</v>
      </c>
      <c r="G86" s="74">
        <v>9.3657000000000004</v>
      </c>
      <c r="H86" s="74">
        <v>6.9142000000000001</v>
      </c>
      <c r="I86" s="74">
        <v>11.592000000000001</v>
      </c>
      <c r="J86" s="74">
        <v>8.7294999999999998</v>
      </c>
      <c r="K86" s="74">
        <v>0</v>
      </c>
      <c r="L86" s="74">
        <v>3.6149</v>
      </c>
      <c r="M86" s="74">
        <v>1.9996</v>
      </c>
      <c r="N86" s="74">
        <v>3.5474000000000001</v>
      </c>
      <c r="O86" s="74">
        <v>5</v>
      </c>
      <c r="P86" s="74">
        <v>0</v>
      </c>
    </row>
    <row r="87" spans="1:16" hidden="1" outlineLevel="1" collapsed="1">
      <c r="A87" s="62">
        <v>42856</v>
      </c>
      <c r="B87" s="74">
        <v>9.4741999999999997</v>
      </c>
      <c r="C87" s="74">
        <v>6.2938999999999998</v>
      </c>
      <c r="D87" s="74">
        <v>11.332000000000001</v>
      </c>
      <c r="E87" s="74">
        <v>8.3391000000000002</v>
      </c>
      <c r="F87" s="74">
        <v>0</v>
      </c>
      <c r="G87" s="74">
        <v>9.5685000000000002</v>
      </c>
      <c r="H87" s="74">
        <v>6.2996999999999996</v>
      </c>
      <c r="I87" s="74">
        <v>11.548400000000001</v>
      </c>
      <c r="J87" s="74">
        <v>8.3391000000000002</v>
      </c>
      <c r="K87" s="74">
        <v>0</v>
      </c>
      <c r="L87" s="74">
        <v>4.3514999999999997</v>
      </c>
      <c r="M87" s="74">
        <v>0.01</v>
      </c>
      <c r="N87" s="74">
        <v>4.4185999999999996</v>
      </c>
      <c r="O87" s="74">
        <v>0</v>
      </c>
      <c r="P87" s="74">
        <v>0</v>
      </c>
    </row>
    <row r="88" spans="1:16" hidden="1" outlineLevel="1" collapsed="1">
      <c r="A88" s="62">
        <v>42887</v>
      </c>
      <c r="B88" s="74">
        <v>9.1517999999999997</v>
      </c>
      <c r="C88" s="74">
        <v>5.9295999999999998</v>
      </c>
      <c r="D88" s="74">
        <v>10.860900000000001</v>
      </c>
      <c r="E88" s="74">
        <v>8.4920000000000009</v>
      </c>
      <c r="F88" s="74">
        <v>0</v>
      </c>
      <c r="G88" s="74">
        <v>9.4656000000000002</v>
      </c>
      <c r="H88" s="74">
        <v>5.9787999999999997</v>
      </c>
      <c r="I88" s="74">
        <v>11.4749</v>
      </c>
      <c r="J88" s="74">
        <v>8.5757999999999992</v>
      </c>
      <c r="K88" s="74">
        <v>0</v>
      </c>
      <c r="L88" s="74">
        <v>3.0569000000000002</v>
      </c>
      <c r="M88" s="74">
        <v>0.01</v>
      </c>
      <c r="N88" s="74">
        <v>3.1663000000000001</v>
      </c>
      <c r="O88" s="74">
        <v>4.4000000000000004</v>
      </c>
      <c r="P88" s="74">
        <v>0</v>
      </c>
    </row>
    <row r="89" spans="1:16" hidden="1" outlineLevel="1" collapsed="1">
      <c r="A89" s="62">
        <v>42917</v>
      </c>
      <c r="B89" s="74">
        <v>8.8810000000000002</v>
      </c>
      <c r="C89" s="74">
        <v>4.4893999999999998</v>
      </c>
      <c r="D89" s="74">
        <v>11.0694</v>
      </c>
      <c r="E89" s="74">
        <v>8.3795000000000002</v>
      </c>
      <c r="F89" s="74">
        <v>0</v>
      </c>
      <c r="G89" s="74">
        <v>8.9906000000000006</v>
      </c>
      <c r="H89" s="74">
        <v>4.4912999999999998</v>
      </c>
      <c r="I89" s="74">
        <v>11.308</v>
      </c>
      <c r="J89" s="74">
        <v>8.3795000000000002</v>
      </c>
      <c r="K89" s="74">
        <v>0</v>
      </c>
      <c r="L89" s="74">
        <v>2.6793999999999998</v>
      </c>
      <c r="M89" s="74">
        <v>1.9998</v>
      </c>
      <c r="N89" s="74">
        <v>2.6884000000000001</v>
      </c>
      <c r="O89" s="74">
        <v>0</v>
      </c>
      <c r="P89" s="74">
        <v>0</v>
      </c>
    </row>
    <row r="90" spans="1:16" hidden="1" outlineLevel="1" collapsed="1">
      <c r="A90" s="62">
        <v>42948</v>
      </c>
      <c r="B90" s="74">
        <v>9.1440999999999999</v>
      </c>
      <c r="C90" s="74">
        <v>4.5491999999999999</v>
      </c>
      <c r="D90" s="74">
        <v>10.886799999999999</v>
      </c>
      <c r="E90" s="74">
        <v>10.1678</v>
      </c>
      <c r="F90" s="74">
        <v>0</v>
      </c>
      <c r="G90" s="74">
        <v>9.2575000000000003</v>
      </c>
      <c r="H90" s="74">
        <v>4.5610999999999997</v>
      </c>
      <c r="I90" s="74">
        <v>11.098599999999999</v>
      </c>
      <c r="J90" s="74">
        <v>10.1678</v>
      </c>
      <c r="K90" s="74">
        <v>0</v>
      </c>
      <c r="L90" s="74">
        <v>2.9055</v>
      </c>
      <c r="M90" s="74">
        <v>1.3323</v>
      </c>
      <c r="N90" s="74">
        <v>2.9964</v>
      </c>
      <c r="O90" s="74">
        <v>0</v>
      </c>
      <c r="P90" s="74">
        <v>0</v>
      </c>
    </row>
    <row r="91" spans="1:16" hidden="1" outlineLevel="1" collapsed="1">
      <c r="A91" s="62">
        <v>42979</v>
      </c>
      <c r="B91" s="74">
        <v>8.6918000000000006</v>
      </c>
      <c r="C91" s="74">
        <v>4.0533999999999999</v>
      </c>
      <c r="D91" s="74">
        <v>10.524699999999999</v>
      </c>
      <c r="E91" s="74">
        <v>8.7554999999999996</v>
      </c>
      <c r="F91" s="74">
        <v>0</v>
      </c>
      <c r="G91" s="74">
        <v>8.8798999999999992</v>
      </c>
      <c r="H91" s="74">
        <v>4.0533999999999999</v>
      </c>
      <c r="I91" s="74">
        <v>10.9672</v>
      </c>
      <c r="J91" s="74">
        <v>8.7822999999999993</v>
      </c>
      <c r="K91" s="74">
        <v>0</v>
      </c>
      <c r="L91" s="74">
        <v>3.1381000000000001</v>
      </c>
      <c r="M91" s="74">
        <v>0</v>
      </c>
      <c r="N91" s="74">
        <v>3.1978</v>
      </c>
      <c r="O91" s="74">
        <v>0.25</v>
      </c>
      <c r="P91" s="74">
        <v>0</v>
      </c>
    </row>
    <row r="92" spans="1:16" hidden="1" outlineLevel="1" collapsed="1">
      <c r="A92" s="62">
        <v>43009</v>
      </c>
      <c r="B92" s="74">
        <v>8.2342999999999993</v>
      </c>
      <c r="C92" s="74">
        <v>4.3532000000000002</v>
      </c>
      <c r="D92" s="74">
        <v>9.8201000000000001</v>
      </c>
      <c r="E92" s="74">
        <v>8.6807999999999996</v>
      </c>
      <c r="F92" s="74">
        <v>0</v>
      </c>
      <c r="G92" s="74">
        <v>8.5564</v>
      </c>
      <c r="H92" s="74">
        <v>4.3605</v>
      </c>
      <c r="I92" s="74">
        <v>10.314500000000001</v>
      </c>
      <c r="J92" s="74">
        <v>9.4873999999999992</v>
      </c>
      <c r="K92" s="74">
        <v>0</v>
      </c>
      <c r="L92" s="74">
        <v>3.444</v>
      </c>
      <c r="M92" s="74">
        <v>7.4200000000000002E-2</v>
      </c>
      <c r="N92" s="74">
        <v>2.6008</v>
      </c>
      <c r="O92" s="74">
        <v>4.8551000000000002</v>
      </c>
      <c r="P92" s="74">
        <v>0</v>
      </c>
    </row>
    <row r="93" spans="1:16" hidden="1" outlineLevel="1" collapsed="1">
      <c r="A93" s="62">
        <v>43040</v>
      </c>
      <c r="B93" s="74">
        <v>8.7295999999999996</v>
      </c>
      <c r="C93" s="74">
        <v>4.7102000000000004</v>
      </c>
      <c r="D93" s="74">
        <v>9.7045999999999992</v>
      </c>
      <c r="E93" s="74">
        <v>9.4945000000000004</v>
      </c>
      <c r="F93" s="74">
        <v>0</v>
      </c>
      <c r="G93" s="74">
        <v>8.8077000000000005</v>
      </c>
      <c r="H93" s="74">
        <v>4.7295999999999996</v>
      </c>
      <c r="I93" s="74">
        <v>9.8108000000000004</v>
      </c>
      <c r="J93" s="74">
        <v>9.5055999999999994</v>
      </c>
      <c r="K93" s="74">
        <v>0</v>
      </c>
      <c r="L93" s="74">
        <v>3.3433000000000002</v>
      </c>
      <c r="M93" s="74">
        <v>3</v>
      </c>
      <c r="N93" s="74">
        <v>3.4005000000000001</v>
      </c>
      <c r="O93" s="74">
        <v>3.6736</v>
      </c>
      <c r="P93" s="74">
        <v>0</v>
      </c>
    </row>
    <row r="94" spans="1:16" hidden="1" outlineLevel="1" collapsed="1">
      <c r="A94" s="62">
        <v>43070</v>
      </c>
      <c r="B94" s="74">
        <v>8.9448000000000008</v>
      </c>
      <c r="C94" s="74">
        <v>4.1319999999999997</v>
      </c>
      <c r="D94" s="74">
        <v>10.301299999999999</v>
      </c>
      <c r="E94" s="74">
        <v>9.7217000000000002</v>
      </c>
      <c r="F94" s="74">
        <v>0.1</v>
      </c>
      <c r="G94" s="74">
        <v>9.0611999999999995</v>
      </c>
      <c r="H94" s="74">
        <v>4.1329000000000002</v>
      </c>
      <c r="I94" s="74">
        <v>10.478199999999999</v>
      </c>
      <c r="J94" s="74">
        <v>9.9779999999999998</v>
      </c>
      <c r="K94" s="74">
        <v>0.1</v>
      </c>
      <c r="L94" s="74">
        <v>4.2347000000000001</v>
      </c>
      <c r="M94" s="74">
        <v>0.13819999999999999</v>
      </c>
      <c r="N94" s="74">
        <v>4.2164999999999999</v>
      </c>
      <c r="O94" s="74">
        <v>4.3516000000000004</v>
      </c>
      <c r="P94" s="74">
        <v>0</v>
      </c>
    </row>
    <row r="95" spans="1:16" hidden="1" outlineLevel="1" collapsed="1">
      <c r="A95" s="62">
        <v>43101</v>
      </c>
      <c r="B95" s="74">
        <v>9.3816000000000006</v>
      </c>
      <c r="C95" s="74">
        <v>4.6055000000000001</v>
      </c>
      <c r="D95" s="74">
        <v>10.0602</v>
      </c>
      <c r="E95" s="74">
        <v>8.2348999999999997</v>
      </c>
      <c r="F95" s="74">
        <v>0</v>
      </c>
      <c r="G95" s="74">
        <v>9.5736000000000008</v>
      </c>
      <c r="H95" s="74">
        <v>4.6485000000000003</v>
      </c>
      <c r="I95" s="74">
        <v>10.242699999999999</v>
      </c>
      <c r="J95" s="74">
        <v>8.5867000000000004</v>
      </c>
      <c r="K95" s="74">
        <v>0</v>
      </c>
      <c r="L95" s="74">
        <v>3.5169999999999999</v>
      </c>
      <c r="M95" s="74">
        <v>2.9946000000000002</v>
      </c>
      <c r="N95" s="74">
        <v>3.1869999999999998</v>
      </c>
      <c r="O95" s="74">
        <v>4.5</v>
      </c>
      <c r="P95" s="74">
        <v>0</v>
      </c>
    </row>
    <row r="96" spans="1:16" hidden="1" outlineLevel="1" collapsed="1">
      <c r="A96" s="62">
        <v>43132</v>
      </c>
      <c r="B96" s="74">
        <v>9.3642000000000003</v>
      </c>
      <c r="C96" s="74">
        <v>5.0829000000000004</v>
      </c>
      <c r="D96" s="74">
        <v>11.4695</v>
      </c>
      <c r="E96" s="74">
        <v>7.7319000000000004</v>
      </c>
      <c r="F96" s="74">
        <v>0</v>
      </c>
      <c r="G96" s="74">
        <v>9.5202000000000009</v>
      </c>
      <c r="H96" s="74">
        <v>5.0830000000000002</v>
      </c>
      <c r="I96" s="74">
        <v>11.7502</v>
      </c>
      <c r="J96" s="74">
        <v>7.8502000000000001</v>
      </c>
      <c r="K96" s="74">
        <v>0</v>
      </c>
      <c r="L96" s="74">
        <v>3.0043000000000002</v>
      </c>
      <c r="M96" s="74">
        <v>0.4985</v>
      </c>
      <c r="N96" s="74">
        <v>2.5739000000000001</v>
      </c>
      <c r="O96" s="74">
        <v>4.5</v>
      </c>
      <c r="P96" s="74">
        <v>0</v>
      </c>
    </row>
    <row r="97" spans="1:16" hidden="1" outlineLevel="1" collapsed="1">
      <c r="A97" s="62">
        <v>43160</v>
      </c>
      <c r="B97" s="74">
        <v>9.3556000000000008</v>
      </c>
      <c r="C97" s="74">
        <v>3.8228</v>
      </c>
      <c r="D97" s="74">
        <v>12.033200000000001</v>
      </c>
      <c r="E97" s="74">
        <v>8.1696000000000009</v>
      </c>
      <c r="F97" s="74">
        <v>0</v>
      </c>
      <c r="G97" s="74">
        <v>9.6285000000000007</v>
      </c>
      <c r="H97" s="74">
        <v>3.8228</v>
      </c>
      <c r="I97" s="74">
        <v>12.585699999999999</v>
      </c>
      <c r="J97" s="74">
        <v>8.4042999999999992</v>
      </c>
      <c r="K97" s="74">
        <v>0</v>
      </c>
      <c r="L97" s="74">
        <v>3.2136999999999998</v>
      </c>
      <c r="M97" s="74">
        <v>0</v>
      </c>
      <c r="N97" s="74">
        <v>2.9062000000000001</v>
      </c>
      <c r="O97" s="74">
        <v>4.5</v>
      </c>
      <c r="P97" s="74">
        <v>0</v>
      </c>
    </row>
    <row r="98" spans="1:16" hidden="1" outlineLevel="1" collapsed="1">
      <c r="A98" s="62">
        <v>43191</v>
      </c>
      <c r="B98" s="74">
        <v>11.1738</v>
      </c>
      <c r="C98" s="74">
        <v>6.9901999999999997</v>
      </c>
      <c r="D98" s="74">
        <v>13.296099999999999</v>
      </c>
      <c r="E98" s="74">
        <v>4</v>
      </c>
      <c r="F98" s="74">
        <v>0</v>
      </c>
      <c r="G98" s="74">
        <v>11.200200000000001</v>
      </c>
      <c r="H98" s="74">
        <v>6.9901999999999997</v>
      </c>
      <c r="I98" s="74">
        <v>13.327400000000001</v>
      </c>
      <c r="J98" s="74">
        <v>0</v>
      </c>
      <c r="K98" s="74">
        <v>0</v>
      </c>
      <c r="L98" s="74">
        <v>3.1503000000000001</v>
      </c>
      <c r="M98" s="74">
        <v>0</v>
      </c>
      <c r="N98" s="74">
        <v>2.5552000000000001</v>
      </c>
      <c r="O98" s="74">
        <v>4</v>
      </c>
      <c r="P98" s="74">
        <v>0</v>
      </c>
    </row>
    <row r="99" spans="1:16" hidden="1" outlineLevel="1" collapsed="1">
      <c r="A99" s="62">
        <v>43221</v>
      </c>
      <c r="B99" s="74">
        <v>10.4902</v>
      </c>
      <c r="C99" s="74">
        <v>6.8036000000000003</v>
      </c>
      <c r="D99" s="74">
        <v>12.4514</v>
      </c>
      <c r="E99" s="74">
        <v>3.25</v>
      </c>
      <c r="F99" s="74">
        <v>0</v>
      </c>
      <c r="G99" s="74">
        <v>10.67</v>
      </c>
      <c r="H99" s="74">
        <v>6.8075000000000001</v>
      </c>
      <c r="I99" s="74">
        <v>12.802300000000001</v>
      </c>
      <c r="J99" s="74">
        <v>0</v>
      </c>
      <c r="K99" s="74">
        <v>0</v>
      </c>
      <c r="L99" s="74">
        <v>3.3165</v>
      </c>
      <c r="M99" s="74">
        <v>0.01</v>
      </c>
      <c r="N99" s="74">
        <v>3.3439999999999999</v>
      </c>
      <c r="O99" s="74">
        <v>3.25</v>
      </c>
      <c r="P99" s="74" t="s">
        <v>127</v>
      </c>
    </row>
    <row r="100" spans="1:16" hidden="1" outlineLevel="1" collapsed="1">
      <c r="A100" s="62">
        <v>43252</v>
      </c>
      <c r="B100" s="74">
        <v>12.0342</v>
      </c>
      <c r="C100" s="74">
        <v>7.3761999999999999</v>
      </c>
      <c r="D100" s="74">
        <v>13.4152</v>
      </c>
      <c r="E100" s="74">
        <v>13.5722</v>
      </c>
      <c r="F100" s="74">
        <v>0</v>
      </c>
      <c r="G100" s="74">
        <v>12.168200000000001</v>
      </c>
      <c r="H100" s="74">
        <v>7.3788999999999998</v>
      </c>
      <c r="I100" s="74">
        <v>13.6157</v>
      </c>
      <c r="J100" s="74">
        <v>13.5722</v>
      </c>
      <c r="K100" s="74">
        <v>0</v>
      </c>
      <c r="L100" s="74">
        <v>3.2408999999999999</v>
      </c>
      <c r="M100" s="74">
        <v>0.01</v>
      </c>
      <c r="N100" s="74">
        <v>3.2587000000000002</v>
      </c>
      <c r="O100" s="74">
        <v>0</v>
      </c>
      <c r="P100" s="74">
        <v>0</v>
      </c>
    </row>
    <row r="101" spans="1:16" hidden="1" outlineLevel="1" collapsed="1">
      <c r="A101" s="62">
        <v>43282</v>
      </c>
      <c r="B101" s="74">
        <v>9.7248000000000001</v>
      </c>
      <c r="C101" s="74">
        <v>6.6760000000000002</v>
      </c>
      <c r="D101" s="74">
        <v>12.070600000000001</v>
      </c>
      <c r="E101" s="74">
        <v>0</v>
      </c>
      <c r="F101" s="74">
        <v>0</v>
      </c>
      <c r="G101" s="74">
        <v>9.9688999999999997</v>
      </c>
      <c r="H101" s="74">
        <v>6.7186000000000003</v>
      </c>
      <c r="I101" s="74">
        <v>12.604200000000001</v>
      </c>
      <c r="J101" s="74">
        <v>0</v>
      </c>
      <c r="K101" s="74">
        <v>0</v>
      </c>
      <c r="L101" s="74">
        <v>3.0381</v>
      </c>
      <c r="M101" s="74">
        <v>0.21609999999999999</v>
      </c>
      <c r="N101" s="74">
        <v>3.2860999999999998</v>
      </c>
      <c r="O101" s="74">
        <v>0</v>
      </c>
      <c r="P101" s="74">
        <v>0</v>
      </c>
    </row>
    <row r="102" spans="1:16" hidden="1" outlineLevel="1" collapsed="1">
      <c r="A102" s="62">
        <v>43313</v>
      </c>
      <c r="B102" s="74">
        <v>9.8880999999999997</v>
      </c>
      <c r="C102" s="74">
        <v>5.5298999999999996</v>
      </c>
      <c r="D102" s="74">
        <v>12.7294</v>
      </c>
      <c r="E102" s="74">
        <v>3</v>
      </c>
      <c r="F102" s="74">
        <v>0</v>
      </c>
      <c r="G102" s="74">
        <v>10.042299999999999</v>
      </c>
      <c r="H102" s="74">
        <v>5.5305</v>
      </c>
      <c r="I102" s="74">
        <v>13.091100000000001</v>
      </c>
      <c r="J102" s="74">
        <v>3</v>
      </c>
      <c r="K102" s="74">
        <v>0</v>
      </c>
      <c r="L102" s="74">
        <v>2.8456999999999999</v>
      </c>
      <c r="M102" s="74">
        <v>0.49990000000000001</v>
      </c>
      <c r="N102" s="74">
        <v>2.8506</v>
      </c>
      <c r="O102" s="74">
        <v>0</v>
      </c>
      <c r="P102" s="74" t="s">
        <v>127</v>
      </c>
    </row>
    <row r="103" spans="1:16" hidden="1" outlineLevel="1" collapsed="1">
      <c r="A103" s="62">
        <v>43344</v>
      </c>
      <c r="B103" s="74">
        <v>10.098100000000001</v>
      </c>
      <c r="C103" s="74">
        <v>5.5058999999999996</v>
      </c>
      <c r="D103" s="74">
        <v>13.319599999999999</v>
      </c>
      <c r="E103" s="74">
        <v>13.5</v>
      </c>
      <c r="F103" s="74">
        <v>0</v>
      </c>
      <c r="G103" s="74">
        <v>10.3453</v>
      </c>
      <c r="H103" s="74">
        <v>5.5967000000000002</v>
      </c>
      <c r="I103" s="74">
        <v>13.7441</v>
      </c>
      <c r="J103" s="74">
        <v>13.5</v>
      </c>
      <c r="K103" s="74">
        <v>0</v>
      </c>
      <c r="L103" s="74">
        <v>2.4083999999999999</v>
      </c>
      <c r="M103" s="74">
        <v>0.98550000000000004</v>
      </c>
      <c r="N103" s="74">
        <v>2.91</v>
      </c>
      <c r="O103" s="74">
        <v>0</v>
      </c>
      <c r="P103" s="74">
        <v>0</v>
      </c>
    </row>
    <row r="104" spans="1:16" hidden="1" outlineLevel="1" collapsed="1">
      <c r="A104" s="62">
        <v>43374</v>
      </c>
      <c r="B104" s="74">
        <v>11.5382</v>
      </c>
      <c r="C104" s="74">
        <v>6.4566999999999997</v>
      </c>
      <c r="D104" s="74">
        <v>14.452</v>
      </c>
      <c r="E104" s="74">
        <v>5.0198</v>
      </c>
      <c r="F104" s="74">
        <v>34.5</v>
      </c>
      <c r="G104" s="74">
        <v>11.738</v>
      </c>
      <c r="H104" s="74">
        <v>6.4573</v>
      </c>
      <c r="I104" s="74">
        <v>14.8887</v>
      </c>
      <c r="J104" s="74">
        <v>4.25</v>
      </c>
      <c r="K104" s="74">
        <v>34.5</v>
      </c>
      <c r="L104" s="74">
        <v>3.7336</v>
      </c>
      <c r="M104" s="74">
        <v>0.44019999999999998</v>
      </c>
      <c r="N104" s="74">
        <v>3.7244999999999999</v>
      </c>
      <c r="O104" s="74">
        <v>5.0999999999999996</v>
      </c>
      <c r="P104" s="74">
        <v>0</v>
      </c>
    </row>
    <row r="105" spans="1:16" hidden="1" outlineLevel="1" collapsed="1">
      <c r="A105" s="62">
        <v>43405</v>
      </c>
      <c r="B105" s="74">
        <v>12.4598</v>
      </c>
      <c r="C105" s="74">
        <v>10.202</v>
      </c>
      <c r="D105" s="74">
        <v>14.245699999999999</v>
      </c>
      <c r="E105" s="74">
        <v>6.3758999999999997</v>
      </c>
      <c r="F105" s="74">
        <v>34.5</v>
      </c>
      <c r="G105" s="74">
        <v>13.036899999999999</v>
      </c>
      <c r="H105" s="74">
        <v>10.2133</v>
      </c>
      <c r="I105" s="74">
        <v>15.518800000000001</v>
      </c>
      <c r="J105" s="74">
        <v>13.25</v>
      </c>
      <c r="K105" s="74">
        <v>34.5</v>
      </c>
      <c r="L105" s="74">
        <v>2.4845999999999999</v>
      </c>
      <c r="M105" s="74">
        <v>0.81979999999999997</v>
      </c>
      <c r="N105" s="74">
        <v>2.4998</v>
      </c>
      <c r="O105" s="74">
        <v>3.6</v>
      </c>
      <c r="P105" s="74">
        <v>0</v>
      </c>
    </row>
    <row r="106" spans="1:16" hidden="1" outlineLevel="1" collapsed="1">
      <c r="A106" s="62">
        <v>43435</v>
      </c>
      <c r="B106" s="74">
        <v>13.363099999999999</v>
      </c>
      <c r="C106" s="74">
        <v>11.588100000000001</v>
      </c>
      <c r="D106" s="74">
        <v>15.076599999999999</v>
      </c>
      <c r="E106" s="74">
        <v>4.6395999999999997</v>
      </c>
      <c r="F106" s="74">
        <v>0</v>
      </c>
      <c r="G106" s="74">
        <v>13.796099999999999</v>
      </c>
      <c r="H106" s="74">
        <v>11.5906</v>
      </c>
      <c r="I106" s="74">
        <v>16.100100000000001</v>
      </c>
      <c r="J106" s="74">
        <v>11.7</v>
      </c>
      <c r="K106" s="74">
        <v>0</v>
      </c>
      <c r="L106" s="74">
        <v>3.3748999999999998</v>
      </c>
      <c r="M106" s="74">
        <v>1.41E-2</v>
      </c>
      <c r="N106" s="74">
        <v>3.3820000000000001</v>
      </c>
      <c r="O106" s="74">
        <v>3.5</v>
      </c>
      <c r="P106" s="74">
        <v>0</v>
      </c>
    </row>
    <row r="107" spans="1:16" hidden="1" outlineLevel="1" collapsed="1">
      <c r="A107" s="62">
        <v>43466</v>
      </c>
      <c r="B107" s="74">
        <v>12.4215</v>
      </c>
      <c r="C107" s="74">
        <v>7.8644999999999996</v>
      </c>
      <c r="D107" s="74">
        <v>14.189399999999999</v>
      </c>
      <c r="E107" s="74">
        <v>4</v>
      </c>
      <c r="F107" s="74">
        <v>0</v>
      </c>
      <c r="G107" s="74">
        <v>12.9099</v>
      </c>
      <c r="H107" s="74">
        <v>7.8731</v>
      </c>
      <c r="I107" s="74">
        <v>15.011900000000001</v>
      </c>
      <c r="J107" s="74">
        <v>0</v>
      </c>
      <c r="K107" s="74">
        <v>0</v>
      </c>
      <c r="L107" s="74">
        <v>3.5476000000000001</v>
      </c>
      <c r="M107" s="74">
        <v>0.01</v>
      </c>
      <c r="N107" s="74">
        <v>3.5678999999999998</v>
      </c>
      <c r="O107" s="74">
        <v>4</v>
      </c>
      <c r="P107" s="74">
        <v>0</v>
      </c>
    </row>
    <row r="108" spans="1:16" hidden="1" outlineLevel="1" collapsed="1">
      <c r="A108" s="62">
        <v>43497</v>
      </c>
      <c r="B108" s="74">
        <v>12.4901</v>
      </c>
      <c r="C108" s="74">
        <v>9.0422999999999991</v>
      </c>
      <c r="D108" s="74">
        <v>14.126300000000001</v>
      </c>
      <c r="E108" s="74">
        <v>3.5001000000000002</v>
      </c>
      <c r="F108" s="74">
        <v>0</v>
      </c>
      <c r="G108" s="74">
        <v>12.9802</v>
      </c>
      <c r="H108" s="74">
        <v>9.0422999999999991</v>
      </c>
      <c r="I108" s="74">
        <v>14.980499999999999</v>
      </c>
      <c r="J108" s="74">
        <v>10</v>
      </c>
      <c r="K108" s="74">
        <v>0</v>
      </c>
      <c r="L108" s="74">
        <v>2.0714999999999999</v>
      </c>
      <c r="M108" s="74">
        <v>0.01</v>
      </c>
      <c r="N108" s="74">
        <v>2.0697000000000001</v>
      </c>
      <c r="O108" s="74">
        <v>3.5</v>
      </c>
      <c r="P108" s="74">
        <v>0</v>
      </c>
    </row>
    <row r="109" spans="1:16" hidden="1" outlineLevel="1" collapsed="1">
      <c r="A109" s="62">
        <v>43525</v>
      </c>
      <c r="B109" s="74">
        <v>12.1158</v>
      </c>
      <c r="C109" s="74">
        <v>5.4086999999999996</v>
      </c>
      <c r="D109" s="74">
        <v>13.87</v>
      </c>
      <c r="E109" s="74">
        <v>9.5289999999999999</v>
      </c>
      <c r="F109" s="74">
        <v>0</v>
      </c>
      <c r="G109" s="74">
        <v>13.368399999999999</v>
      </c>
      <c r="H109" s="74">
        <v>5.4086999999999996</v>
      </c>
      <c r="I109" s="74">
        <v>15.8621</v>
      </c>
      <c r="J109" s="74">
        <v>9.8621999999999996</v>
      </c>
      <c r="K109" s="74">
        <v>0</v>
      </c>
      <c r="L109" s="74">
        <v>2.9851000000000001</v>
      </c>
      <c r="M109" s="74">
        <v>0.01</v>
      </c>
      <c r="N109" s="74">
        <v>2.8647</v>
      </c>
      <c r="O109" s="74">
        <v>4.8662999999999998</v>
      </c>
      <c r="P109" s="74">
        <v>0</v>
      </c>
    </row>
    <row r="110" spans="1:16" hidden="1" outlineLevel="1" collapsed="1">
      <c r="A110" s="62">
        <v>43556</v>
      </c>
      <c r="B110" s="74">
        <v>9.9328000000000003</v>
      </c>
      <c r="C110" s="74">
        <v>4.7096</v>
      </c>
      <c r="D110" s="74">
        <v>13.6623</v>
      </c>
      <c r="E110" s="74">
        <v>6.6935000000000002</v>
      </c>
      <c r="F110" s="74">
        <v>5</v>
      </c>
      <c r="G110" s="74">
        <v>10.3423</v>
      </c>
      <c r="H110" s="74">
        <v>4.7096</v>
      </c>
      <c r="I110" s="74">
        <v>14.933299999999999</v>
      </c>
      <c r="J110" s="74">
        <v>6.6993</v>
      </c>
      <c r="K110" s="74">
        <v>5</v>
      </c>
      <c r="L110" s="74">
        <v>3.3748</v>
      </c>
      <c r="M110" s="74">
        <v>0.01</v>
      </c>
      <c r="N110" s="74">
        <v>3.3847999999999998</v>
      </c>
      <c r="O110" s="74">
        <v>0.88370000000000004</v>
      </c>
      <c r="P110" s="74">
        <v>0</v>
      </c>
    </row>
    <row r="111" spans="1:16" hidden="1" outlineLevel="1" collapsed="1">
      <c r="A111" s="62">
        <v>43586</v>
      </c>
      <c r="B111" s="74">
        <v>10.178800000000001</v>
      </c>
      <c r="C111" s="74">
        <v>5.6413000000000002</v>
      </c>
      <c r="D111" s="74">
        <v>13.3179</v>
      </c>
      <c r="E111" s="74">
        <v>3.8889999999999998</v>
      </c>
      <c r="F111" s="74">
        <v>0</v>
      </c>
      <c r="G111" s="74">
        <v>10.704599999999999</v>
      </c>
      <c r="H111" s="74">
        <v>5.6413000000000002</v>
      </c>
      <c r="I111" s="74">
        <v>14.523999999999999</v>
      </c>
      <c r="J111" s="74">
        <v>3.8891</v>
      </c>
      <c r="K111" s="74">
        <v>0</v>
      </c>
      <c r="L111" s="74">
        <v>2.2713999999999999</v>
      </c>
      <c r="M111" s="74">
        <v>0.01</v>
      </c>
      <c r="N111" s="74">
        <v>2.2704</v>
      </c>
      <c r="O111" s="74">
        <v>3.5</v>
      </c>
      <c r="P111" s="74">
        <v>0</v>
      </c>
    </row>
    <row r="112" spans="1:16" hidden="1" outlineLevel="1" collapsed="1">
      <c r="A112" s="62">
        <v>43617</v>
      </c>
      <c r="B112" s="74">
        <v>12.7538</v>
      </c>
      <c r="C112" s="74">
        <v>5.6797000000000004</v>
      </c>
      <c r="D112" s="74">
        <v>13.426</v>
      </c>
      <c r="E112" s="74">
        <v>15.8613</v>
      </c>
      <c r="F112" s="74">
        <v>0</v>
      </c>
      <c r="G112" s="74">
        <v>13.3992</v>
      </c>
      <c r="H112" s="74">
        <v>5.6797000000000004</v>
      </c>
      <c r="I112" s="74">
        <v>14.572900000000001</v>
      </c>
      <c r="J112" s="74">
        <v>16.117999999999999</v>
      </c>
      <c r="K112" s="74">
        <v>0</v>
      </c>
      <c r="L112" s="74">
        <v>3.3504</v>
      </c>
      <c r="M112" s="74">
        <v>0.01</v>
      </c>
      <c r="N112" s="74">
        <v>3.2412999999999998</v>
      </c>
      <c r="O112" s="74">
        <v>4.4901999999999997</v>
      </c>
      <c r="P112" s="74">
        <v>0</v>
      </c>
    </row>
    <row r="113" spans="1:16" hidden="1" outlineLevel="1" collapsed="1">
      <c r="A113" s="62">
        <v>43647</v>
      </c>
      <c r="B113" s="74">
        <v>12.423</v>
      </c>
      <c r="C113" s="74">
        <v>5.1258999999999997</v>
      </c>
      <c r="D113" s="74">
        <v>13.709</v>
      </c>
      <c r="E113" s="74">
        <v>15.402699999999999</v>
      </c>
      <c r="F113" s="74">
        <v>0</v>
      </c>
      <c r="G113" s="74">
        <v>12.9884</v>
      </c>
      <c r="H113" s="74">
        <v>5.1332000000000004</v>
      </c>
      <c r="I113" s="74">
        <v>14.760400000000001</v>
      </c>
      <c r="J113" s="74">
        <v>15.4053</v>
      </c>
      <c r="K113" s="74">
        <v>0</v>
      </c>
      <c r="L113" s="74">
        <v>2.6812</v>
      </c>
      <c r="M113" s="74">
        <v>0.01</v>
      </c>
      <c r="N113" s="74">
        <v>2.6934999999999998</v>
      </c>
      <c r="O113" s="74">
        <v>3.5</v>
      </c>
      <c r="P113" s="74">
        <v>0</v>
      </c>
    </row>
    <row r="114" spans="1:16" hidden="1" outlineLevel="1" collapsed="1">
      <c r="A114" s="62">
        <v>43678</v>
      </c>
      <c r="B114" s="74">
        <v>12.5115</v>
      </c>
      <c r="C114" s="74">
        <v>5.4408000000000003</v>
      </c>
      <c r="D114" s="74">
        <v>13.762499999999999</v>
      </c>
      <c r="E114" s="74">
        <v>15.398899999999999</v>
      </c>
      <c r="F114" s="74">
        <v>0</v>
      </c>
      <c r="G114" s="74">
        <v>12.9472</v>
      </c>
      <c r="H114" s="74">
        <v>5.4408000000000003</v>
      </c>
      <c r="I114" s="74">
        <v>14.4374</v>
      </c>
      <c r="J114" s="74">
        <v>15.920400000000001</v>
      </c>
      <c r="K114" s="74">
        <v>0</v>
      </c>
      <c r="L114" s="74">
        <v>3.3437000000000001</v>
      </c>
      <c r="M114" s="74">
        <v>1.03E-2</v>
      </c>
      <c r="N114" s="74">
        <v>2.9150999999999998</v>
      </c>
      <c r="O114" s="74">
        <v>4.9923999999999999</v>
      </c>
      <c r="P114" s="74">
        <v>0</v>
      </c>
    </row>
    <row r="115" spans="1:16" hidden="1" outlineLevel="1" collapsed="1">
      <c r="A115" s="62">
        <v>43709</v>
      </c>
      <c r="B115" s="74">
        <v>11.2666</v>
      </c>
      <c r="C115" s="74">
        <v>5.3635999999999999</v>
      </c>
      <c r="D115" s="74">
        <v>12.459899999999999</v>
      </c>
      <c r="E115" s="74">
        <v>14.2639</v>
      </c>
      <c r="F115" s="74">
        <v>0</v>
      </c>
      <c r="G115" s="74">
        <v>12.0207</v>
      </c>
      <c r="H115" s="74">
        <v>5.3635999999999999</v>
      </c>
      <c r="I115" s="74">
        <v>13.9156</v>
      </c>
      <c r="J115" s="74">
        <v>14.351800000000001</v>
      </c>
      <c r="K115" s="74">
        <v>0</v>
      </c>
      <c r="L115" s="74">
        <v>2.6772</v>
      </c>
      <c r="M115" s="74">
        <v>9.7000000000000003E-3</v>
      </c>
      <c r="N115" s="74">
        <v>2.7103999999999999</v>
      </c>
      <c r="O115" s="74">
        <v>0.25</v>
      </c>
      <c r="P115" s="74">
        <v>0</v>
      </c>
    </row>
    <row r="116" spans="1:16" hidden="1" outlineLevel="1" collapsed="1">
      <c r="A116" s="62">
        <v>43739</v>
      </c>
      <c r="B116" s="74">
        <v>11.6532</v>
      </c>
      <c r="C116" s="74">
        <v>5.3269000000000002</v>
      </c>
      <c r="D116" s="74">
        <v>12.4977</v>
      </c>
      <c r="E116" s="74">
        <v>13.7681</v>
      </c>
      <c r="F116" s="74">
        <v>0</v>
      </c>
      <c r="G116" s="74">
        <v>12.172700000000001</v>
      </c>
      <c r="H116" s="74">
        <v>5.3288000000000002</v>
      </c>
      <c r="I116" s="74">
        <v>13.284700000000001</v>
      </c>
      <c r="J116" s="74">
        <v>14.173</v>
      </c>
      <c r="K116" s="74">
        <v>0</v>
      </c>
      <c r="L116" s="74">
        <v>2.9285000000000001</v>
      </c>
      <c r="M116" s="74">
        <v>0.5</v>
      </c>
      <c r="N116" s="74">
        <v>2.5413000000000001</v>
      </c>
      <c r="O116" s="74">
        <v>5</v>
      </c>
      <c r="P116" s="74">
        <v>0</v>
      </c>
    </row>
    <row r="117" spans="1:16" hidden="1" outlineLevel="1" collapsed="1">
      <c r="A117" s="62">
        <v>43770</v>
      </c>
      <c r="B117" s="74">
        <v>11.171200000000001</v>
      </c>
      <c r="C117" s="74">
        <v>5.9269999999999996</v>
      </c>
      <c r="D117" s="74">
        <v>12.9049</v>
      </c>
      <c r="E117" s="74">
        <v>8.9953000000000003</v>
      </c>
      <c r="F117" s="74">
        <v>0</v>
      </c>
      <c r="G117" s="74">
        <v>11.418100000000001</v>
      </c>
      <c r="H117" s="74">
        <v>5.9269999999999996</v>
      </c>
      <c r="I117" s="74">
        <v>13.315300000000001</v>
      </c>
      <c r="J117" s="74">
        <v>8.9953000000000003</v>
      </c>
      <c r="K117" s="74">
        <v>0</v>
      </c>
      <c r="L117" s="74">
        <v>2.8359999999999999</v>
      </c>
      <c r="M117" s="74">
        <v>0.01</v>
      </c>
      <c r="N117" s="74">
        <v>2.8359999999999999</v>
      </c>
      <c r="O117" s="74">
        <v>0</v>
      </c>
      <c r="P117" s="74">
        <v>0</v>
      </c>
    </row>
    <row r="118" spans="1:16" hidden="1" outlineLevel="1" collapsed="1">
      <c r="A118" s="62">
        <v>43800</v>
      </c>
      <c r="B118" s="74">
        <v>10.214399999999999</v>
      </c>
      <c r="C118" s="74">
        <v>7.8773999999999997</v>
      </c>
      <c r="D118" s="74">
        <v>11.334899999999999</v>
      </c>
      <c r="E118" s="74">
        <v>6.6688999999999998</v>
      </c>
      <c r="F118" s="74">
        <v>0</v>
      </c>
      <c r="G118" s="74">
        <v>10.684200000000001</v>
      </c>
      <c r="H118" s="74">
        <v>7.8773999999999997</v>
      </c>
      <c r="I118" s="74">
        <v>12.0542</v>
      </c>
      <c r="J118" s="74">
        <v>6.8807999999999998</v>
      </c>
      <c r="K118" s="74">
        <v>0</v>
      </c>
      <c r="L118" s="74">
        <v>2.7616000000000001</v>
      </c>
      <c r="M118" s="74">
        <v>9.7000000000000003E-3</v>
      </c>
      <c r="N118" s="74">
        <v>2.6393</v>
      </c>
      <c r="O118" s="74">
        <v>3.9379</v>
      </c>
      <c r="P118" s="74">
        <v>0</v>
      </c>
    </row>
    <row r="119" spans="1:16" hidden="1" outlineLevel="1" collapsed="1">
      <c r="A119" s="62">
        <v>43831</v>
      </c>
      <c r="B119" s="74">
        <v>9.3513999999999999</v>
      </c>
      <c r="C119" s="74">
        <v>6.6124999999999998</v>
      </c>
      <c r="D119" s="74">
        <v>9.7609999999999992</v>
      </c>
      <c r="E119" s="74">
        <v>9.1732999999999993</v>
      </c>
      <c r="F119" s="74">
        <v>0</v>
      </c>
      <c r="G119" s="74">
        <v>9.6887000000000008</v>
      </c>
      <c r="H119" s="74">
        <v>6.6124999999999998</v>
      </c>
      <c r="I119" s="74">
        <v>10.194699999999999</v>
      </c>
      <c r="J119" s="74">
        <v>9.1732999999999993</v>
      </c>
      <c r="K119" s="74">
        <v>0</v>
      </c>
      <c r="L119" s="74">
        <v>1.8222</v>
      </c>
      <c r="M119" s="74">
        <v>1.0699999999999999E-2</v>
      </c>
      <c r="N119" s="74">
        <v>1.8222</v>
      </c>
      <c r="O119" s="74">
        <v>0</v>
      </c>
      <c r="P119" s="74">
        <v>0</v>
      </c>
    </row>
    <row r="120" spans="1:16" hidden="1" outlineLevel="1" collapsed="1">
      <c r="A120" s="62">
        <v>43862</v>
      </c>
      <c r="B120" s="74">
        <v>8.0327000000000002</v>
      </c>
      <c r="C120" s="74">
        <v>7.1406000000000001</v>
      </c>
      <c r="D120" s="74">
        <v>8.3592999999999993</v>
      </c>
      <c r="E120" s="74">
        <v>8.2310999999999996</v>
      </c>
      <c r="F120" s="74">
        <v>0</v>
      </c>
      <c r="G120" s="74">
        <v>8.2251999999999992</v>
      </c>
      <c r="H120" s="74">
        <v>7.1406000000000001</v>
      </c>
      <c r="I120" s="74">
        <v>8.6746999999999996</v>
      </c>
      <c r="J120" s="74">
        <v>8.2310999999999996</v>
      </c>
      <c r="K120" s="74">
        <v>0</v>
      </c>
      <c r="L120" s="74">
        <v>1.6021000000000001</v>
      </c>
      <c r="M120" s="74">
        <v>1.01E-2</v>
      </c>
      <c r="N120" s="74">
        <v>1.6021000000000001</v>
      </c>
      <c r="O120" s="74">
        <v>0</v>
      </c>
      <c r="P120" s="74">
        <v>0</v>
      </c>
    </row>
    <row r="121" spans="1:16" hidden="1" outlineLevel="1" collapsed="1">
      <c r="A121" s="62">
        <v>43891</v>
      </c>
      <c r="B121" s="74">
        <v>7.1711</v>
      </c>
      <c r="C121" s="74">
        <v>5.9090999999999996</v>
      </c>
      <c r="D121" s="74">
        <v>7.5365000000000002</v>
      </c>
      <c r="E121" s="74">
        <v>7.5373999999999999</v>
      </c>
      <c r="F121" s="74">
        <v>0</v>
      </c>
      <c r="G121" s="74">
        <v>7.7801999999999998</v>
      </c>
      <c r="H121" s="74">
        <v>5.9090999999999996</v>
      </c>
      <c r="I121" s="74">
        <v>8.5937999999999999</v>
      </c>
      <c r="J121" s="74">
        <v>7.5373999999999999</v>
      </c>
      <c r="K121" s="74">
        <v>0</v>
      </c>
      <c r="L121" s="74">
        <v>1.5585</v>
      </c>
      <c r="M121" s="74">
        <v>1.06E-2</v>
      </c>
      <c r="N121" s="74">
        <v>1.5585</v>
      </c>
      <c r="O121" s="74">
        <v>0</v>
      </c>
      <c r="P121" s="74" t="s">
        <v>127</v>
      </c>
    </row>
    <row r="122" spans="1:16" hidden="1" outlineLevel="1" collapsed="1">
      <c r="A122" s="62">
        <v>43922</v>
      </c>
      <c r="B122" s="74">
        <v>7.4641999999999999</v>
      </c>
      <c r="C122" s="74">
        <v>5.9146000000000001</v>
      </c>
      <c r="D122" s="74">
        <v>8.2462999999999997</v>
      </c>
      <c r="E122" s="74">
        <v>7.2287999999999997</v>
      </c>
      <c r="F122" s="74">
        <v>0</v>
      </c>
      <c r="G122" s="74">
        <v>8.0388000000000002</v>
      </c>
      <c r="H122" s="74">
        <v>5.9146000000000001</v>
      </c>
      <c r="I122" s="74">
        <v>9.2956000000000003</v>
      </c>
      <c r="J122" s="74">
        <v>7.6719999999999997</v>
      </c>
      <c r="K122" s="74">
        <v>0</v>
      </c>
      <c r="L122" s="74">
        <v>2.0800999999999998</v>
      </c>
      <c r="M122" s="74">
        <v>1.15E-2</v>
      </c>
      <c r="N122" s="74">
        <v>2.0648</v>
      </c>
      <c r="O122" s="74">
        <v>2.25</v>
      </c>
      <c r="P122" s="74">
        <v>0</v>
      </c>
    </row>
    <row r="123" spans="1:16" hidden="1" outlineLevel="1" collapsed="1">
      <c r="A123" s="62">
        <v>43952</v>
      </c>
      <c r="B123" s="74">
        <v>7.3090999999999999</v>
      </c>
      <c r="C123" s="74">
        <v>5.3840000000000003</v>
      </c>
      <c r="D123" s="74">
        <v>8.2418999999999993</v>
      </c>
      <c r="E123" s="74">
        <v>6.8106</v>
      </c>
      <c r="F123" s="74">
        <v>0</v>
      </c>
      <c r="G123" s="74">
        <v>7.8041</v>
      </c>
      <c r="H123" s="74">
        <v>5.3840000000000003</v>
      </c>
      <c r="I123" s="74">
        <v>9.2445000000000004</v>
      </c>
      <c r="J123" s="74">
        <v>6.8106</v>
      </c>
      <c r="K123" s="74">
        <v>0</v>
      </c>
      <c r="L123" s="74">
        <v>2.1198000000000001</v>
      </c>
      <c r="M123" s="74">
        <v>1.11E-2</v>
      </c>
      <c r="N123" s="74">
        <v>2.1198000000000001</v>
      </c>
      <c r="O123" s="74">
        <v>0</v>
      </c>
      <c r="P123" s="74">
        <v>0</v>
      </c>
    </row>
    <row r="124" spans="1:16" hidden="1" outlineLevel="1" collapsed="1">
      <c r="A124" s="62">
        <v>43983</v>
      </c>
      <c r="B124" s="74">
        <v>6.3810000000000002</v>
      </c>
      <c r="C124" s="74">
        <v>4.9402999999999997</v>
      </c>
      <c r="D124" s="74">
        <v>7.2145999999999999</v>
      </c>
      <c r="E124" s="74">
        <v>6.2739000000000003</v>
      </c>
      <c r="F124" s="74">
        <v>7.5</v>
      </c>
      <c r="G124" s="74">
        <v>6.5595999999999997</v>
      </c>
      <c r="H124" s="74">
        <v>4.9402999999999997</v>
      </c>
      <c r="I124" s="74">
        <v>7.6106999999999996</v>
      </c>
      <c r="J124" s="74">
        <v>6.2739000000000003</v>
      </c>
      <c r="K124" s="74">
        <v>7.5</v>
      </c>
      <c r="L124" s="74">
        <v>2.4317000000000002</v>
      </c>
      <c r="M124" s="74">
        <v>1.15E-2</v>
      </c>
      <c r="N124" s="74">
        <v>2.4317000000000002</v>
      </c>
      <c r="O124" s="74">
        <v>0</v>
      </c>
      <c r="P124" s="74">
        <v>0</v>
      </c>
    </row>
    <row r="125" spans="1:16" hidden="1" outlineLevel="1" collapsed="1">
      <c r="A125" s="62">
        <v>44013</v>
      </c>
      <c r="B125" s="74">
        <v>5.0989000000000004</v>
      </c>
      <c r="C125" s="74">
        <v>3.6150000000000002</v>
      </c>
      <c r="D125" s="74">
        <v>6.2565999999999997</v>
      </c>
      <c r="E125" s="74">
        <v>5.2500999999999998</v>
      </c>
      <c r="F125" s="74">
        <v>0</v>
      </c>
      <c r="G125" s="74">
        <v>5.1447000000000003</v>
      </c>
      <c r="H125" s="74">
        <v>3.6150000000000002</v>
      </c>
      <c r="I125" s="74">
        <v>6.4326999999999996</v>
      </c>
      <c r="J125" s="74">
        <v>5.2500999999999998</v>
      </c>
      <c r="K125" s="74">
        <v>0</v>
      </c>
      <c r="L125" s="74">
        <v>3.7660999999999998</v>
      </c>
      <c r="M125" s="74">
        <v>1.0699999999999999E-2</v>
      </c>
      <c r="N125" s="74">
        <v>3.7660999999999998</v>
      </c>
      <c r="O125" s="74">
        <v>0</v>
      </c>
      <c r="P125" s="74">
        <v>0</v>
      </c>
    </row>
    <row r="126" spans="1:16" hidden="1" outlineLevel="1" collapsed="1">
      <c r="A126" s="62">
        <v>44044</v>
      </c>
      <c r="B126" s="74">
        <v>4.4565000000000001</v>
      </c>
      <c r="C126" s="74">
        <v>2.9432999999999998</v>
      </c>
      <c r="D126" s="74">
        <v>5.4974999999999996</v>
      </c>
      <c r="E126" s="74">
        <v>4.6881000000000004</v>
      </c>
      <c r="F126" s="74">
        <v>0</v>
      </c>
      <c r="G126" s="74">
        <v>4.5465</v>
      </c>
      <c r="H126" s="74">
        <v>2.9456000000000002</v>
      </c>
      <c r="I126" s="74">
        <v>5.6858000000000004</v>
      </c>
      <c r="J126" s="74">
        <v>4.9328000000000003</v>
      </c>
      <c r="K126" s="74">
        <v>0</v>
      </c>
      <c r="L126" s="74">
        <v>2.9401000000000002</v>
      </c>
      <c r="M126" s="74">
        <v>0.01</v>
      </c>
      <c r="N126" s="74">
        <v>1.9631000000000001</v>
      </c>
      <c r="O126" s="74">
        <v>3.75</v>
      </c>
      <c r="P126" s="74">
        <v>0</v>
      </c>
    </row>
    <row r="127" spans="1:16" hidden="1" outlineLevel="1" collapsed="1">
      <c r="A127" s="62">
        <v>44075</v>
      </c>
      <c r="B127" s="74">
        <v>4.2868000000000004</v>
      </c>
      <c r="C127" s="74">
        <v>3.0834000000000001</v>
      </c>
      <c r="D127" s="74">
        <v>4.9237000000000002</v>
      </c>
      <c r="E127" s="74">
        <v>4.9061000000000003</v>
      </c>
      <c r="F127" s="74">
        <v>0</v>
      </c>
      <c r="G127" s="74">
        <v>4.4408000000000003</v>
      </c>
      <c r="H127" s="74">
        <v>3.0834000000000001</v>
      </c>
      <c r="I127" s="74">
        <v>5.3129999999999997</v>
      </c>
      <c r="J127" s="74">
        <v>4.9364999999999997</v>
      </c>
      <c r="K127" s="74">
        <v>0</v>
      </c>
      <c r="L127" s="74">
        <v>1.7698</v>
      </c>
      <c r="M127" s="74">
        <v>1.09E-2</v>
      </c>
      <c r="N127" s="74">
        <v>1.7907</v>
      </c>
      <c r="O127" s="74">
        <v>0.57130000000000003</v>
      </c>
      <c r="P127" s="74">
        <v>0</v>
      </c>
    </row>
    <row r="128" spans="1:16" hidden="1" outlineLevel="1" collapsed="1">
      <c r="A128" s="62">
        <v>44105</v>
      </c>
      <c r="B128" s="74">
        <v>3.8106</v>
      </c>
      <c r="C128" s="74">
        <v>2.6324999999999998</v>
      </c>
      <c r="D128" s="74">
        <v>4.6189</v>
      </c>
      <c r="E128" s="74">
        <v>4.0872000000000002</v>
      </c>
      <c r="F128" s="74">
        <v>0</v>
      </c>
      <c r="G128" s="74">
        <v>4.05</v>
      </c>
      <c r="H128" s="74">
        <v>2.6324999999999998</v>
      </c>
      <c r="I128" s="74">
        <v>5.2949000000000002</v>
      </c>
      <c r="J128" s="74">
        <v>4.1268000000000002</v>
      </c>
      <c r="K128" s="74">
        <v>0</v>
      </c>
      <c r="L128" s="74">
        <v>1.4599</v>
      </c>
      <c r="M128" s="74">
        <v>1.06E-2</v>
      </c>
      <c r="N128" s="74">
        <v>1.4741</v>
      </c>
      <c r="O128" s="74">
        <v>0.25</v>
      </c>
      <c r="P128" s="74">
        <v>0</v>
      </c>
    </row>
    <row r="129" spans="1:16" hidden="1" outlineLevel="1" collapsed="1">
      <c r="A129" s="62">
        <v>44136</v>
      </c>
      <c r="B129" s="74">
        <v>3.3429000000000002</v>
      </c>
      <c r="C129" s="74">
        <v>2.3109000000000002</v>
      </c>
      <c r="D129" s="74">
        <v>4.0934999999999997</v>
      </c>
      <c r="E129" s="74">
        <v>4.1147</v>
      </c>
      <c r="F129" s="74">
        <v>0</v>
      </c>
      <c r="G129" s="74">
        <v>3.5745</v>
      </c>
      <c r="H129" s="74">
        <v>2.3121</v>
      </c>
      <c r="I129" s="74">
        <v>4.9634999999999998</v>
      </c>
      <c r="J129" s="74">
        <v>4.1147</v>
      </c>
      <c r="K129" s="74">
        <v>0</v>
      </c>
      <c r="L129" s="74">
        <v>0.63470000000000004</v>
      </c>
      <c r="M129" s="74">
        <v>0.01</v>
      </c>
      <c r="N129" s="74">
        <v>0.63639999999999997</v>
      </c>
      <c r="O129" s="74">
        <v>0</v>
      </c>
      <c r="P129" s="74">
        <v>0</v>
      </c>
    </row>
    <row r="130" spans="1:16" hidden="1" outlineLevel="1" collapsed="1">
      <c r="A130" s="62">
        <v>44166</v>
      </c>
      <c r="B130" s="74">
        <v>3.5032999999999999</v>
      </c>
      <c r="C130" s="74">
        <v>2.3176999999999999</v>
      </c>
      <c r="D130" s="74">
        <v>4.3277999999999999</v>
      </c>
      <c r="E130" s="74">
        <v>3.5874999999999999</v>
      </c>
      <c r="F130" s="74">
        <v>0</v>
      </c>
      <c r="G130" s="74">
        <v>3.5575999999999999</v>
      </c>
      <c r="H130" s="74">
        <v>2.3176999999999999</v>
      </c>
      <c r="I130" s="74">
        <v>4.4695</v>
      </c>
      <c r="J130" s="74">
        <v>3.6046</v>
      </c>
      <c r="K130" s="74">
        <v>0</v>
      </c>
      <c r="L130" s="74">
        <v>1.1843999999999999</v>
      </c>
      <c r="M130" s="74">
        <v>1.04E-2</v>
      </c>
      <c r="N130" s="74">
        <v>0.90910000000000002</v>
      </c>
      <c r="O130" s="74">
        <v>2.8</v>
      </c>
      <c r="P130" s="74">
        <v>0</v>
      </c>
    </row>
    <row r="131" spans="1:16" hidden="1" outlineLevel="1" collapsed="1">
      <c r="A131" s="62">
        <v>44197</v>
      </c>
      <c r="B131" s="74">
        <v>3.3113999999999999</v>
      </c>
      <c r="C131" s="74">
        <v>2.0556999999999999</v>
      </c>
      <c r="D131" s="74">
        <v>4.2215999999999996</v>
      </c>
      <c r="E131" s="74">
        <v>3.4064999999999999</v>
      </c>
      <c r="F131" s="74">
        <v>0</v>
      </c>
      <c r="G131" s="74">
        <v>3.3923000000000001</v>
      </c>
      <c r="H131" s="74">
        <v>2.0556999999999999</v>
      </c>
      <c r="I131" s="74">
        <v>4.4691000000000001</v>
      </c>
      <c r="J131" s="74">
        <v>3.4064999999999999</v>
      </c>
      <c r="K131" s="74">
        <v>0</v>
      </c>
      <c r="L131" s="74">
        <v>1.0880000000000001</v>
      </c>
      <c r="M131" s="74">
        <v>1.0500000000000001E-2</v>
      </c>
      <c r="N131" s="74">
        <v>1.0881000000000001</v>
      </c>
      <c r="O131" s="74">
        <v>0</v>
      </c>
      <c r="P131" s="74">
        <v>0</v>
      </c>
    </row>
    <row r="132" spans="1:16" hidden="1" outlineLevel="1" collapsed="1">
      <c r="A132" s="62">
        <v>44228</v>
      </c>
      <c r="B132" s="74">
        <v>3.2959000000000001</v>
      </c>
      <c r="C132" s="74">
        <v>1.5113000000000001</v>
      </c>
      <c r="D132" s="74">
        <v>4.7058</v>
      </c>
      <c r="E132" s="74">
        <v>3.4725000000000001</v>
      </c>
      <c r="F132" s="74">
        <v>0</v>
      </c>
      <c r="G132" s="74">
        <v>3.3338999999999999</v>
      </c>
      <c r="H132" s="74">
        <v>1.5113000000000001</v>
      </c>
      <c r="I132" s="74">
        <v>4.8391000000000002</v>
      </c>
      <c r="J132" s="74">
        <v>3.4725000000000001</v>
      </c>
      <c r="K132" s="74">
        <v>0</v>
      </c>
      <c r="L132" s="74">
        <v>0.84230000000000005</v>
      </c>
      <c r="M132" s="74">
        <v>1.04E-2</v>
      </c>
      <c r="N132" s="74">
        <v>0.84230000000000005</v>
      </c>
      <c r="O132" s="74">
        <v>0</v>
      </c>
      <c r="P132" s="74">
        <v>0</v>
      </c>
    </row>
    <row r="133" spans="1:16" hidden="1" outlineLevel="1" collapsed="1">
      <c r="A133" s="62">
        <v>44256</v>
      </c>
      <c r="B133" s="74">
        <v>3.6025</v>
      </c>
      <c r="C133" s="74">
        <v>1.6084000000000001</v>
      </c>
      <c r="D133" s="74">
        <v>4.6656000000000004</v>
      </c>
      <c r="E133" s="74">
        <v>3.3658000000000001</v>
      </c>
      <c r="F133" s="74">
        <v>0</v>
      </c>
      <c r="G133" s="74">
        <v>3.7145999999999999</v>
      </c>
      <c r="H133" s="74">
        <v>1.6084000000000001</v>
      </c>
      <c r="I133" s="74">
        <v>4.9744000000000002</v>
      </c>
      <c r="J133" s="74">
        <v>3.3658000000000001</v>
      </c>
      <c r="K133" s="74">
        <v>0</v>
      </c>
      <c r="L133" s="74">
        <v>0.86350000000000005</v>
      </c>
      <c r="M133" s="74">
        <v>1.0699999999999999E-2</v>
      </c>
      <c r="N133" s="74">
        <v>0.86350000000000005</v>
      </c>
      <c r="O133" s="74">
        <v>0</v>
      </c>
      <c r="P133" s="74">
        <v>0</v>
      </c>
    </row>
    <row r="134" spans="1:16" hidden="1" outlineLevel="1" collapsed="1">
      <c r="A134" s="62">
        <v>44287</v>
      </c>
      <c r="B134" s="74">
        <v>3.1947000000000001</v>
      </c>
      <c r="C134" s="74">
        <v>1.1755</v>
      </c>
      <c r="D134" s="74">
        <v>3.8771</v>
      </c>
      <c r="E134" s="74">
        <v>3.1404999999999998</v>
      </c>
      <c r="F134" s="74">
        <v>0</v>
      </c>
      <c r="G134" s="74">
        <v>3.6274000000000002</v>
      </c>
      <c r="H134" s="74">
        <v>1.1755</v>
      </c>
      <c r="I134" s="74">
        <v>4.92</v>
      </c>
      <c r="J134" s="74">
        <v>3.1404999999999998</v>
      </c>
      <c r="K134" s="74">
        <v>0</v>
      </c>
      <c r="L134" s="74">
        <v>0.8609</v>
      </c>
      <c r="M134" s="74">
        <v>1.0999999999999999E-2</v>
      </c>
      <c r="N134" s="74">
        <v>0.8609</v>
      </c>
      <c r="O134" s="74">
        <v>0</v>
      </c>
      <c r="P134" s="74">
        <v>0</v>
      </c>
    </row>
    <row r="135" spans="1:16" hidden="1" outlineLevel="1" collapsed="1">
      <c r="A135" s="62">
        <v>44317</v>
      </c>
      <c r="B135" s="74">
        <v>3.3498999999999999</v>
      </c>
      <c r="C135" s="74">
        <v>1.3789</v>
      </c>
      <c r="D135" s="74">
        <v>4.1908000000000003</v>
      </c>
      <c r="E135" s="74">
        <v>3.0670999999999999</v>
      </c>
      <c r="F135" s="74">
        <v>0</v>
      </c>
      <c r="G135" s="74">
        <v>3.4708999999999999</v>
      </c>
      <c r="H135" s="74">
        <v>1.3915999999999999</v>
      </c>
      <c r="I135" s="74">
        <v>4.4444999999999997</v>
      </c>
      <c r="J135" s="74">
        <v>3.0670999999999999</v>
      </c>
      <c r="K135" s="74">
        <v>0</v>
      </c>
      <c r="L135" s="74">
        <v>1.0455000000000001</v>
      </c>
      <c r="M135" s="74">
        <v>0.01</v>
      </c>
      <c r="N135" s="74">
        <v>1.0959000000000001</v>
      </c>
      <c r="O135" s="74">
        <v>0</v>
      </c>
      <c r="P135" s="74">
        <v>0</v>
      </c>
    </row>
    <row r="136" spans="1:16" hidden="1" outlineLevel="1" collapsed="1">
      <c r="A136" s="62">
        <v>44348</v>
      </c>
      <c r="B136" s="74">
        <v>3.3723000000000001</v>
      </c>
      <c r="C136" s="74">
        <v>1.0383</v>
      </c>
      <c r="D136" s="74">
        <v>4.3586</v>
      </c>
      <c r="E136" s="74">
        <v>3.6518999999999999</v>
      </c>
      <c r="F136" s="74">
        <v>0</v>
      </c>
      <c r="G136" s="74">
        <v>3.4346999999999999</v>
      </c>
      <c r="H136" s="74">
        <v>1.0383</v>
      </c>
      <c r="I136" s="74">
        <v>4.4997999999999996</v>
      </c>
      <c r="J136" s="74">
        <v>3.6518999999999999</v>
      </c>
      <c r="K136" s="74">
        <v>0</v>
      </c>
      <c r="L136" s="74">
        <v>8.3500000000000005E-2</v>
      </c>
      <c r="M136" s="74">
        <v>1.0200000000000001E-2</v>
      </c>
      <c r="N136" s="74">
        <v>8.3500000000000005E-2</v>
      </c>
      <c r="O136" s="74">
        <v>0</v>
      </c>
      <c r="P136" s="74">
        <v>0</v>
      </c>
    </row>
    <row r="137" spans="1:16" hidden="1" outlineLevel="1" collapsed="1">
      <c r="A137" s="62">
        <v>44378</v>
      </c>
      <c r="B137" s="74">
        <v>3.286</v>
      </c>
      <c r="C137" s="74">
        <v>1.5423</v>
      </c>
      <c r="D137" s="74">
        <v>3.6757</v>
      </c>
      <c r="E137" s="74">
        <v>3.8071999999999999</v>
      </c>
      <c r="F137" s="74">
        <v>0</v>
      </c>
      <c r="G137" s="74">
        <v>3.6078000000000001</v>
      </c>
      <c r="H137" s="74">
        <v>1.5423</v>
      </c>
      <c r="I137" s="74">
        <v>4.2370000000000001</v>
      </c>
      <c r="J137" s="74">
        <v>4.0082000000000004</v>
      </c>
      <c r="K137" s="74">
        <v>0</v>
      </c>
      <c r="L137" s="74">
        <v>0.9375</v>
      </c>
      <c r="M137" s="74">
        <v>1.01E-2</v>
      </c>
      <c r="N137" s="74">
        <v>0.76900000000000002</v>
      </c>
      <c r="O137" s="74">
        <v>2</v>
      </c>
      <c r="P137" s="74">
        <v>0</v>
      </c>
    </row>
    <row r="138" spans="1:16" hidden="1" outlineLevel="1" collapsed="1">
      <c r="A138" s="62">
        <v>44409</v>
      </c>
      <c r="B138" s="74">
        <v>3.226</v>
      </c>
      <c r="C138" s="74">
        <v>1.6193</v>
      </c>
      <c r="D138" s="74">
        <v>3.9601999999999999</v>
      </c>
      <c r="E138" s="74">
        <v>2.9430000000000001</v>
      </c>
      <c r="F138" s="74">
        <v>7.5</v>
      </c>
      <c r="G138" s="74">
        <v>3.3287</v>
      </c>
      <c r="H138" s="74">
        <v>1.6193</v>
      </c>
      <c r="I138" s="74">
        <v>4.0913000000000004</v>
      </c>
      <c r="J138" s="74">
        <v>3.1815000000000002</v>
      </c>
      <c r="K138" s="74">
        <v>7.5</v>
      </c>
      <c r="L138" s="74">
        <v>1.4621999999999999</v>
      </c>
      <c r="M138" s="74">
        <v>1.0200000000000001E-2</v>
      </c>
      <c r="N138" s="74">
        <v>1.3914</v>
      </c>
      <c r="O138" s="74">
        <v>1.5366</v>
      </c>
      <c r="P138" s="74">
        <v>0</v>
      </c>
    </row>
    <row r="139" spans="1:16" hidden="1" outlineLevel="1" collapsed="1">
      <c r="A139" s="62">
        <v>44440</v>
      </c>
      <c r="B139" s="74">
        <v>3.2111000000000001</v>
      </c>
      <c r="C139" s="74">
        <v>1.4459</v>
      </c>
      <c r="D139" s="74">
        <v>3.8841999999999999</v>
      </c>
      <c r="E139" s="74">
        <v>3.4001999999999999</v>
      </c>
      <c r="F139" s="74">
        <v>10</v>
      </c>
      <c r="G139" s="74">
        <v>3.2841999999999998</v>
      </c>
      <c r="H139" s="74">
        <v>1.4507000000000001</v>
      </c>
      <c r="I139" s="74">
        <v>3.93</v>
      </c>
      <c r="J139" s="74">
        <v>3.7132000000000001</v>
      </c>
      <c r="K139" s="74">
        <v>10</v>
      </c>
      <c r="L139" s="74">
        <v>1.7773000000000001</v>
      </c>
      <c r="M139" s="74">
        <v>0.7</v>
      </c>
      <c r="N139" s="74">
        <v>1.4736</v>
      </c>
      <c r="O139" s="74">
        <v>1.9067000000000001</v>
      </c>
      <c r="P139" s="74">
        <v>0</v>
      </c>
    </row>
    <row r="140" spans="1:16" collapsed="1">
      <c r="A140" s="62">
        <v>44470</v>
      </c>
      <c r="B140" s="74">
        <v>3.5232999999999999</v>
      </c>
      <c r="C140" s="74">
        <v>1.7633000000000001</v>
      </c>
      <c r="D140" s="74">
        <v>4.2037000000000004</v>
      </c>
      <c r="E140" s="74">
        <v>4.1212999999999997</v>
      </c>
      <c r="F140" s="74">
        <v>7.5</v>
      </c>
      <c r="G140" s="74">
        <v>3.5406</v>
      </c>
      <c r="H140" s="74">
        <v>1.7633000000000001</v>
      </c>
      <c r="I140" s="74">
        <v>4.2521000000000004</v>
      </c>
      <c r="J140" s="74">
        <v>4.1212999999999997</v>
      </c>
      <c r="K140" s="74">
        <v>7.5</v>
      </c>
      <c r="L140" s="74">
        <v>0.187</v>
      </c>
      <c r="M140" s="74">
        <v>1.03E-2</v>
      </c>
      <c r="N140" s="74">
        <v>0.187</v>
      </c>
      <c r="O140" s="74">
        <v>0</v>
      </c>
      <c r="P140" s="74">
        <v>0</v>
      </c>
    </row>
    <row r="141" spans="1:16">
      <c r="A141" s="62">
        <v>44501</v>
      </c>
      <c r="B141" s="74">
        <v>3.4952000000000001</v>
      </c>
      <c r="C141" s="74">
        <v>2.1185</v>
      </c>
      <c r="D141" s="74">
        <v>3.8323999999999998</v>
      </c>
      <c r="E141" s="74">
        <v>4.2083000000000004</v>
      </c>
      <c r="F141" s="74">
        <v>0</v>
      </c>
      <c r="G141" s="74">
        <v>3.5806</v>
      </c>
      <c r="H141" s="74">
        <v>2.1185</v>
      </c>
      <c r="I141" s="74">
        <v>4.0472000000000001</v>
      </c>
      <c r="J141" s="74">
        <v>4.2083000000000004</v>
      </c>
      <c r="K141" s="74">
        <v>0</v>
      </c>
      <c r="L141" s="74">
        <v>1.6054999999999999</v>
      </c>
      <c r="M141" s="74">
        <v>1.0200000000000001E-2</v>
      </c>
      <c r="N141" s="74">
        <v>1.6054999999999999</v>
      </c>
      <c r="O141" s="74">
        <v>0</v>
      </c>
      <c r="P141" s="74">
        <v>0</v>
      </c>
    </row>
    <row r="142" spans="1:16">
      <c r="A142" s="62">
        <v>44531</v>
      </c>
      <c r="B142" s="74">
        <v>3.9470000000000001</v>
      </c>
      <c r="C142" s="74">
        <v>1.1967000000000001</v>
      </c>
      <c r="D142" s="74">
        <v>4.7039</v>
      </c>
      <c r="E142" s="74">
        <v>4.7824999999999998</v>
      </c>
      <c r="F142" s="74">
        <v>0</v>
      </c>
      <c r="G142" s="74">
        <v>4.01</v>
      </c>
      <c r="H142" s="74">
        <v>1.1988000000000001</v>
      </c>
      <c r="I142" s="74">
        <v>4.8590999999999998</v>
      </c>
      <c r="J142" s="74">
        <v>4.8056999999999999</v>
      </c>
      <c r="K142" s="74">
        <v>0</v>
      </c>
      <c r="L142" s="74">
        <v>1.6246</v>
      </c>
      <c r="M142" s="74">
        <v>0.01</v>
      </c>
      <c r="N142" s="74">
        <v>1.536</v>
      </c>
      <c r="O142" s="74">
        <v>2.5499999999999998</v>
      </c>
      <c r="P142" s="74">
        <v>0</v>
      </c>
    </row>
    <row r="143" spans="1:16">
      <c r="A143" s="62">
        <v>44562</v>
      </c>
      <c r="B143" s="74">
        <v>4.1698000000000004</v>
      </c>
      <c r="C143" s="74">
        <v>0.65890000000000004</v>
      </c>
      <c r="D143" s="74">
        <v>5.0304000000000002</v>
      </c>
      <c r="E143" s="74">
        <v>4.7728000000000002</v>
      </c>
      <c r="F143" s="74">
        <v>0</v>
      </c>
      <c r="G143" s="74">
        <v>4.2340999999999998</v>
      </c>
      <c r="H143" s="74">
        <v>0.65890000000000004</v>
      </c>
      <c r="I143" s="74">
        <v>5.2119</v>
      </c>
      <c r="J143" s="74">
        <v>4.7728000000000002</v>
      </c>
      <c r="K143" s="74">
        <v>0</v>
      </c>
      <c r="L143" s="74">
        <v>2.746</v>
      </c>
      <c r="M143" s="74">
        <v>1.0500000000000001E-2</v>
      </c>
      <c r="N143" s="74">
        <v>2.746</v>
      </c>
      <c r="O143" s="74">
        <v>0</v>
      </c>
      <c r="P143" s="74">
        <v>0</v>
      </c>
    </row>
    <row r="144" spans="1:16">
      <c r="A144" s="62">
        <v>44593</v>
      </c>
      <c r="B144" s="74">
        <v>4.4645000000000001</v>
      </c>
      <c r="C144" s="74">
        <v>2.2214</v>
      </c>
      <c r="D144" s="74">
        <v>3.7048999999999999</v>
      </c>
      <c r="E144" s="74">
        <v>7.6505999999999998</v>
      </c>
      <c r="F144" s="74">
        <v>0</v>
      </c>
      <c r="G144" s="74">
        <v>4.7694999999999999</v>
      </c>
      <c r="H144" s="74">
        <v>2.2214</v>
      </c>
      <c r="I144" s="74">
        <v>4.4374000000000002</v>
      </c>
      <c r="J144" s="74">
        <v>7.6505999999999998</v>
      </c>
      <c r="K144" s="74">
        <v>0</v>
      </c>
      <c r="L144" s="74">
        <v>0.62490000000000001</v>
      </c>
      <c r="M144" s="74">
        <v>1.0200000000000001E-2</v>
      </c>
      <c r="N144" s="74">
        <v>0.62490000000000001</v>
      </c>
      <c r="O144" s="74">
        <v>0</v>
      </c>
      <c r="P144" s="74">
        <v>0</v>
      </c>
    </row>
    <row r="145" spans="1:16">
      <c r="A145" s="62">
        <v>44621</v>
      </c>
      <c r="B145" s="74">
        <v>3.9056000000000002</v>
      </c>
      <c r="C145" s="74">
        <v>2.4575999999999998</v>
      </c>
      <c r="D145" s="74">
        <v>4.4069000000000003</v>
      </c>
      <c r="E145" s="74">
        <v>7.6866000000000003</v>
      </c>
      <c r="F145" s="74">
        <v>0</v>
      </c>
      <c r="G145" s="74">
        <v>4.0077999999999996</v>
      </c>
      <c r="H145" s="74">
        <v>2.4575999999999998</v>
      </c>
      <c r="I145" s="74">
        <v>4.5822000000000003</v>
      </c>
      <c r="J145" s="74">
        <v>7.6866000000000003</v>
      </c>
      <c r="K145" s="74">
        <v>0</v>
      </c>
      <c r="L145" s="74">
        <v>1.9109</v>
      </c>
      <c r="M145" s="74">
        <v>1.0500000000000001E-2</v>
      </c>
      <c r="N145" s="74">
        <v>1.9109</v>
      </c>
      <c r="O145" s="74">
        <v>0</v>
      </c>
      <c r="P145" s="74" t="s">
        <v>127</v>
      </c>
    </row>
    <row r="146" spans="1:16">
      <c r="A146" s="62">
        <v>44652</v>
      </c>
      <c r="B146" s="74">
        <v>4.5693000000000001</v>
      </c>
      <c r="C146" s="74">
        <v>3.0688</v>
      </c>
      <c r="D146" s="74">
        <v>5.2980999999999998</v>
      </c>
      <c r="E146" s="74">
        <v>8.5990000000000002</v>
      </c>
      <c r="F146" s="74">
        <v>0</v>
      </c>
      <c r="G146" s="74">
        <v>4.6928000000000001</v>
      </c>
      <c r="H146" s="74">
        <v>3.0688</v>
      </c>
      <c r="I146" s="74">
        <v>5.5575000000000001</v>
      </c>
      <c r="J146" s="74">
        <v>8.5990000000000002</v>
      </c>
      <c r="K146" s="74">
        <v>0</v>
      </c>
      <c r="L146" s="74">
        <v>1.3976999999999999</v>
      </c>
      <c r="M146" s="74">
        <v>1.04E-2</v>
      </c>
      <c r="N146" s="74">
        <v>1.3976999999999999</v>
      </c>
      <c r="O146" s="74">
        <v>0</v>
      </c>
      <c r="P146" s="74">
        <v>0</v>
      </c>
    </row>
    <row r="147" spans="1:16">
      <c r="A147" s="62">
        <v>44682</v>
      </c>
      <c r="B147" s="74">
        <v>4.0016999999999996</v>
      </c>
      <c r="C147" s="74">
        <v>2.9340999999999999</v>
      </c>
      <c r="D147" s="74">
        <v>4.1497000000000002</v>
      </c>
      <c r="E147" s="74">
        <v>7.8208000000000002</v>
      </c>
      <c r="F147" s="74">
        <v>0</v>
      </c>
      <c r="G147" s="74">
        <v>4.2643000000000004</v>
      </c>
      <c r="H147" s="74">
        <v>2.9340999999999999</v>
      </c>
      <c r="I147" s="74">
        <v>4.6477000000000004</v>
      </c>
      <c r="J147" s="74">
        <v>8.5992999999999995</v>
      </c>
      <c r="K147" s="74">
        <v>0</v>
      </c>
      <c r="L147" s="74">
        <v>1.5815999999999999</v>
      </c>
      <c r="M147" s="74">
        <v>1.0699999999999999E-2</v>
      </c>
      <c r="N147" s="74">
        <v>1.4137999999999999</v>
      </c>
      <c r="O147" s="74">
        <v>2.95</v>
      </c>
      <c r="P147" s="74">
        <v>0</v>
      </c>
    </row>
    <row r="148" spans="1:16">
      <c r="A148" s="62">
        <v>44713</v>
      </c>
      <c r="B148" s="74">
        <v>6.3170000000000002</v>
      </c>
      <c r="C148" s="74">
        <v>2.7932000000000001</v>
      </c>
      <c r="D148" s="74">
        <v>7.6234999999999999</v>
      </c>
      <c r="E148" s="74">
        <v>8.6485000000000003</v>
      </c>
      <c r="F148" s="74">
        <v>11.5</v>
      </c>
      <c r="G148" s="74">
        <v>6.7050000000000001</v>
      </c>
      <c r="H148" s="74">
        <v>2.7932000000000001</v>
      </c>
      <c r="I148" s="74">
        <v>8.3698999999999995</v>
      </c>
      <c r="J148" s="74">
        <v>8.6485000000000003</v>
      </c>
      <c r="K148" s="74">
        <v>11.5</v>
      </c>
      <c r="L148" s="74">
        <v>1.3069</v>
      </c>
      <c r="M148" s="74">
        <v>1.04E-2</v>
      </c>
      <c r="N148" s="74">
        <v>1.3069</v>
      </c>
      <c r="O148" s="74">
        <v>0</v>
      </c>
      <c r="P148" s="74">
        <v>0</v>
      </c>
    </row>
    <row r="149" spans="1:16">
      <c r="A149" s="62">
        <v>44743</v>
      </c>
      <c r="B149" s="74">
        <v>7.1680999999999999</v>
      </c>
      <c r="C149" s="74">
        <v>4.3190999999999997</v>
      </c>
      <c r="D149" s="74">
        <v>8.1616999999999997</v>
      </c>
      <c r="E149" s="74">
        <v>2.2431999999999999</v>
      </c>
      <c r="F149" s="74">
        <v>14</v>
      </c>
      <c r="G149" s="74">
        <v>8.7743000000000002</v>
      </c>
      <c r="H149" s="74">
        <v>4.3190999999999997</v>
      </c>
      <c r="I149" s="74">
        <v>9.8885000000000005</v>
      </c>
      <c r="J149" s="74">
        <v>12.5604</v>
      </c>
      <c r="K149" s="74">
        <v>14</v>
      </c>
      <c r="L149" s="74">
        <v>1.5964</v>
      </c>
      <c r="M149" s="74">
        <v>1.01E-2</v>
      </c>
      <c r="N149" s="74">
        <v>1.3260000000000001</v>
      </c>
      <c r="O149" s="74">
        <v>2.2296999999999998</v>
      </c>
      <c r="P149" s="74">
        <v>0</v>
      </c>
    </row>
    <row r="150" spans="1:16">
      <c r="A150" s="62">
        <v>44774</v>
      </c>
      <c r="B150" s="74">
        <v>8.4147999999999996</v>
      </c>
      <c r="C150" s="74">
        <v>4.5033000000000003</v>
      </c>
      <c r="D150" s="74">
        <v>9.6286000000000005</v>
      </c>
      <c r="E150" s="74">
        <v>3.1549</v>
      </c>
      <c r="F150" s="74">
        <v>16.125</v>
      </c>
      <c r="G150" s="74">
        <v>9.9461999999999993</v>
      </c>
      <c r="H150" s="74">
        <v>4.6151</v>
      </c>
      <c r="I150" s="74">
        <v>11.571400000000001</v>
      </c>
      <c r="J150" s="74">
        <v>4.8639999999999999</v>
      </c>
      <c r="K150" s="74">
        <v>16.125</v>
      </c>
      <c r="L150" s="74">
        <v>2.4361999999999999</v>
      </c>
      <c r="M150" s="74">
        <v>3.15</v>
      </c>
      <c r="N150" s="74">
        <v>2.2429999999999999</v>
      </c>
      <c r="O150" s="74">
        <v>3.15</v>
      </c>
      <c r="P150" s="74">
        <v>0</v>
      </c>
    </row>
    <row r="151" spans="1:16">
      <c r="A151" s="62">
        <v>44805</v>
      </c>
      <c r="B151" s="74">
        <v>9.3895</v>
      </c>
      <c r="C151" s="74">
        <v>4.1814</v>
      </c>
      <c r="D151" s="74">
        <v>10.9475</v>
      </c>
      <c r="E151" s="74">
        <v>5.25</v>
      </c>
      <c r="F151" s="74">
        <v>0</v>
      </c>
      <c r="G151" s="74">
        <v>10.055300000000001</v>
      </c>
      <c r="H151" s="74">
        <v>4.1814</v>
      </c>
      <c r="I151" s="74">
        <v>12.053900000000001</v>
      </c>
      <c r="J151" s="74">
        <v>5.25</v>
      </c>
      <c r="K151" s="74">
        <v>0</v>
      </c>
      <c r="L151" s="74">
        <v>2.8877999999999999</v>
      </c>
      <c r="M151" s="74">
        <v>1.03E-2</v>
      </c>
      <c r="N151" s="74">
        <v>2.8877999999999999</v>
      </c>
      <c r="O151" s="74">
        <v>0</v>
      </c>
      <c r="P151" s="74">
        <v>0</v>
      </c>
    </row>
    <row r="152" spans="1:16">
      <c r="A152" s="62">
        <v>44835</v>
      </c>
      <c r="B152" s="74">
        <v>9.8886000000000003</v>
      </c>
      <c r="C152" s="74">
        <v>4.6898999999999997</v>
      </c>
      <c r="D152" s="74">
        <v>11.4499</v>
      </c>
      <c r="E152" s="74">
        <v>12.98</v>
      </c>
      <c r="F152" s="74">
        <v>0</v>
      </c>
      <c r="G152" s="74">
        <v>10.501099999999999</v>
      </c>
      <c r="H152" s="74">
        <v>4.6898999999999997</v>
      </c>
      <c r="I152" s="74">
        <v>12.449199999999999</v>
      </c>
      <c r="J152" s="74">
        <v>12.98</v>
      </c>
      <c r="K152" s="74">
        <v>0</v>
      </c>
      <c r="L152" s="74">
        <v>2.8445999999999998</v>
      </c>
      <c r="M152" s="74">
        <v>1.01E-2</v>
      </c>
      <c r="N152" s="74">
        <v>2.8445999999999998</v>
      </c>
      <c r="O152" s="74">
        <v>0</v>
      </c>
      <c r="P152" s="74">
        <v>0</v>
      </c>
    </row>
  </sheetData>
  <mergeCells count="7">
    <mergeCell ref="A3:P3"/>
    <mergeCell ref="B6:B8"/>
    <mergeCell ref="C6:F7"/>
    <mergeCell ref="G6:P6"/>
    <mergeCell ref="A6:A8"/>
    <mergeCell ref="G7:K7"/>
    <mergeCell ref="L7:P7"/>
  </mergeCells>
  <hyperlinks>
    <hyperlink ref="A3" location="'зміст'!A1" display="'зміст'!A1"/>
    <hyperlink ref="A1" location="Зміст!A1" display="Зміст"/>
    <hyperlink ref="A3:P3" location="'на звітну дату'!A1" display="'на звітну дату'!A1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F0"/>
  </sheetPr>
  <dimension ref="A1:P152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7.88671875" style="70" customWidth="1"/>
    <col min="2" max="2" width="9.88671875" style="71" customWidth="1"/>
    <col min="3" max="16" width="7.88671875" style="71" customWidth="1"/>
    <col min="17" max="16384" width="9.109375" style="71"/>
  </cols>
  <sheetData>
    <row r="1" spans="1:16" ht="14.4">
      <c r="A1" s="108" t="s">
        <v>173</v>
      </c>
    </row>
    <row r="2" spans="1:16" ht="5.25" customHeight="1"/>
    <row r="3" spans="1:16" ht="27" customHeight="1">
      <c r="A3" s="232" t="s">
        <v>112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16" ht="12.75" customHeight="1">
      <c r="A4" s="67" t="s">
        <v>62</v>
      </c>
    </row>
    <row r="5" spans="1:16" ht="12.75" customHeight="1">
      <c r="A5" s="57" t="s">
        <v>52</v>
      </c>
    </row>
    <row r="6" spans="1:16" s="72" customFormat="1" ht="15" customHeight="1">
      <c r="A6" s="202" t="s">
        <v>0</v>
      </c>
      <c r="B6" s="254" t="s">
        <v>16</v>
      </c>
      <c r="C6" s="210" t="s">
        <v>2</v>
      </c>
      <c r="D6" s="211"/>
      <c r="E6" s="211"/>
      <c r="F6" s="212"/>
      <c r="G6" s="207" t="s">
        <v>3</v>
      </c>
      <c r="H6" s="208"/>
      <c r="I6" s="208"/>
      <c r="J6" s="208"/>
      <c r="K6" s="208"/>
      <c r="L6" s="208"/>
      <c r="M6" s="208"/>
      <c r="N6" s="208"/>
      <c r="O6" s="208"/>
      <c r="P6" s="209"/>
    </row>
    <row r="7" spans="1:16" s="72" customFormat="1" ht="15" customHeight="1">
      <c r="A7" s="203"/>
      <c r="B7" s="255"/>
      <c r="C7" s="213"/>
      <c r="D7" s="214"/>
      <c r="E7" s="214"/>
      <c r="F7" s="215"/>
      <c r="G7" s="207" t="s">
        <v>8</v>
      </c>
      <c r="H7" s="208"/>
      <c r="I7" s="208"/>
      <c r="J7" s="208"/>
      <c r="K7" s="209"/>
      <c r="L7" s="207" t="s">
        <v>9</v>
      </c>
      <c r="M7" s="208"/>
      <c r="N7" s="208"/>
      <c r="O7" s="208"/>
      <c r="P7" s="209"/>
    </row>
    <row r="8" spans="1:16" s="72" customFormat="1" ht="64.5" customHeight="1">
      <c r="A8" s="204"/>
      <c r="B8" s="256"/>
      <c r="C8" s="73" t="s">
        <v>18</v>
      </c>
      <c r="D8" s="73" t="s">
        <v>10</v>
      </c>
      <c r="E8" s="73" t="s">
        <v>19</v>
      </c>
      <c r="F8" s="73" t="s">
        <v>20</v>
      </c>
      <c r="G8" s="73" t="s">
        <v>13</v>
      </c>
      <c r="H8" s="73" t="s">
        <v>18</v>
      </c>
      <c r="I8" s="73" t="s">
        <v>10</v>
      </c>
      <c r="J8" s="73" t="s">
        <v>19</v>
      </c>
      <c r="K8" s="73" t="s">
        <v>20</v>
      </c>
      <c r="L8" s="73" t="s">
        <v>13</v>
      </c>
      <c r="M8" s="73" t="s">
        <v>18</v>
      </c>
      <c r="N8" s="73" t="s">
        <v>10</v>
      </c>
      <c r="O8" s="73" t="s">
        <v>19</v>
      </c>
      <c r="P8" s="73" t="s">
        <v>20</v>
      </c>
    </row>
    <row r="9" spans="1:16" s="72" customFormat="1" hidden="1">
      <c r="A9" s="133"/>
      <c r="B9" s="141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s="72" customFormat="1">
      <c r="A10" s="69">
        <v>1</v>
      </c>
      <c r="B10" s="60">
        <v>2</v>
      </c>
      <c r="C10" s="69">
        <v>3</v>
      </c>
      <c r="D10" s="60">
        <v>4</v>
      </c>
      <c r="E10" s="69">
        <v>5</v>
      </c>
      <c r="F10" s="60">
        <v>6</v>
      </c>
      <c r="G10" s="69">
        <v>7</v>
      </c>
      <c r="H10" s="60">
        <v>8</v>
      </c>
      <c r="I10" s="69">
        <v>9</v>
      </c>
      <c r="J10" s="60">
        <v>10</v>
      </c>
      <c r="K10" s="69">
        <v>11</v>
      </c>
      <c r="L10" s="60">
        <v>12</v>
      </c>
      <c r="M10" s="69">
        <v>13</v>
      </c>
      <c r="N10" s="60">
        <v>14</v>
      </c>
      <c r="O10" s="69">
        <v>15</v>
      </c>
      <c r="P10" s="60">
        <v>16</v>
      </c>
    </row>
    <row r="11" spans="1:16" ht="12.75" hidden="1" customHeight="1" outlineLevel="1">
      <c r="A11" s="62">
        <v>40544</v>
      </c>
      <c r="B11" s="74">
        <v>9.6998999999999995</v>
      </c>
      <c r="C11" s="74">
        <v>3.9155000000000002</v>
      </c>
      <c r="D11" s="74">
        <v>9.9442000000000004</v>
      </c>
      <c r="E11" s="74">
        <v>13.488300000000001</v>
      </c>
      <c r="F11" s="74">
        <v>11.642300000000001</v>
      </c>
      <c r="G11" s="74">
        <v>12.0358</v>
      </c>
      <c r="H11" s="74">
        <v>4.1600999999999999</v>
      </c>
      <c r="I11" s="74">
        <v>13.48</v>
      </c>
      <c r="J11" s="74">
        <v>15.8202</v>
      </c>
      <c r="K11" s="74">
        <v>14.541700000000001</v>
      </c>
      <c r="L11" s="74">
        <v>6.2248000000000001</v>
      </c>
      <c r="M11" s="74">
        <v>3.2915999999999999</v>
      </c>
      <c r="N11" s="74">
        <v>6.3659999999999997</v>
      </c>
      <c r="O11" s="74">
        <v>7.8094000000000001</v>
      </c>
      <c r="P11" s="74">
        <v>7.1241000000000003</v>
      </c>
    </row>
    <row r="12" spans="1:16" ht="12.75" hidden="1" customHeight="1" outlineLevel="1">
      <c r="A12" s="62">
        <v>40575</v>
      </c>
      <c r="B12" s="74">
        <v>9.4604999999999997</v>
      </c>
      <c r="C12" s="74">
        <v>3.6932999999999998</v>
      </c>
      <c r="D12" s="74">
        <v>9.6167999999999996</v>
      </c>
      <c r="E12" s="74">
        <v>13.936999999999999</v>
      </c>
      <c r="F12" s="74">
        <v>11.551</v>
      </c>
      <c r="G12" s="74">
        <v>11.6631</v>
      </c>
      <c r="H12" s="74">
        <v>3.8872</v>
      </c>
      <c r="I12" s="74">
        <v>12.7218</v>
      </c>
      <c r="J12" s="74">
        <v>16.623200000000001</v>
      </c>
      <c r="K12" s="74">
        <v>15.170999999999999</v>
      </c>
      <c r="L12" s="74">
        <v>6.1790000000000003</v>
      </c>
      <c r="M12" s="74">
        <v>3.2341000000000002</v>
      </c>
      <c r="N12" s="74">
        <v>6.2568000000000001</v>
      </c>
      <c r="O12" s="74">
        <v>8.2188999999999997</v>
      </c>
      <c r="P12" s="74">
        <v>6.7804000000000002</v>
      </c>
    </row>
    <row r="13" spans="1:16" ht="12.75" hidden="1" customHeight="1" outlineLevel="1">
      <c r="A13" s="62">
        <v>40603</v>
      </c>
      <c r="B13" s="74">
        <v>8.4944000000000006</v>
      </c>
      <c r="C13" s="74">
        <v>4.1482000000000001</v>
      </c>
      <c r="D13" s="74">
        <v>8.5761000000000003</v>
      </c>
      <c r="E13" s="74">
        <v>11.9232</v>
      </c>
      <c r="F13" s="74">
        <v>8.7931000000000008</v>
      </c>
      <c r="G13" s="74">
        <v>10.745799999999999</v>
      </c>
      <c r="H13" s="74">
        <v>4.4928999999999997</v>
      </c>
      <c r="I13" s="74">
        <v>11.7677</v>
      </c>
      <c r="J13" s="74">
        <v>15.467599999999999</v>
      </c>
      <c r="K13" s="74">
        <v>12.4452</v>
      </c>
      <c r="L13" s="74">
        <v>6.0616000000000003</v>
      </c>
      <c r="M13" s="74">
        <v>3.2789000000000001</v>
      </c>
      <c r="N13" s="74">
        <v>6.0606</v>
      </c>
      <c r="O13" s="74">
        <v>7.5190999999999999</v>
      </c>
      <c r="P13" s="74">
        <v>6.3268000000000004</v>
      </c>
    </row>
    <row r="14" spans="1:16" ht="12.75" hidden="1" customHeight="1" outlineLevel="1">
      <c r="A14" s="62">
        <v>40634</v>
      </c>
      <c r="B14" s="74">
        <v>8.3291000000000004</v>
      </c>
      <c r="C14" s="74">
        <v>4.2488000000000001</v>
      </c>
      <c r="D14" s="74">
        <v>8.3849</v>
      </c>
      <c r="E14" s="74">
        <v>12.350300000000001</v>
      </c>
      <c r="F14" s="74">
        <v>13.301299999999999</v>
      </c>
      <c r="G14" s="74">
        <v>10.423400000000001</v>
      </c>
      <c r="H14" s="74">
        <v>4.7145999999999999</v>
      </c>
      <c r="I14" s="74">
        <v>11.6602</v>
      </c>
      <c r="J14" s="74">
        <v>14.903600000000001</v>
      </c>
      <c r="K14" s="74">
        <v>14.227</v>
      </c>
      <c r="L14" s="74">
        <v>5.6458000000000004</v>
      </c>
      <c r="M14" s="74">
        <v>3.0310000000000001</v>
      </c>
      <c r="N14" s="74">
        <v>5.8956</v>
      </c>
      <c r="O14" s="74">
        <v>6.9859</v>
      </c>
      <c r="P14" s="74">
        <v>7.7419000000000002</v>
      </c>
    </row>
    <row r="15" spans="1:16" ht="12.75" hidden="1" customHeight="1" outlineLevel="1">
      <c r="A15" s="62">
        <v>40664</v>
      </c>
      <c r="B15" s="74">
        <v>8.7218</v>
      </c>
      <c r="C15" s="74">
        <v>4.1382000000000003</v>
      </c>
      <c r="D15" s="74">
        <v>8.9774999999999991</v>
      </c>
      <c r="E15" s="74">
        <v>11.938499999999999</v>
      </c>
      <c r="F15" s="74">
        <v>13.0297</v>
      </c>
      <c r="G15" s="74">
        <v>10.8406</v>
      </c>
      <c r="H15" s="74">
        <v>4.6596000000000002</v>
      </c>
      <c r="I15" s="74">
        <v>12.017300000000001</v>
      </c>
      <c r="J15" s="74">
        <v>14.9308</v>
      </c>
      <c r="K15" s="74">
        <v>14.3218</v>
      </c>
      <c r="L15" s="74">
        <v>5.8182</v>
      </c>
      <c r="M15" s="74">
        <v>2.8382000000000001</v>
      </c>
      <c r="N15" s="74">
        <v>5.9326999999999996</v>
      </c>
      <c r="O15" s="74">
        <v>7.3303000000000003</v>
      </c>
      <c r="P15" s="74">
        <v>7.4345999999999997</v>
      </c>
    </row>
    <row r="16" spans="1:16" ht="12.75" hidden="1" customHeight="1" outlineLevel="1">
      <c r="A16" s="62">
        <v>40695</v>
      </c>
      <c r="B16" s="74">
        <v>8.4680999999999997</v>
      </c>
      <c r="C16" s="74">
        <v>4.7370000000000001</v>
      </c>
      <c r="D16" s="74">
        <v>8.3393999999999995</v>
      </c>
      <c r="E16" s="74">
        <v>11.832700000000001</v>
      </c>
      <c r="F16" s="74">
        <v>8.9817999999999998</v>
      </c>
      <c r="G16" s="74">
        <v>10.7883</v>
      </c>
      <c r="H16" s="74">
        <v>5.2218</v>
      </c>
      <c r="I16" s="74">
        <v>11.5166</v>
      </c>
      <c r="J16" s="74">
        <v>15.0098</v>
      </c>
      <c r="K16" s="74">
        <v>13.923999999999999</v>
      </c>
      <c r="L16" s="74">
        <v>5.9046000000000003</v>
      </c>
      <c r="M16" s="74">
        <v>3.6888999999999998</v>
      </c>
      <c r="N16" s="74">
        <v>6.0590000000000002</v>
      </c>
      <c r="O16" s="74">
        <v>6.923</v>
      </c>
      <c r="P16" s="74">
        <v>6.3898999999999999</v>
      </c>
    </row>
    <row r="17" spans="1:16" ht="12.75" hidden="1" customHeight="1" outlineLevel="1">
      <c r="A17" s="62">
        <v>40725</v>
      </c>
      <c r="B17" s="74">
        <v>8.4885000000000002</v>
      </c>
      <c r="C17" s="74">
        <v>4.6828000000000003</v>
      </c>
      <c r="D17" s="74">
        <v>8.2036999999999995</v>
      </c>
      <c r="E17" s="74">
        <v>11.9511</v>
      </c>
      <c r="F17" s="74">
        <v>11.916600000000001</v>
      </c>
      <c r="G17" s="74">
        <v>11.546900000000001</v>
      </c>
      <c r="H17" s="74">
        <v>6.3967000000000001</v>
      </c>
      <c r="I17" s="74">
        <v>11.6027</v>
      </c>
      <c r="J17" s="74">
        <v>14.9459</v>
      </c>
      <c r="K17" s="74">
        <v>14.075799999999999</v>
      </c>
      <c r="L17" s="74">
        <v>5.2881999999999998</v>
      </c>
      <c r="M17" s="74">
        <v>2.7841999999999998</v>
      </c>
      <c r="N17" s="74">
        <v>5.6067999999999998</v>
      </c>
      <c r="O17" s="74">
        <v>7.0442999999999998</v>
      </c>
      <c r="P17" s="74">
        <v>5.4108999999999998</v>
      </c>
    </row>
    <row r="18" spans="1:16" ht="12.75" hidden="1" customHeight="1" outlineLevel="1">
      <c r="A18" s="62">
        <v>40756</v>
      </c>
      <c r="B18" s="74">
        <v>8.4811999999999994</v>
      </c>
      <c r="C18" s="74">
        <v>4.3930999999999996</v>
      </c>
      <c r="D18" s="74">
        <v>8.4068000000000005</v>
      </c>
      <c r="E18" s="74">
        <v>11.8543</v>
      </c>
      <c r="F18" s="74">
        <v>7.0031999999999996</v>
      </c>
      <c r="G18" s="74">
        <v>11.742000000000001</v>
      </c>
      <c r="H18" s="74">
        <v>6.4570999999999996</v>
      </c>
      <c r="I18" s="74">
        <v>11.697699999999999</v>
      </c>
      <c r="J18" s="74">
        <v>14.303800000000001</v>
      </c>
      <c r="K18" s="74">
        <v>15.748799999999999</v>
      </c>
      <c r="L18" s="74">
        <v>5.3940000000000001</v>
      </c>
      <c r="M18" s="74">
        <v>2.8258999999999999</v>
      </c>
      <c r="N18" s="74">
        <v>5.5270000000000001</v>
      </c>
      <c r="O18" s="74">
        <v>7.3003999999999998</v>
      </c>
      <c r="P18" s="74">
        <v>6.7546999999999997</v>
      </c>
    </row>
    <row r="19" spans="1:16" ht="12.75" hidden="1" customHeight="1" outlineLevel="1">
      <c r="A19" s="62">
        <v>40787</v>
      </c>
      <c r="B19" s="74">
        <v>8.4578000000000007</v>
      </c>
      <c r="C19" s="74">
        <v>4.1608000000000001</v>
      </c>
      <c r="D19" s="74">
        <v>8.4344999999999999</v>
      </c>
      <c r="E19" s="74">
        <v>11.904299999999999</v>
      </c>
      <c r="F19" s="74">
        <v>17.290600000000001</v>
      </c>
      <c r="G19" s="74">
        <v>11.7943</v>
      </c>
      <c r="H19" s="74">
        <v>6.0860000000000003</v>
      </c>
      <c r="I19" s="74">
        <v>11.8</v>
      </c>
      <c r="J19" s="74">
        <v>14.979200000000001</v>
      </c>
      <c r="K19" s="74">
        <v>18.851900000000001</v>
      </c>
      <c r="L19" s="74">
        <v>5.2717999999999998</v>
      </c>
      <c r="M19" s="74">
        <v>2.6337999999999999</v>
      </c>
      <c r="N19" s="74">
        <v>5.8737000000000004</v>
      </c>
      <c r="O19" s="74">
        <v>6.7842000000000002</v>
      </c>
      <c r="P19" s="74">
        <v>8.8980999999999995</v>
      </c>
    </row>
    <row r="20" spans="1:16" ht="12.75" hidden="1" customHeight="1" outlineLevel="1">
      <c r="A20" s="62">
        <v>40817</v>
      </c>
      <c r="B20" s="74">
        <v>7.5350000000000001</v>
      </c>
      <c r="C20" s="74">
        <v>3.4725000000000001</v>
      </c>
      <c r="D20" s="74">
        <v>8.8863000000000003</v>
      </c>
      <c r="E20" s="74">
        <v>13.309900000000001</v>
      </c>
      <c r="F20" s="74">
        <v>15.3269</v>
      </c>
      <c r="G20" s="74">
        <v>10.7347</v>
      </c>
      <c r="H20" s="74">
        <v>4.6071</v>
      </c>
      <c r="I20" s="74">
        <v>12.587</v>
      </c>
      <c r="J20" s="74">
        <v>16.061299999999999</v>
      </c>
      <c r="K20" s="74">
        <v>15.7415</v>
      </c>
      <c r="L20" s="74">
        <v>4.6363000000000003</v>
      </c>
      <c r="M20" s="74">
        <v>2.6827000000000001</v>
      </c>
      <c r="N20" s="74">
        <v>6.024</v>
      </c>
      <c r="O20" s="74">
        <v>7.4215</v>
      </c>
      <c r="P20" s="74">
        <v>8.8871000000000002</v>
      </c>
    </row>
    <row r="21" spans="1:16" ht="12.75" hidden="1" customHeight="1" outlineLevel="1">
      <c r="A21" s="62">
        <v>40848</v>
      </c>
      <c r="B21" s="74">
        <v>10.5718</v>
      </c>
      <c r="C21" s="74">
        <v>3.9916</v>
      </c>
      <c r="D21" s="74">
        <v>10.8575</v>
      </c>
      <c r="E21" s="74">
        <v>13.3255</v>
      </c>
      <c r="F21" s="74">
        <v>12.6997</v>
      </c>
      <c r="G21" s="74">
        <v>14.6076</v>
      </c>
      <c r="H21" s="74">
        <v>5.9668999999999999</v>
      </c>
      <c r="I21" s="74">
        <v>15.365600000000001</v>
      </c>
      <c r="J21" s="74">
        <v>16.119</v>
      </c>
      <c r="K21" s="74">
        <v>15.106</v>
      </c>
      <c r="L21" s="74">
        <v>5.8983999999999996</v>
      </c>
      <c r="M21" s="74">
        <v>2.5430000000000001</v>
      </c>
      <c r="N21" s="74">
        <v>6.3541999999999996</v>
      </c>
      <c r="O21" s="74">
        <v>7.4050000000000002</v>
      </c>
      <c r="P21" s="74">
        <v>5.5180999999999996</v>
      </c>
    </row>
    <row r="22" spans="1:16" ht="12.75" hidden="1" customHeight="1" outlineLevel="1">
      <c r="A22" s="62">
        <v>40878</v>
      </c>
      <c r="B22" s="74">
        <v>12.539199999999999</v>
      </c>
      <c r="C22" s="74">
        <v>4.2523</v>
      </c>
      <c r="D22" s="74">
        <v>13.616300000000001</v>
      </c>
      <c r="E22" s="74">
        <v>13.354100000000001</v>
      </c>
      <c r="F22" s="74">
        <v>14.1952</v>
      </c>
      <c r="G22" s="74">
        <v>17.1128</v>
      </c>
      <c r="H22" s="74">
        <v>6.4657</v>
      </c>
      <c r="I22" s="74">
        <v>18.371700000000001</v>
      </c>
      <c r="J22" s="74">
        <v>16.662199999999999</v>
      </c>
      <c r="K22" s="74">
        <v>15.3904</v>
      </c>
      <c r="L22" s="74">
        <v>6.3798000000000004</v>
      </c>
      <c r="M22" s="74">
        <v>2.6558999999999999</v>
      </c>
      <c r="N22" s="74">
        <v>6.8404999999999996</v>
      </c>
      <c r="O22" s="74">
        <v>8.0213000000000001</v>
      </c>
      <c r="P22" s="74">
        <v>8.0352999999999994</v>
      </c>
    </row>
    <row r="23" spans="1:16" ht="12.75" hidden="1" customHeight="1" outlineLevel="1">
      <c r="A23" s="62">
        <v>40909</v>
      </c>
      <c r="B23" s="74">
        <v>12.247299999999999</v>
      </c>
      <c r="C23" s="74">
        <v>5.4960000000000004</v>
      </c>
      <c r="D23" s="74">
        <v>12.804500000000001</v>
      </c>
      <c r="E23" s="74">
        <v>13.133100000000001</v>
      </c>
      <c r="F23" s="74">
        <v>16.686299999999999</v>
      </c>
      <c r="G23" s="74">
        <v>16.564</v>
      </c>
      <c r="H23" s="74">
        <v>7.5914999999999999</v>
      </c>
      <c r="I23" s="74">
        <v>17.669</v>
      </c>
      <c r="J23" s="74">
        <v>16.6401</v>
      </c>
      <c r="K23" s="74">
        <v>19.1904</v>
      </c>
      <c r="L23" s="74">
        <v>6.6260000000000003</v>
      </c>
      <c r="M23" s="74">
        <v>2.5895000000000001</v>
      </c>
      <c r="N23" s="74">
        <v>6.6759000000000004</v>
      </c>
      <c r="O23" s="74">
        <v>8.1608000000000001</v>
      </c>
      <c r="P23" s="74">
        <v>7.8613</v>
      </c>
    </row>
    <row r="24" spans="1:16" ht="12.75" hidden="1" customHeight="1" outlineLevel="1">
      <c r="A24" s="62">
        <v>40940</v>
      </c>
      <c r="B24" s="74">
        <v>12.466900000000001</v>
      </c>
      <c r="C24" s="74">
        <v>10.239000000000001</v>
      </c>
      <c r="D24" s="74">
        <v>12.494</v>
      </c>
      <c r="E24" s="74">
        <v>13.5665</v>
      </c>
      <c r="F24" s="74">
        <v>12.355499999999999</v>
      </c>
      <c r="G24" s="74">
        <v>16.603400000000001</v>
      </c>
      <c r="H24" s="74">
        <v>15.0923</v>
      </c>
      <c r="I24" s="74">
        <v>16.587700000000002</v>
      </c>
      <c r="J24" s="74">
        <v>17.417000000000002</v>
      </c>
      <c r="K24" s="74">
        <v>15.9466</v>
      </c>
      <c r="L24" s="74">
        <v>6.5251999999999999</v>
      </c>
      <c r="M24" s="74">
        <v>4.0107999999999997</v>
      </c>
      <c r="N24" s="74">
        <v>6.4725999999999999</v>
      </c>
      <c r="O24" s="74">
        <v>8.0734999999999992</v>
      </c>
      <c r="P24" s="74">
        <v>7.1668000000000003</v>
      </c>
    </row>
    <row r="25" spans="1:16" ht="12.75" hidden="1" customHeight="1" outlineLevel="1">
      <c r="A25" s="62">
        <v>40969</v>
      </c>
      <c r="B25" s="74">
        <v>12.518599999999999</v>
      </c>
      <c r="C25" s="74">
        <v>6.3414999999999999</v>
      </c>
      <c r="D25" s="74">
        <v>12.748900000000001</v>
      </c>
      <c r="E25" s="74">
        <v>14.7601</v>
      </c>
      <c r="F25" s="74">
        <v>13.951700000000001</v>
      </c>
      <c r="G25" s="74">
        <v>16.1541</v>
      </c>
      <c r="H25" s="74">
        <v>8.9377999999999993</v>
      </c>
      <c r="I25" s="74">
        <v>16.590199999999999</v>
      </c>
      <c r="J25" s="74">
        <v>17.726099999999999</v>
      </c>
      <c r="K25" s="74">
        <v>16.292300000000001</v>
      </c>
      <c r="L25" s="74">
        <v>6.1896000000000004</v>
      </c>
      <c r="M25" s="74">
        <v>2.9386000000000001</v>
      </c>
      <c r="N25" s="74">
        <v>6.4031000000000002</v>
      </c>
      <c r="O25" s="74">
        <v>7.6071999999999997</v>
      </c>
      <c r="P25" s="74">
        <v>8.2637999999999998</v>
      </c>
    </row>
    <row r="26" spans="1:16" ht="12.75" hidden="1" customHeight="1" outlineLevel="1">
      <c r="A26" s="62">
        <v>41000</v>
      </c>
      <c r="B26" s="74">
        <v>11.4291</v>
      </c>
      <c r="C26" s="74">
        <v>4.7506000000000004</v>
      </c>
      <c r="D26" s="74">
        <v>11.7532</v>
      </c>
      <c r="E26" s="74">
        <v>14.2563</v>
      </c>
      <c r="F26" s="74">
        <v>14.1046</v>
      </c>
      <c r="G26" s="74">
        <v>15.297800000000001</v>
      </c>
      <c r="H26" s="74">
        <v>6.8038999999999996</v>
      </c>
      <c r="I26" s="74">
        <v>15.738300000000001</v>
      </c>
      <c r="J26" s="74">
        <v>17.843</v>
      </c>
      <c r="K26" s="74">
        <v>19.493200000000002</v>
      </c>
      <c r="L26" s="74">
        <v>6.0793999999999997</v>
      </c>
      <c r="M26" s="74">
        <v>2.7322000000000002</v>
      </c>
      <c r="N26" s="74">
        <v>6.3316999999999997</v>
      </c>
      <c r="O26" s="74">
        <v>7.7992999999999997</v>
      </c>
      <c r="P26" s="74">
        <v>10.2014</v>
      </c>
    </row>
    <row r="27" spans="1:16" ht="12.75" hidden="1" customHeight="1" outlineLevel="1">
      <c r="A27" s="62">
        <v>41030</v>
      </c>
      <c r="B27" s="74">
        <v>11.263</v>
      </c>
      <c r="C27" s="74">
        <v>5.0926</v>
      </c>
      <c r="D27" s="74">
        <v>11.7537</v>
      </c>
      <c r="E27" s="74">
        <v>13.613899999999999</v>
      </c>
      <c r="F27" s="74">
        <v>13.0305</v>
      </c>
      <c r="G27" s="74">
        <v>14.884600000000001</v>
      </c>
      <c r="H27" s="74">
        <v>6.9922000000000004</v>
      </c>
      <c r="I27" s="74">
        <v>15.624599999999999</v>
      </c>
      <c r="J27" s="74">
        <v>17.1431</v>
      </c>
      <c r="K27" s="74">
        <v>15.9559</v>
      </c>
      <c r="L27" s="74">
        <v>6.1195000000000004</v>
      </c>
      <c r="M27" s="74">
        <v>2.8031000000000001</v>
      </c>
      <c r="N27" s="74">
        <v>6.3551000000000002</v>
      </c>
      <c r="O27" s="74">
        <v>7.7949999999999999</v>
      </c>
      <c r="P27" s="74">
        <v>6.7111999999999998</v>
      </c>
    </row>
    <row r="28" spans="1:16" ht="12.75" hidden="1" customHeight="1" outlineLevel="1">
      <c r="A28" s="62">
        <v>41061</v>
      </c>
      <c r="B28" s="74">
        <v>11.346399999999999</v>
      </c>
      <c r="C28" s="74">
        <v>4.9200999999999997</v>
      </c>
      <c r="D28" s="74">
        <v>11.653499999999999</v>
      </c>
      <c r="E28" s="74">
        <v>13.9353</v>
      </c>
      <c r="F28" s="74">
        <v>12.0646</v>
      </c>
      <c r="G28" s="74">
        <v>15.597099999999999</v>
      </c>
      <c r="H28" s="74">
        <v>7.3555000000000001</v>
      </c>
      <c r="I28" s="74">
        <v>16.1921</v>
      </c>
      <c r="J28" s="74">
        <v>17.398800000000001</v>
      </c>
      <c r="K28" s="74">
        <v>16.950199999999999</v>
      </c>
      <c r="L28" s="74">
        <v>6.3243</v>
      </c>
      <c r="M28" s="74">
        <v>2.8448000000000002</v>
      </c>
      <c r="N28" s="74">
        <v>6.6741000000000001</v>
      </c>
      <c r="O28" s="74">
        <v>7.7847999999999997</v>
      </c>
      <c r="P28" s="74">
        <v>8.0960999999999999</v>
      </c>
    </row>
    <row r="29" spans="1:16" ht="12.75" hidden="1" customHeight="1" outlineLevel="1">
      <c r="A29" s="62">
        <v>41091</v>
      </c>
      <c r="B29" s="74">
        <v>11.406599999999999</v>
      </c>
      <c r="C29" s="74">
        <v>5.0496999999999996</v>
      </c>
      <c r="D29" s="74">
        <v>12.3672</v>
      </c>
      <c r="E29" s="74">
        <v>12.2607</v>
      </c>
      <c r="F29" s="74">
        <v>12.7155</v>
      </c>
      <c r="G29" s="74">
        <v>16.0076</v>
      </c>
      <c r="H29" s="74">
        <v>7.2907000000000002</v>
      </c>
      <c r="I29" s="74">
        <v>17.000800000000002</v>
      </c>
      <c r="J29" s="74">
        <v>17.895099999999999</v>
      </c>
      <c r="K29" s="74">
        <v>15.9457</v>
      </c>
      <c r="L29" s="74">
        <v>6.6536999999999997</v>
      </c>
      <c r="M29" s="74">
        <v>2.8885000000000001</v>
      </c>
      <c r="N29" s="74">
        <v>6.6002999999999998</v>
      </c>
      <c r="O29" s="74">
        <v>8.2477999999999998</v>
      </c>
      <c r="P29" s="74">
        <v>8.7792999999999992</v>
      </c>
    </row>
    <row r="30" spans="1:16" ht="12.75" hidden="1" customHeight="1" outlineLevel="1">
      <c r="A30" s="62">
        <v>41122</v>
      </c>
      <c r="B30" s="74">
        <v>11.9621</v>
      </c>
      <c r="C30" s="74">
        <v>5.0872000000000002</v>
      </c>
      <c r="D30" s="74">
        <v>13.026</v>
      </c>
      <c r="E30" s="74">
        <v>12.930199999999999</v>
      </c>
      <c r="F30" s="74">
        <v>16.150500000000001</v>
      </c>
      <c r="G30" s="74">
        <v>16.391400000000001</v>
      </c>
      <c r="H30" s="74">
        <v>6.9699</v>
      </c>
      <c r="I30" s="74">
        <v>17.7026</v>
      </c>
      <c r="J30" s="74">
        <v>18.579499999999999</v>
      </c>
      <c r="K30" s="74">
        <v>19.052800000000001</v>
      </c>
      <c r="L30" s="74">
        <v>7.1420000000000003</v>
      </c>
      <c r="M30" s="74">
        <v>2.7183999999999999</v>
      </c>
      <c r="N30" s="74">
        <v>6.91</v>
      </c>
      <c r="O30" s="74">
        <v>9.0466999999999995</v>
      </c>
      <c r="P30" s="74">
        <v>7.0746000000000002</v>
      </c>
    </row>
    <row r="31" spans="1:16" ht="12.75" hidden="1" customHeight="1" outlineLevel="1">
      <c r="A31" s="62">
        <v>41153</v>
      </c>
      <c r="B31" s="74">
        <v>11.6768</v>
      </c>
      <c r="C31" s="74">
        <v>4.5820999999999996</v>
      </c>
      <c r="D31" s="74">
        <v>12.9872</v>
      </c>
      <c r="E31" s="74">
        <v>11.8028</v>
      </c>
      <c r="F31" s="74">
        <v>12.1684</v>
      </c>
      <c r="G31" s="74">
        <v>17.8415</v>
      </c>
      <c r="H31" s="74">
        <v>8.0388000000000002</v>
      </c>
      <c r="I31" s="74">
        <v>18.7697</v>
      </c>
      <c r="J31" s="74">
        <v>19.221</v>
      </c>
      <c r="K31" s="74">
        <v>19.0137</v>
      </c>
      <c r="L31" s="74">
        <v>6.8579999999999997</v>
      </c>
      <c r="M31" s="74">
        <v>2.77</v>
      </c>
      <c r="N31" s="74">
        <v>7.2561</v>
      </c>
      <c r="O31" s="74">
        <v>8.0345999999999993</v>
      </c>
      <c r="P31" s="74">
        <v>8.7431000000000001</v>
      </c>
    </row>
    <row r="32" spans="1:16" ht="12.75" hidden="1" customHeight="1" outlineLevel="1">
      <c r="A32" s="62">
        <v>41183</v>
      </c>
      <c r="B32" s="74">
        <v>12.5128</v>
      </c>
      <c r="C32" s="74">
        <v>4.9706999999999999</v>
      </c>
      <c r="D32" s="74">
        <v>13.866899999999999</v>
      </c>
      <c r="E32" s="74">
        <v>12.454599999999999</v>
      </c>
      <c r="F32" s="74">
        <v>16.336500000000001</v>
      </c>
      <c r="G32" s="74">
        <v>18.762699999999999</v>
      </c>
      <c r="H32" s="74">
        <v>8.6639999999999997</v>
      </c>
      <c r="I32" s="74">
        <v>19.9756</v>
      </c>
      <c r="J32" s="74">
        <v>19.1815</v>
      </c>
      <c r="K32" s="74">
        <v>19.5444</v>
      </c>
      <c r="L32" s="74">
        <v>7.0420999999999996</v>
      </c>
      <c r="M32" s="74">
        <v>2.7484999999999999</v>
      </c>
      <c r="N32" s="74">
        <v>7.5004</v>
      </c>
      <c r="O32" s="74">
        <v>8.2342999999999993</v>
      </c>
      <c r="P32" s="74">
        <v>8.5211000000000006</v>
      </c>
    </row>
    <row r="33" spans="1:16" ht="12.75" hidden="1" customHeight="1" outlineLevel="1">
      <c r="A33" s="62">
        <v>41214</v>
      </c>
      <c r="B33" s="74">
        <v>13.7037</v>
      </c>
      <c r="C33" s="74">
        <v>5.5015000000000001</v>
      </c>
      <c r="D33" s="74">
        <v>15.3248</v>
      </c>
      <c r="E33" s="74">
        <v>12.440300000000001</v>
      </c>
      <c r="F33" s="74">
        <v>11.6051</v>
      </c>
      <c r="G33" s="74">
        <v>19.823899999999998</v>
      </c>
      <c r="H33" s="74">
        <v>9.2605000000000004</v>
      </c>
      <c r="I33" s="74">
        <v>21.017700000000001</v>
      </c>
      <c r="J33" s="74">
        <v>19.518899999999999</v>
      </c>
      <c r="K33" s="74">
        <v>17.576000000000001</v>
      </c>
      <c r="L33" s="74">
        <v>7.3894000000000002</v>
      </c>
      <c r="M33" s="74">
        <v>2.8187000000000002</v>
      </c>
      <c r="N33" s="74">
        <v>7.8836000000000004</v>
      </c>
      <c r="O33" s="74">
        <v>8.1831999999999994</v>
      </c>
      <c r="P33" s="74">
        <v>8.8655000000000008</v>
      </c>
    </row>
    <row r="34" spans="1:16" ht="12.75" hidden="1" customHeight="1" outlineLevel="1">
      <c r="A34" s="62">
        <v>41244</v>
      </c>
      <c r="B34" s="74">
        <v>14.5489</v>
      </c>
      <c r="C34" s="74">
        <v>6.5812999999999997</v>
      </c>
      <c r="D34" s="74">
        <v>15.8773</v>
      </c>
      <c r="E34" s="74">
        <v>13.2157</v>
      </c>
      <c r="F34" s="74">
        <v>22.938300000000002</v>
      </c>
      <c r="G34" s="74">
        <v>20.154399999999999</v>
      </c>
      <c r="H34" s="74">
        <v>10.226800000000001</v>
      </c>
      <c r="I34" s="74">
        <v>21.157</v>
      </c>
      <c r="J34" s="74">
        <v>19.9541</v>
      </c>
      <c r="K34" s="74">
        <v>25.103999999999999</v>
      </c>
      <c r="L34" s="74">
        <v>7.7034000000000002</v>
      </c>
      <c r="M34" s="74">
        <v>3.0697999999999999</v>
      </c>
      <c r="N34" s="74">
        <v>8.0597999999999992</v>
      </c>
      <c r="O34" s="74">
        <v>8.5434999999999999</v>
      </c>
      <c r="P34" s="74">
        <v>7.3015999999999996</v>
      </c>
    </row>
    <row r="35" spans="1:16" ht="12.75" hidden="1" customHeight="1" outlineLevel="1">
      <c r="A35" s="62">
        <v>41275</v>
      </c>
      <c r="B35" s="74">
        <v>14.707700000000001</v>
      </c>
      <c r="C35" s="74">
        <v>5.8776999999999999</v>
      </c>
      <c r="D35" s="74">
        <v>15.8757</v>
      </c>
      <c r="E35" s="74">
        <v>14.220599999999999</v>
      </c>
      <c r="F35" s="74">
        <v>20.2544</v>
      </c>
      <c r="G35" s="74">
        <v>19.872599999999998</v>
      </c>
      <c r="H35" s="74">
        <v>9.6533999999999995</v>
      </c>
      <c r="I35" s="74">
        <v>20.689699999999998</v>
      </c>
      <c r="J35" s="74">
        <v>19.985800000000001</v>
      </c>
      <c r="K35" s="74">
        <v>23.129300000000001</v>
      </c>
      <c r="L35" s="74">
        <v>7.4939999999999998</v>
      </c>
      <c r="M35" s="74">
        <v>2.8246000000000002</v>
      </c>
      <c r="N35" s="74">
        <v>7.9614000000000003</v>
      </c>
      <c r="O35" s="74">
        <v>8.3341999999999992</v>
      </c>
      <c r="P35" s="74">
        <v>7.6807999999999996</v>
      </c>
    </row>
    <row r="36" spans="1:16" ht="12.75" hidden="1" customHeight="1" outlineLevel="1">
      <c r="A36" s="62">
        <v>41306</v>
      </c>
      <c r="B36" s="74">
        <v>14.0154</v>
      </c>
      <c r="C36" s="74">
        <v>6.8399000000000001</v>
      </c>
      <c r="D36" s="74">
        <v>14.8421</v>
      </c>
      <c r="E36" s="74">
        <v>14.195</v>
      </c>
      <c r="F36" s="74">
        <v>17.664100000000001</v>
      </c>
      <c r="G36" s="74">
        <v>18.524000000000001</v>
      </c>
      <c r="H36" s="74">
        <v>10.114000000000001</v>
      </c>
      <c r="I36" s="74">
        <v>19.133600000000001</v>
      </c>
      <c r="J36" s="74">
        <v>19.450500000000002</v>
      </c>
      <c r="K36" s="74">
        <v>21.674600000000002</v>
      </c>
      <c r="L36" s="74">
        <v>7.0423</v>
      </c>
      <c r="M36" s="74">
        <v>2.7747000000000002</v>
      </c>
      <c r="N36" s="74">
        <v>7.0532000000000004</v>
      </c>
      <c r="O36" s="74">
        <v>8.3069000000000006</v>
      </c>
      <c r="P36" s="74">
        <v>9.7775999999999996</v>
      </c>
    </row>
    <row r="37" spans="1:16" ht="12.75" hidden="1" customHeight="1" outlineLevel="1">
      <c r="A37" s="62">
        <v>41334</v>
      </c>
      <c r="B37" s="74">
        <v>13.693099999999999</v>
      </c>
      <c r="C37" s="74">
        <v>6.1882999999999999</v>
      </c>
      <c r="D37" s="74">
        <v>14.107699999999999</v>
      </c>
      <c r="E37" s="74">
        <v>14.706</v>
      </c>
      <c r="F37" s="74">
        <v>19.062899999999999</v>
      </c>
      <c r="G37" s="74">
        <v>17.6021</v>
      </c>
      <c r="H37" s="74">
        <v>8.8101000000000003</v>
      </c>
      <c r="I37" s="74">
        <v>17.942900000000002</v>
      </c>
      <c r="J37" s="74">
        <v>18.953399999999998</v>
      </c>
      <c r="K37" s="74">
        <v>20.287400000000002</v>
      </c>
      <c r="L37" s="74">
        <v>6.8079000000000001</v>
      </c>
      <c r="M37" s="74">
        <v>2.6882000000000001</v>
      </c>
      <c r="N37" s="74">
        <v>6.8780999999999999</v>
      </c>
      <c r="O37" s="74">
        <v>7.9363999999999999</v>
      </c>
      <c r="P37" s="74">
        <v>6.7817999999999996</v>
      </c>
    </row>
    <row r="38" spans="1:16" ht="12.75" hidden="1" customHeight="1" outlineLevel="1">
      <c r="A38" s="62">
        <v>41365</v>
      </c>
      <c r="B38" s="74">
        <v>13.4663</v>
      </c>
      <c r="C38" s="74">
        <v>5.9946999999999999</v>
      </c>
      <c r="D38" s="74">
        <v>13.6892</v>
      </c>
      <c r="E38" s="74">
        <v>15.0137</v>
      </c>
      <c r="F38" s="74">
        <v>18.547599999999999</v>
      </c>
      <c r="G38" s="74">
        <v>17.362400000000001</v>
      </c>
      <c r="H38" s="74">
        <v>9.0425000000000004</v>
      </c>
      <c r="I38" s="74">
        <v>17.377700000000001</v>
      </c>
      <c r="J38" s="74">
        <v>19.1721</v>
      </c>
      <c r="K38" s="74">
        <v>19.471599999999999</v>
      </c>
      <c r="L38" s="74">
        <v>6.6481000000000003</v>
      </c>
      <c r="M38" s="74">
        <v>2.8269000000000002</v>
      </c>
      <c r="N38" s="74">
        <v>6.7359999999999998</v>
      </c>
      <c r="O38" s="74">
        <v>7.8935000000000004</v>
      </c>
      <c r="P38" s="74">
        <v>6.8109999999999999</v>
      </c>
    </row>
    <row r="39" spans="1:16" ht="12.75" hidden="1" customHeight="1" outlineLevel="1">
      <c r="A39" s="62">
        <v>41395</v>
      </c>
      <c r="B39" s="74">
        <v>13.2867</v>
      </c>
      <c r="C39" s="74">
        <v>5.4565999999999999</v>
      </c>
      <c r="D39" s="74">
        <v>13.717000000000001</v>
      </c>
      <c r="E39" s="74">
        <v>14.193099999999999</v>
      </c>
      <c r="F39" s="74">
        <v>17.465199999999999</v>
      </c>
      <c r="G39" s="74">
        <v>17.413399999999999</v>
      </c>
      <c r="H39" s="74">
        <v>8.4434000000000005</v>
      </c>
      <c r="I39" s="74">
        <v>17.465900000000001</v>
      </c>
      <c r="J39" s="74">
        <v>19.125699999999998</v>
      </c>
      <c r="K39" s="74">
        <v>18.727499999999999</v>
      </c>
      <c r="L39" s="74">
        <v>6.8857999999999997</v>
      </c>
      <c r="M39" s="74">
        <v>2.6646999999999998</v>
      </c>
      <c r="N39" s="74">
        <v>7.0255000000000001</v>
      </c>
      <c r="O39" s="74">
        <v>7.8399000000000001</v>
      </c>
      <c r="P39" s="74">
        <v>7.7945000000000002</v>
      </c>
    </row>
    <row r="40" spans="1:16" ht="12.75" hidden="1" customHeight="1" outlineLevel="1">
      <c r="A40" s="62">
        <v>41426</v>
      </c>
      <c r="B40" s="74">
        <v>12.872</v>
      </c>
      <c r="C40" s="74">
        <v>5.6322000000000001</v>
      </c>
      <c r="D40" s="74">
        <v>13.5793</v>
      </c>
      <c r="E40" s="74">
        <v>13.4694</v>
      </c>
      <c r="F40" s="74">
        <v>15.250500000000001</v>
      </c>
      <c r="G40" s="74">
        <v>16.645800000000001</v>
      </c>
      <c r="H40" s="74">
        <v>8.7106999999999992</v>
      </c>
      <c r="I40" s="74">
        <v>16.908300000000001</v>
      </c>
      <c r="J40" s="74">
        <v>18.104700000000001</v>
      </c>
      <c r="K40" s="74">
        <v>16.671399999999998</v>
      </c>
      <c r="L40" s="74">
        <v>6.6182999999999996</v>
      </c>
      <c r="M40" s="74">
        <v>2.6511999999999998</v>
      </c>
      <c r="N40" s="74">
        <v>6.6641000000000004</v>
      </c>
      <c r="O40" s="74">
        <v>7.8895999999999997</v>
      </c>
      <c r="P40" s="74">
        <v>7.5753000000000004</v>
      </c>
    </row>
    <row r="41" spans="1:16" ht="12.75" hidden="1" customHeight="1" outlineLevel="1">
      <c r="A41" s="62">
        <v>41456</v>
      </c>
      <c r="B41" s="74">
        <v>11.9839</v>
      </c>
      <c r="C41" s="74">
        <v>4.8342999999999998</v>
      </c>
      <c r="D41" s="74">
        <v>12.745699999999999</v>
      </c>
      <c r="E41" s="74">
        <v>12.6363</v>
      </c>
      <c r="F41" s="74">
        <v>18.1081</v>
      </c>
      <c r="G41" s="74">
        <v>15.988799999999999</v>
      </c>
      <c r="H41" s="74">
        <v>8.0109999999999992</v>
      </c>
      <c r="I41" s="74">
        <v>16.097100000000001</v>
      </c>
      <c r="J41" s="74">
        <v>17.942299999999999</v>
      </c>
      <c r="K41" s="74">
        <v>18.640599999999999</v>
      </c>
      <c r="L41" s="74">
        <v>6.4039999999999999</v>
      </c>
      <c r="M41" s="74">
        <v>2.1154000000000002</v>
      </c>
      <c r="N41" s="74">
        <v>6.6670999999999996</v>
      </c>
      <c r="O41" s="74">
        <v>7.4672999999999998</v>
      </c>
      <c r="P41" s="74">
        <v>7.6405000000000003</v>
      </c>
    </row>
    <row r="42" spans="1:16" ht="12.75" hidden="1" customHeight="1" outlineLevel="1">
      <c r="A42" s="62">
        <v>41487</v>
      </c>
      <c r="B42" s="74">
        <v>12.1135</v>
      </c>
      <c r="C42" s="74">
        <v>5.6253000000000002</v>
      </c>
      <c r="D42" s="74">
        <v>13.0754</v>
      </c>
      <c r="E42" s="74">
        <v>12.5229</v>
      </c>
      <c r="F42" s="74">
        <v>15.7995</v>
      </c>
      <c r="G42" s="74">
        <v>15.690200000000001</v>
      </c>
      <c r="H42" s="74">
        <v>7.9172000000000002</v>
      </c>
      <c r="I42" s="74">
        <v>16.049800000000001</v>
      </c>
      <c r="J42" s="74">
        <v>17.914300000000001</v>
      </c>
      <c r="K42" s="74">
        <v>17.242599999999999</v>
      </c>
      <c r="L42" s="74">
        <v>6.4798</v>
      </c>
      <c r="M42" s="74">
        <v>1.9209000000000001</v>
      </c>
      <c r="N42" s="74">
        <v>6.5800999999999998</v>
      </c>
      <c r="O42" s="74">
        <v>7.4379999999999997</v>
      </c>
      <c r="P42" s="74">
        <v>6.5868000000000002</v>
      </c>
    </row>
    <row r="43" spans="1:16" ht="12.75" hidden="1" customHeight="1" outlineLevel="1">
      <c r="A43" s="62">
        <v>41518</v>
      </c>
      <c r="B43" s="74">
        <v>12.3811</v>
      </c>
      <c r="C43" s="74">
        <v>5.6684000000000001</v>
      </c>
      <c r="D43" s="74">
        <v>13.491300000000001</v>
      </c>
      <c r="E43" s="74">
        <v>12.3483</v>
      </c>
      <c r="F43" s="74">
        <v>17.305399999999999</v>
      </c>
      <c r="G43" s="74">
        <v>16.163599999999999</v>
      </c>
      <c r="H43" s="74">
        <v>8.0422999999999991</v>
      </c>
      <c r="I43" s="74">
        <v>16.475100000000001</v>
      </c>
      <c r="J43" s="74">
        <v>18.1051</v>
      </c>
      <c r="K43" s="74">
        <v>18.277200000000001</v>
      </c>
      <c r="L43" s="74">
        <v>6.2104999999999997</v>
      </c>
      <c r="M43" s="74">
        <v>2.3527999999999998</v>
      </c>
      <c r="N43" s="74">
        <v>6.3784000000000001</v>
      </c>
      <c r="O43" s="74">
        <v>6.9306000000000001</v>
      </c>
      <c r="P43" s="74">
        <v>6.6760999999999999</v>
      </c>
    </row>
    <row r="44" spans="1:16" ht="12.75" hidden="1" customHeight="1" outlineLevel="1">
      <c r="A44" s="62">
        <v>41548</v>
      </c>
      <c r="B44" s="74">
        <v>12.6623</v>
      </c>
      <c r="C44" s="74">
        <v>5.8941999999999997</v>
      </c>
      <c r="D44" s="74">
        <v>13.6343</v>
      </c>
      <c r="E44" s="74">
        <v>13.104200000000001</v>
      </c>
      <c r="F44" s="74">
        <v>16.595700000000001</v>
      </c>
      <c r="G44" s="74">
        <v>15.933999999999999</v>
      </c>
      <c r="H44" s="74">
        <v>8.1135999999999999</v>
      </c>
      <c r="I44" s="74">
        <v>16.2669</v>
      </c>
      <c r="J44" s="74">
        <v>18.079599999999999</v>
      </c>
      <c r="K44" s="74">
        <v>18.2117</v>
      </c>
      <c r="L44" s="74">
        <v>6.4202000000000004</v>
      </c>
      <c r="M44" s="74">
        <v>2.2595000000000001</v>
      </c>
      <c r="N44" s="74">
        <v>6.6121999999999996</v>
      </c>
      <c r="O44" s="74">
        <v>7.3503999999999996</v>
      </c>
      <c r="P44" s="74">
        <v>6.1048999999999998</v>
      </c>
    </row>
    <row r="45" spans="1:16" ht="12.75" hidden="1" customHeight="1" outlineLevel="1">
      <c r="A45" s="62">
        <v>41579</v>
      </c>
      <c r="B45" s="74">
        <v>12.599500000000001</v>
      </c>
      <c r="C45" s="74">
        <v>5.1576000000000004</v>
      </c>
      <c r="D45" s="74">
        <v>13.784800000000001</v>
      </c>
      <c r="E45" s="74">
        <v>13.2498</v>
      </c>
      <c r="F45" s="74">
        <v>14.5205</v>
      </c>
      <c r="G45" s="74">
        <v>16.125499999999999</v>
      </c>
      <c r="H45" s="74">
        <v>7.3380999999999998</v>
      </c>
      <c r="I45" s="74">
        <v>16.808399999999999</v>
      </c>
      <c r="J45" s="74">
        <v>18.100999999999999</v>
      </c>
      <c r="K45" s="74">
        <v>17.7178</v>
      </c>
      <c r="L45" s="74">
        <v>6.3574999999999999</v>
      </c>
      <c r="M45" s="74">
        <v>1.9984</v>
      </c>
      <c r="N45" s="74">
        <v>6.5286</v>
      </c>
      <c r="O45" s="74">
        <v>7.6106999999999996</v>
      </c>
      <c r="P45" s="74">
        <v>4.3319000000000001</v>
      </c>
    </row>
    <row r="46" spans="1:16" ht="12.75" hidden="1" customHeight="1" outlineLevel="1">
      <c r="A46" s="62">
        <v>41609</v>
      </c>
      <c r="B46" s="74">
        <v>13.9025</v>
      </c>
      <c r="C46" s="74">
        <v>4.4645000000000001</v>
      </c>
      <c r="D46" s="74">
        <v>15.017799999999999</v>
      </c>
      <c r="E46" s="74">
        <v>14.4893</v>
      </c>
      <c r="F46" s="74">
        <v>16.639800000000001</v>
      </c>
      <c r="G46" s="74">
        <v>18.005199999999999</v>
      </c>
      <c r="H46" s="74">
        <v>7.2504999999999997</v>
      </c>
      <c r="I46" s="74">
        <v>18.224900000000002</v>
      </c>
      <c r="J46" s="74">
        <v>19.859000000000002</v>
      </c>
      <c r="K46" s="74">
        <v>18.0382</v>
      </c>
      <c r="L46" s="74">
        <v>7.1447000000000003</v>
      </c>
      <c r="M46" s="74">
        <v>1.7672000000000001</v>
      </c>
      <c r="N46" s="74">
        <v>7.1086</v>
      </c>
      <c r="O46" s="74">
        <v>8.4760000000000009</v>
      </c>
      <c r="P46" s="74">
        <v>7.5419999999999998</v>
      </c>
    </row>
    <row r="47" spans="1:16" ht="12.75" hidden="1" customHeight="1" outlineLevel="1">
      <c r="A47" s="62">
        <v>41640</v>
      </c>
      <c r="B47" s="74">
        <v>13.646699999999999</v>
      </c>
      <c r="C47" s="74">
        <v>4.8038999999999996</v>
      </c>
      <c r="D47" s="74">
        <v>14.555199999999999</v>
      </c>
      <c r="E47" s="74">
        <v>14.3665</v>
      </c>
      <c r="F47" s="74">
        <v>17.226299999999998</v>
      </c>
      <c r="G47" s="74">
        <v>17.584800000000001</v>
      </c>
      <c r="H47" s="74">
        <v>7.7769000000000004</v>
      </c>
      <c r="I47" s="74">
        <v>17.8797</v>
      </c>
      <c r="J47" s="74">
        <v>19.203700000000001</v>
      </c>
      <c r="K47" s="74">
        <v>18.5991</v>
      </c>
      <c r="L47" s="74">
        <v>7.1378000000000004</v>
      </c>
      <c r="M47" s="74">
        <v>1.6480999999999999</v>
      </c>
      <c r="N47" s="74">
        <v>6.9675000000000002</v>
      </c>
      <c r="O47" s="74">
        <v>8.6539000000000001</v>
      </c>
      <c r="P47" s="74">
        <v>8.4938000000000002</v>
      </c>
    </row>
    <row r="48" spans="1:16" ht="12.75" hidden="1" customHeight="1" outlineLevel="1">
      <c r="A48" s="62">
        <v>41671</v>
      </c>
      <c r="B48" s="74">
        <v>13.582100000000001</v>
      </c>
      <c r="C48" s="74">
        <v>4.3746999999999998</v>
      </c>
      <c r="D48" s="74">
        <v>15.274699999999999</v>
      </c>
      <c r="E48" s="74">
        <v>13.581799999999999</v>
      </c>
      <c r="F48" s="74">
        <v>18.644500000000001</v>
      </c>
      <c r="G48" s="74">
        <v>17.714700000000001</v>
      </c>
      <c r="H48" s="74">
        <v>7.0385999999999997</v>
      </c>
      <c r="I48" s="74">
        <v>18.685700000000001</v>
      </c>
      <c r="J48" s="74">
        <v>18.713200000000001</v>
      </c>
      <c r="K48" s="74">
        <v>20.9863</v>
      </c>
      <c r="L48" s="74">
        <v>7.1901999999999999</v>
      </c>
      <c r="M48" s="74">
        <v>1.7430000000000001</v>
      </c>
      <c r="N48" s="74">
        <v>7.6585999999999999</v>
      </c>
      <c r="O48" s="74">
        <v>8.4192</v>
      </c>
      <c r="P48" s="74">
        <v>6.0103999999999997</v>
      </c>
    </row>
    <row r="49" spans="1:16" ht="12.75" hidden="1" customHeight="1" outlineLevel="1">
      <c r="A49" s="62">
        <v>41699</v>
      </c>
      <c r="B49" s="74">
        <v>14.006600000000001</v>
      </c>
      <c r="C49" s="74">
        <v>4.6616999999999997</v>
      </c>
      <c r="D49" s="74">
        <v>15.333600000000001</v>
      </c>
      <c r="E49" s="74">
        <v>14.630699999999999</v>
      </c>
      <c r="F49" s="74">
        <v>21.223600000000001</v>
      </c>
      <c r="G49" s="74">
        <v>18.246700000000001</v>
      </c>
      <c r="H49" s="74">
        <v>8.5427</v>
      </c>
      <c r="I49" s="74">
        <v>18.848099999999999</v>
      </c>
      <c r="J49" s="74">
        <v>19.833600000000001</v>
      </c>
      <c r="K49" s="74">
        <v>21.518599999999999</v>
      </c>
      <c r="L49" s="74">
        <v>7.3611000000000004</v>
      </c>
      <c r="M49" s="74">
        <v>1.5217000000000001</v>
      </c>
      <c r="N49" s="74">
        <v>7.7393000000000001</v>
      </c>
      <c r="O49" s="74">
        <v>9.5132999999999992</v>
      </c>
      <c r="P49" s="74">
        <v>9.3002000000000002</v>
      </c>
    </row>
    <row r="50" spans="1:16" ht="12.75" hidden="1" customHeight="1" outlineLevel="1">
      <c r="A50" s="62">
        <v>41730</v>
      </c>
      <c r="B50" s="74">
        <v>15.419700000000001</v>
      </c>
      <c r="C50" s="74">
        <v>6.4739000000000004</v>
      </c>
      <c r="D50" s="74">
        <v>16.831800000000001</v>
      </c>
      <c r="E50" s="74">
        <v>14.8619</v>
      </c>
      <c r="F50" s="74">
        <v>21.9877</v>
      </c>
      <c r="G50" s="74">
        <v>19.4864</v>
      </c>
      <c r="H50" s="74">
        <v>9.5968999999999998</v>
      </c>
      <c r="I50" s="74">
        <v>20.5212</v>
      </c>
      <c r="J50" s="74">
        <v>19.9572</v>
      </c>
      <c r="K50" s="74">
        <v>22.355599999999999</v>
      </c>
      <c r="L50" s="74">
        <v>7.8738999999999999</v>
      </c>
      <c r="M50" s="74">
        <v>2.1766999999999999</v>
      </c>
      <c r="N50" s="74">
        <v>8.2401999999999997</v>
      </c>
      <c r="O50" s="74">
        <v>9.4062000000000001</v>
      </c>
      <c r="P50" s="74">
        <v>7.0494000000000003</v>
      </c>
    </row>
    <row r="51" spans="1:16" ht="12.75" hidden="1" customHeight="1" outlineLevel="1">
      <c r="A51" s="62">
        <v>41760</v>
      </c>
      <c r="B51" s="75">
        <v>15.777100000000001</v>
      </c>
      <c r="C51" s="75">
        <v>6.1543999999999999</v>
      </c>
      <c r="D51" s="75">
        <v>17.0442</v>
      </c>
      <c r="E51" s="75">
        <v>14.838200000000001</v>
      </c>
      <c r="F51" s="75">
        <v>22.442299999999999</v>
      </c>
      <c r="G51" s="75">
        <v>19.632000000000001</v>
      </c>
      <c r="H51" s="75">
        <v>9.4650999999999996</v>
      </c>
      <c r="I51" s="75">
        <v>20.500499999999999</v>
      </c>
      <c r="J51" s="75">
        <v>19.5579</v>
      </c>
      <c r="K51" s="75">
        <v>23.499199999999998</v>
      </c>
      <c r="L51" s="75">
        <v>8.1031999999999993</v>
      </c>
      <c r="M51" s="75">
        <v>1.54</v>
      </c>
      <c r="N51" s="75">
        <v>8.2073999999999998</v>
      </c>
      <c r="O51" s="75">
        <v>9.9454999999999991</v>
      </c>
      <c r="P51" s="75">
        <v>9.3925999999999998</v>
      </c>
    </row>
    <row r="52" spans="1:16" ht="12.75" hidden="1" customHeight="1" outlineLevel="1">
      <c r="A52" s="62">
        <v>41791</v>
      </c>
      <c r="B52" s="75">
        <v>15.462899999999999</v>
      </c>
      <c r="C52" s="75">
        <v>6.383</v>
      </c>
      <c r="D52" s="75">
        <v>16.880400000000002</v>
      </c>
      <c r="E52" s="75">
        <v>14.364699999999999</v>
      </c>
      <c r="F52" s="75">
        <v>22.385200000000001</v>
      </c>
      <c r="G52" s="75">
        <v>19.086500000000001</v>
      </c>
      <c r="H52" s="75">
        <v>8.7312999999999992</v>
      </c>
      <c r="I52" s="75">
        <v>20.020499999999998</v>
      </c>
      <c r="J52" s="75">
        <v>19.916499999999999</v>
      </c>
      <c r="K52" s="75">
        <v>23.751999999999999</v>
      </c>
      <c r="L52" s="75">
        <v>8.4558999999999997</v>
      </c>
      <c r="M52" s="75">
        <v>1.5739000000000001</v>
      </c>
      <c r="N52" s="75">
        <v>8.5039999999999996</v>
      </c>
      <c r="O52" s="75">
        <v>9.8340999999999994</v>
      </c>
      <c r="P52" s="75">
        <v>9.0504999999999995</v>
      </c>
    </row>
    <row r="53" spans="1:16" ht="12.75" hidden="1" customHeight="1" outlineLevel="1">
      <c r="A53" s="62">
        <v>41821</v>
      </c>
      <c r="B53" s="75">
        <v>14.478</v>
      </c>
      <c r="C53" s="75">
        <v>5.7423000000000002</v>
      </c>
      <c r="D53" s="75">
        <v>15.732100000000001</v>
      </c>
      <c r="E53" s="75">
        <v>14.398899999999999</v>
      </c>
      <c r="F53" s="75">
        <v>20.489599999999999</v>
      </c>
      <c r="G53" s="75">
        <v>18.5761</v>
      </c>
      <c r="H53" s="75">
        <v>8.6480999999999995</v>
      </c>
      <c r="I53" s="75">
        <v>19.391300000000001</v>
      </c>
      <c r="J53" s="75">
        <v>20.005099999999999</v>
      </c>
      <c r="K53" s="75">
        <v>21.719200000000001</v>
      </c>
      <c r="L53" s="75">
        <v>7.7435</v>
      </c>
      <c r="M53" s="75">
        <v>1.7966</v>
      </c>
      <c r="N53" s="75">
        <v>7.7111999999999998</v>
      </c>
      <c r="O53" s="75">
        <v>9.5917999999999992</v>
      </c>
      <c r="P53" s="75">
        <v>8.125</v>
      </c>
    </row>
    <row r="54" spans="1:16" hidden="1" outlineLevel="1" collapsed="1">
      <c r="A54" s="62">
        <v>41852</v>
      </c>
      <c r="B54" s="75">
        <v>14.018000000000001</v>
      </c>
      <c r="C54" s="75">
        <v>5.4984999999999999</v>
      </c>
      <c r="D54" s="75">
        <v>15.2606</v>
      </c>
      <c r="E54" s="75">
        <v>13.9977</v>
      </c>
      <c r="F54" s="75">
        <v>16.0182</v>
      </c>
      <c r="G54" s="75">
        <v>18.327100000000002</v>
      </c>
      <c r="H54" s="75">
        <v>8.1111000000000004</v>
      </c>
      <c r="I54" s="75">
        <v>19.4346</v>
      </c>
      <c r="J54" s="75">
        <v>19.534500000000001</v>
      </c>
      <c r="K54" s="75">
        <v>20.264900000000001</v>
      </c>
      <c r="L54" s="75">
        <v>8.0374999999999996</v>
      </c>
      <c r="M54" s="75">
        <v>1.6769000000000001</v>
      </c>
      <c r="N54" s="75">
        <v>8.2360000000000007</v>
      </c>
      <c r="O54" s="75">
        <v>9.5945</v>
      </c>
      <c r="P54" s="75">
        <v>8.8087</v>
      </c>
    </row>
    <row r="55" spans="1:16" hidden="1" outlineLevel="1" collapsed="1">
      <c r="A55" s="62">
        <v>41883</v>
      </c>
      <c r="B55" s="75">
        <v>13.786</v>
      </c>
      <c r="C55" s="75">
        <v>4.8728999999999996</v>
      </c>
      <c r="D55" s="75">
        <v>15.128</v>
      </c>
      <c r="E55" s="75">
        <v>13.7102</v>
      </c>
      <c r="F55" s="75">
        <v>16.859000000000002</v>
      </c>
      <c r="G55" s="75">
        <v>18.549199999999999</v>
      </c>
      <c r="H55" s="75">
        <v>8.3370999999999995</v>
      </c>
      <c r="I55" s="75">
        <v>19.498799999999999</v>
      </c>
      <c r="J55" s="75">
        <v>19.4771</v>
      </c>
      <c r="K55" s="75">
        <v>19.530899999999999</v>
      </c>
      <c r="L55" s="75">
        <v>7.5194000000000001</v>
      </c>
      <c r="M55" s="75">
        <v>1.8212999999999999</v>
      </c>
      <c r="N55" s="75">
        <v>7.8453999999999997</v>
      </c>
      <c r="O55" s="75">
        <v>9.4161999999999999</v>
      </c>
      <c r="P55" s="75">
        <v>8.5937000000000001</v>
      </c>
    </row>
    <row r="56" spans="1:16" hidden="1" outlineLevel="1" collapsed="1">
      <c r="A56" s="62">
        <v>41913</v>
      </c>
      <c r="B56" s="75">
        <v>14.0158</v>
      </c>
      <c r="C56" s="75">
        <v>5.0164</v>
      </c>
      <c r="D56" s="75">
        <v>15.443099999999999</v>
      </c>
      <c r="E56" s="75">
        <v>13.827500000000001</v>
      </c>
      <c r="F56" s="75">
        <v>17.530200000000001</v>
      </c>
      <c r="G56" s="75">
        <v>18.497900000000001</v>
      </c>
      <c r="H56" s="75">
        <v>7.7659000000000002</v>
      </c>
      <c r="I56" s="75">
        <v>19.532699999999998</v>
      </c>
      <c r="J56" s="75">
        <v>19.9557</v>
      </c>
      <c r="K56" s="75">
        <v>22.998899999999999</v>
      </c>
      <c r="L56" s="75">
        <v>8.0307999999999993</v>
      </c>
      <c r="M56" s="75">
        <v>1.7430000000000001</v>
      </c>
      <c r="N56" s="75">
        <v>8.4307999999999996</v>
      </c>
      <c r="O56" s="75">
        <v>9.3811</v>
      </c>
      <c r="P56" s="75">
        <v>8.7161000000000008</v>
      </c>
    </row>
    <row r="57" spans="1:16" hidden="1" outlineLevel="1" collapsed="1">
      <c r="A57" s="62">
        <v>41944</v>
      </c>
      <c r="B57" s="75">
        <v>13.891299999999999</v>
      </c>
      <c r="C57" s="75">
        <v>4.9149000000000003</v>
      </c>
      <c r="D57" s="75">
        <v>15.1753</v>
      </c>
      <c r="E57" s="75">
        <v>14.202500000000001</v>
      </c>
      <c r="F57" s="75">
        <v>18.260899999999999</v>
      </c>
      <c r="G57" s="75">
        <v>18.2333</v>
      </c>
      <c r="H57" s="75">
        <v>7.6086</v>
      </c>
      <c r="I57" s="75">
        <v>19.3354</v>
      </c>
      <c r="J57" s="75">
        <v>19.9864</v>
      </c>
      <c r="K57" s="75">
        <v>22.685600000000001</v>
      </c>
      <c r="L57" s="75">
        <v>7.9406999999999996</v>
      </c>
      <c r="M57" s="75">
        <v>1.4513</v>
      </c>
      <c r="N57" s="75">
        <v>8.2994000000000003</v>
      </c>
      <c r="O57" s="75">
        <v>9.7775999999999996</v>
      </c>
      <c r="P57" s="75">
        <v>3.7431000000000001</v>
      </c>
    </row>
    <row r="58" spans="1:16" hidden="1" outlineLevel="1" collapsed="1">
      <c r="A58" s="62">
        <v>41974</v>
      </c>
      <c r="B58" s="75">
        <v>12.849600000000001</v>
      </c>
      <c r="C58" s="75">
        <v>2.5398999999999998</v>
      </c>
      <c r="D58" s="75">
        <v>15.432600000000001</v>
      </c>
      <c r="E58" s="75">
        <v>14.366400000000001</v>
      </c>
      <c r="F58" s="75">
        <v>11.8467</v>
      </c>
      <c r="G58" s="75">
        <v>16.287099999999999</v>
      </c>
      <c r="H58" s="75">
        <v>3.1568999999999998</v>
      </c>
      <c r="I58" s="75">
        <v>19.277699999999999</v>
      </c>
      <c r="J58" s="75">
        <v>20.506499999999999</v>
      </c>
      <c r="K58" s="75">
        <v>19.421399999999998</v>
      </c>
      <c r="L58" s="75">
        <v>7.5902000000000003</v>
      </c>
      <c r="M58" s="75">
        <v>1.4095</v>
      </c>
      <c r="N58" s="75">
        <v>8.2020999999999997</v>
      </c>
      <c r="O58" s="75">
        <v>9.9133999999999993</v>
      </c>
      <c r="P58" s="75">
        <v>6.6166</v>
      </c>
    </row>
    <row r="59" spans="1:16" hidden="1" outlineLevel="1">
      <c r="A59" s="62">
        <v>42005</v>
      </c>
      <c r="B59" s="75">
        <v>12.292299999999999</v>
      </c>
      <c r="C59" s="75">
        <v>2.7452999999999999</v>
      </c>
      <c r="D59" s="75">
        <v>13.552300000000001</v>
      </c>
      <c r="E59" s="75">
        <v>14.0761</v>
      </c>
      <c r="F59" s="75">
        <v>15.673999999999999</v>
      </c>
      <c r="G59" s="75">
        <v>15.979699999999999</v>
      </c>
      <c r="H59" s="75">
        <v>3.6093999999999999</v>
      </c>
      <c r="I59" s="75">
        <v>17.5457</v>
      </c>
      <c r="J59" s="75">
        <v>20.642800000000001</v>
      </c>
      <c r="K59" s="75">
        <v>17.901900000000001</v>
      </c>
      <c r="L59" s="75">
        <v>7.8018999999999998</v>
      </c>
      <c r="M59" s="75">
        <v>1.3979999999999999</v>
      </c>
      <c r="N59" s="75">
        <v>7.4695999999999998</v>
      </c>
      <c r="O59" s="75">
        <v>10.7484</v>
      </c>
      <c r="P59" s="75">
        <v>7.3829000000000002</v>
      </c>
    </row>
    <row r="60" spans="1:16" hidden="1" outlineLevel="1" collapsed="1">
      <c r="A60" s="62">
        <v>42036</v>
      </c>
      <c r="B60" s="75">
        <v>11.614599999999999</v>
      </c>
      <c r="C60" s="75">
        <v>3.0627</v>
      </c>
      <c r="D60" s="75">
        <v>13.198700000000001</v>
      </c>
      <c r="E60" s="75">
        <v>13.3132</v>
      </c>
      <c r="F60" s="75">
        <v>28.290500000000002</v>
      </c>
      <c r="G60" s="75">
        <v>16.037600000000001</v>
      </c>
      <c r="H60" s="75">
        <v>4.2194000000000003</v>
      </c>
      <c r="I60" s="75">
        <v>18.1616</v>
      </c>
      <c r="J60" s="75">
        <v>20.426600000000001</v>
      </c>
      <c r="K60" s="75">
        <v>34.761499999999998</v>
      </c>
      <c r="L60" s="75">
        <v>7.258</v>
      </c>
      <c r="M60" s="75">
        <v>1.673</v>
      </c>
      <c r="N60" s="75">
        <v>7.2370999999999999</v>
      </c>
      <c r="O60" s="75">
        <v>10.059699999999999</v>
      </c>
      <c r="P60" s="75">
        <v>7.6742999999999997</v>
      </c>
    </row>
    <row r="61" spans="1:16" hidden="1" outlineLevel="1" collapsed="1">
      <c r="A61" s="62">
        <v>42064</v>
      </c>
      <c r="B61" s="75">
        <v>12.414199999999999</v>
      </c>
      <c r="C61" s="75">
        <v>2.8965999999999998</v>
      </c>
      <c r="D61" s="75">
        <v>14.561</v>
      </c>
      <c r="E61" s="75">
        <v>14.031000000000001</v>
      </c>
      <c r="F61" s="75">
        <v>16.742699999999999</v>
      </c>
      <c r="G61" s="75">
        <v>16.902699999999999</v>
      </c>
      <c r="H61" s="75">
        <v>4.0591999999999997</v>
      </c>
      <c r="I61" s="75">
        <v>19.7562</v>
      </c>
      <c r="J61" s="75">
        <v>21.419799999999999</v>
      </c>
      <c r="K61" s="75">
        <v>20.9588</v>
      </c>
      <c r="L61" s="75">
        <v>7.5815000000000001</v>
      </c>
      <c r="M61" s="75">
        <v>1.2967</v>
      </c>
      <c r="N61" s="75">
        <v>7.3960999999999997</v>
      </c>
      <c r="O61" s="75">
        <v>10.938599999999999</v>
      </c>
      <c r="P61" s="75">
        <v>8.8522999999999996</v>
      </c>
    </row>
    <row r="62" spans="1:16" hidden="1" outlineLevel="1" collapsed="1">
      <c r="A62" s="62">
        <v>42095</v>
      </c>
      <c r="B62" s="75">
        <v>15.1751</v>
      </c>
      <c r="C62" s="75">
        <v>2.9980000000000002</v>
      </c>
      <c r="D62" s="75">
        <v>16.8188</v>
      </c>
      <c r="E62" s="75">
        <v>17.644400000000001</v>
      </c>
      <c r="F62" s="75">
        <v>10.2951</v>
      </c>
      <c r="G62" s="75">
        <v>19.511500000000002</v>
      </c>
      <c r="H62" s="75">
        <v>3.6366000000000001</v>
      </c>
      <c r="I62" s="75">
        <v>21.923400000000001</v>
      </c>
      <c r="J62" s="75">
        <v>25.0487</v>
      </c>
      <c r="K62" s="75">
        <v>20.6968</v>
      </c>
      <c r="L62" s="75">
        <v>9.3596000000000004</v>
      </c>
      <c r="M62" s="75">
        <v>1.5788</v>
      </c>
      <c r="N62" s="75">
        <v>8.1533999999999995</v>
      </c>
      <c r="O62" s="75">
        <v>13.2326</v>
      </c>
      <c r="P62" s="75">
        <v>8.4978999999999996</v>
      </c>
    </row>
    <row r="63" spans="1:16" hidden="1" outlineLevel="1" collapsed="1">
      <c r="A63" s="62">
        <v>42125</v>
      </c>
      <c r="B63" s="75">
        <v>15.3384</v>
      </c>
      <c r="C63" s="75">
        <v>2.8149000000000002</v>
      </c>
      <c r="D63" s="75">
        <v>17.2438</v>
      </c>
      <c r="E63" s="75">
        <v>17.797799999999999</v>
      </c>
      <c r="F63" s="75">
        <v>15.930199999999999</v>
      </c>
      <c r="G63" s="75">
        <v>19.367000000000001</v>
      </c>
      <c r="H63" s="75">
        <v>3.33</v>
      </c>
      <c r="I63" s="75">
        <v>22.187200000000001</v>
      </c>
      <c r="J63" s="75">
        <v>24.680700000000002</v>
      </c>
      <c r="K63" s="75">
        <v>17.901299999999999</v>
      </c>
      <c r="L63" s="75">
        <v>9.1143000000000001</v>
      </c>
      <c r="M63" s="75">
        <v>1.3802000000000001</v>
      </c>
      <c r="N63" s="75">
        <v>7.6269</v>
      </c>
      <c r="O63" s="75">
        <v>13.0932</v>
      </c>
      <c r="P63" s="75">
        <v>6.4090999999999996</v>
      </c>
    </row>
    <row r="64" spans="1:16" hidden="1" outlineLevel="1" collapsed="1">
      <c r="A64" s="62">
        <v>42156</v>
      </c>
      <c r="B64" s="75">
        <v>14.0717</v>
      </c>
      <c r="C64" s="75">
        <v>2.9079000000000002</v>
      </c>
      <c r="D64" s="75">
        <v>16.080300000000001</v>
      </c>
      <c r="E64" s="75">
        <v>16.9878</v>
      </c>
      <c r="F64" s="75">
        <v>14.7356</v>
      </c>
      <c r="G64" s="75">
        <v>17.963100000000001</v>
      </c>
      <c r="H64" s="75">
        <v>3.649</v>
      </c>
      <c r="I64" s="75">
        <v>20.6145</v>
      </c>
      <c r="J64" s="75">
        <v>23.654699999999998</v>
      </c>
      <c r="K64" s="75">
        <v>20.824100000000001</v>
      </c>
      <c r="L64" s="75">
        <v>7.6718999999999999</v>
      </c>
      <c r="M64" s="75">
        <v>1.32</v>
      </c>
      <c r="N64" s="75">
        <v>7.4588000000000001</v>
      </c>
      <c r="O64" s="75">
        <v>11.344200000000001</v>
      </c>
      <c r="P64" s="75">
        <v>6.0675999999999997</v>
      </c>
    </row>
    <row r="65" spans="1:16" hidden="1" outlineLevel="1" collapsed="1">
      <c r="A65" s="62">
        <v>42186</v>
      </c>
      <c r="B65" s="75">
        <v>12.7377</v>
      </c>
      <c r="C65" s="75">
        <v>3.2837999999999998</v>
      </c>
      <c r="D65" s="75">
        <v>14.531000000000001</v>
      </c>
      <c r="E65" s="75">
        <v>16.035699999999999</v>
      </c>
      <c r="F65" s="75">
        <v>9.5355000000000008</v>
      </c>
      <c r="G65" s="75">
        <v>16.644500000000001</v>
      </c>
      <c r="H65" s="75">
        <v>3.8868</v>
      </c>
      <c r="I65" s="75">
        <v>19.8002</v>
      </c>
      <c r="J65" s="75">
        <v>23.105599999999999</v>
      </c>
      <c r="K65" s="75">
        <v>14.1953</v>
      </c>
      <c r="L65" s="75">
        <v>6.8894000000000002</v>
      </c>
      <c r="M65" s="75">
        <v>1.5448</v>
      </c>
      <c r="N65" s="75">
        <v>6.9096000000000002</v>
      </c>
      <c r="O65" s="75">
        <v>10.1623</v>
      </c>
      <c r="P65" s="75">
        <v>8.0876999999999999</v>
      </c>
    </row>
    <row r="66" spans="1:16" hidden="1" outlineLevel="1" collapsed="1">
      <c r="A66" s="62">
        <v>42217</v>
      </c>
      <c r="B66" s="75">
        <v>12.0097</v>
      </c>
      <c r="C66" s="75">
        <v>2.9594</v>
      </c>
      <c r="D66" s="75">
        <v>13.3245</v>
      </c>
      <c r="E66" s="75">
        <v>17.0779</v>
      </c>
      <c r="F66" s="75">
        <v>9.3376999999999999</v>
      </c>
      <c r="G66" s="75">
        <v>16.5684</v>
      </c>
      <c r="H66" s="75">
        <v>3.5903</v>
      </c>
      <c r="I66" s="75">
        <v>19.9834</v>
      </c>
      <c r="J66" s="75">
        <v>23.195799999999998</v>
      </c>
      <c r="K66" s="75">
        <v>17.446200000000001</v>
      </c>
      <c r="L66" s="75">
        <v>6.4329000000000001</v>
      </c>
      <c r="M66" s="75">
        <v>1.2177</v>
      </c>
      <c r="N66" s="75">
        <v>6.3379000000000003</v>
      </c>
      <c r="O66" s="75">
        <v>10.6799</v>
      </c>
      <c r="P66" s="75">
        <v>8.3543000000000003</v>
      </c>
    </row>
    <row r="67" spans="1:16" hidden="1" outlineLevel="1" collapsed="1">
      <c r="A67" s="62">
        <v>42248</v>
      </c>
      <c r="B67" s="74">
        <v>11.351900000000001</v>
      </c>
      <c r="C67" s="74">
        <v>2.8170999999999999</v>
      </c>
      <c r="D67" s="74">
        <v>12.344799999999999</v>
      </c>
      <c r="E67" s="74">
        <v>18.5214</v>
      </c>
      <c r="F67" s="74">
        <v>9.8597000000000001</v>
      </c>
      <c r="G67" s="74">
        <v>16.069199999999999</v>
      </c>
      <c r="H67" s="74">
        <v>3.7393999999999998</v>
      </c>
      <c r="I67" s="74">
        <v>18.64</v>
      </c>
      <c r="J67" s="74">
        <v>23.105799999999999</v>
      </c>
      <c r="K67" s="74">
        <v>18.0366</v>
      </c>
      <c r="L67" s="74">
        <v>6.3023999999999996</v>
      </c>
      <c r="M67" s="74">
        <v>1.1081000000000001</v>
      </c>
      <c r="N67" s="74">
        <v>6.6562000000000001</v>
      </c>
      <c r="O67" s="74">
        <v>10.848699999999999</v>
      </c>
      <c r="P67" s="74">
        <v>8.6288999999999998</v>
      </c>
    </row>
    <row r="68" spans="1:16" hidden="1" outlineLevel="1" collapsed="1">
      <c r="A68" s="62">
        <v>42278</v>
      </c>
      <c r="B68" s="74">
        <v>12.135899999999999</v>
      </c>
      <c r="C68" s="74">
        <v>2.2799999999999998</v>
      </c>
      <c r="D68" s="74">
        <v>14.735300000000001</v>
      </c>
      <c r="E68" s="74">
        <v>15.787100000000001</v>
      </c>
      <c r="F68" s="74">
        <v>13.6594</v>
      </c>
      <c r="G68" s="74">
        <v>16.5578</v>
      </c>
      <c r="H68" s="74">
        <v>2.9952999999999999</v>
      </c>
      <c r="I68" s="74">
        <v>20.418600000000001</v>
      </c>
      <c r="J68" s="74">
        <v>22.151399999999999</v>
      </c>
      <c r="K68" s="74">
        <v>17.7348</v>
      </c>
      <c r="L68" s="74">
        <v>5.9962999999999997</v>
      </c>
      <c r="M68" s="74">
        <v>1.1182000000000001</v>
      </c>
      <c r="N68" s="74">
        <v>7.0914000000000001</v>
      </c>
      <c r="O68" s="74">
        <v>7.8280000000000003</v>
      </c>
      <c r="P68" s="74">
        <v>6.8623000000000003</v>
      </c>
    </row>
    <row r="69" spans="1:16" hidden="1" outlineLevel="1" collapsed="1">
      <c r="A69" s="62">
        <v>42309</v>
      </c>
      <c r="B69" s="74">
        <v>11.8767</v>
      </c>
      <c r="C69" s="74">
        <v>2.1009000000000002</v>
      </c>
      <c r="D69" s="74">
        <v>14.0932</v>
      </c>
      <c r="E69" s="74">
        <v>17.385000000000002</v>
      </c>
      <c r="F69" s="74">
        <v>17.921600000000002</v>
      </c>
      <c r="G69" s="74">
        <v>16.498000000000001</v>
      </c>
      <c r="H69" s="74">
        <v>2.722</v>
      </c>
      <c r="I69" s="74">
        <v>20.159800000000001</v>
      </c>
      <c r="J69" s="74">
        <v>21.8565</v>
      </c>
      <c r="K69" s="74">
        <v>18.052600000000002</v>
      </c>
      <c r="L69" s="74">
        <v>5.9302999999999999</v>
      </c>
      <c r="M69" s="74">
        <v>1.2529999999999999</v>
      </c>
      <c r="N69" s="74">
        <v>6.9070999999999998</v>
      </c>
      <c r="O69" s="74">
        <v>9.1348000000000003</v>
      </c>
      <c r="P69" s="74">
        <v>7.4339000000000004</v>
      </c>
    </row>
    <row r="70" spans="1:16" hidden="1" outlineLevel="1" collapsed="1">
      <c r="A70" s="62">
        <v>42339</v>
      </c>
      <c r="B70" s="74">
        <v>11.145099999999999</v>
      </c>
      <c r="C70" s="74">
        <v>2.3047</v>
      </c>
      <c r="D70" s="74">
        <v>13.666700000000001</v>
      </c>
      <c r="E70" s="74">
        <v>15.846299999999999</v>
      </c>
      <c r="F70" s="74">
        <v>12.1694</v>
      </c>
      <c r="G70" s="74">
        <v>15.8931</v>
      </c>
      <c r="H70" s="74">
        <v>3.3746</v>
      </c>
      <c r="I70" s="74">
        <v>19.8064</v>
      </c>
      <c r="J70" s="74">
        <v>21.6586</v>
      </c>
      <c r="K70" s="74">
        <v>17.4162</v>
      </c>
      <c r="L70" s="74">
        <v>6.0183999999999997</v>
      </c>
      <c r="M70" s="74">
        <v>1.0588</v>
      </c>
      <c r="N70" s="74">
        <v>7.32</v>
      </c>
      <c r="O70" s="74">
        <v>8.8546999999999993</v>
      </c>
      <c r="P70" s="74">
        <v>8.3444000000000003</v>
      </c>
    </row>
    <row r="71" spans="1:16" hidden="1" outlineLevel="1" collapsed="1">
      <c r="A71" s="62">
        <v>42370</v>
      </c>
      <c r="B71" s="74">
        <v>10.603300000000001</v>
      </c>
      <c r="C71" s="74">
        <v>1.9512</v>
      </c>
      <c r="D71" s="74">
        <v>13.4712</v>
      </c>
      <c r="E71" s="74">
        <v>16.7973</v>
      </c>
      <c r="F71" s="74">
        <v>15.3863</v>
      </c>
      <c r="G71" s="74">
        <v>14.5951</v>
      </c>
      <c r="H71" s="74">
        <v>2.7029999999999998</v>
      </c>
      <c r="I71" s="74">
        <v>18.501200000000001</v>
      </c>
      <c r="J71" s="74">
        <v>21.792200000000001</v>
      </c>
      <c r="K71" s="74">
        <v>19.081700000000001</v>
      </c>
      <c r="L71" s="74">
        <v>5.3825000000000003</v>
      </c>
      <c r="M71" s="74">
        <v>1.0369999999999999</v>
      </c>
      <c r="N71" s="74">
        <v>6.8391999999999999</v>
      </c>
      <c r="O71" s="74">
        <v>9.2396999999999991</v>
      </c>
      <c r="P71" s="74">
        <v>1.6371</v>
      </c>
    </row>
    <row r="72" spans="1:16" hidden="1" outlineLevel="1" collapsed="1">
      <c r="A72" s="62">
        <v>42401</v>
      </c>
      <c r="B72" s="74">
        <v>11.415100000000001</v>
      </c>
      <c r="C72" s="74">
        <v>3.1303000000000001</v>
      </c>
      <c r="D72" s="74">
        <v>12.628399999999999</v>
      </c>
      <c r="E72" s="74">
        <v>15.507099999999999</v>
      </c>
      <c r="F72" s="74">
        <v>16.1434</v>
      </c>
      <c r="G72" s="74">
        <v>16.910900000000002</v>
      </c>
      <c r="H72" s="74">
        <v>4.8003999999999998</v>
      </c>
      <c r="I72" s="74">
        <v>19.283899999999999</v>
      </c>
      <c r="J72" s="74">
        <v>20.758299999999998</v>
      </c>
      <c r="K72" s="74">
        <v>19.181100000000001</v>
      </c>
      <c r="L72" s="74">
        <v>5.8209999999999997</v>
      </c>
      <c r="M72" s="74">
        <v>1.1375</v>
      </c>
      <c r="N72" s="74">
        <v>6.3407999999999998</v>
      </c>
      <c r="O72" s="74">
        <v>8.8318999999999992</v>
      </c>
      <c r="P72" s="74">
        <v>7.1833</v>
      </c>
    </row>
    <row r="73" spans="1:16" hidden="1" outlineLevel="1" collapsed="1">
      <c r="A73" s="62">
        <v>42430</v>
      </c>
      <c r="B73" s="74">
        <v>12.074</v>
      </c>
      <c r="C73" s="74">
        <v>5.8513000000000002</v>
      </c>
      <c r="D73" s="74">
        <v>12.666700000000001</v>
      </c>
      <c r="E73" s="74">
        <v>12.812799999999999</v>
      </c>
      <c r="F73" s="74">
        <v>8.7187000000000001</v>
      </c>
      <c r="G73" s="74">
        <v>17.4922</v>
      </c>
      <c r="H73" s="74">
        <v>7.4005000000000001</v>
      </c>
      <c r="I73" s="74">
        <v>18.728100000000001</v>
      </c>
      <c r="J73" s="74">
        <v>19.697500000000002</v>
      </c>
      <c r="K73" s="74">
        <v>17.866900000000001</v>
      </c>
      <c r="L73" s="74">
        <v>6.2375999999999996</v>
      </c>
      <c r="M73" s="74">
        <v>1.5</v>
      </c>
      <c r="N73" s="74">
        <v>6.1395</v>
      </c>
      <c r="O73" s="74">
        <v>7.5488999999999997</v>
      </c>
      <c r="P73" s="74">
        <v>8.4572000000000003</v>
      </c>
    </row>
    <row r="74" spans="1:16" hidden="1" outlineLevel="1" collapsed="1">
      <c r="A74" s="62">
        <v>42461</v>
      </c>
      <c r="B74" s="74">
        <v>12.646000000000001</v>
      </c>
      <c r="C74" s="74">
        <v>5.3855000000000004</v>
      </c>
      <c r="D74" s="74">
        <v>12.83</v>
      </c>
      <c r="E74" s="74">
        <v>15.892799999999999</v>
      </c>
      <c r="F74" s="74">
        <v>18.997499999999999</v>
      </c>
      <c r="G74" s="74">
        <v>16.741800000000001</v>
      </c>
      <c r="H74" s="74">
        <v>6.6534000000000004</v>
      </c>
      <c r="I74" s="74">
        <v>17.810300000000002</v>
      </c>
      <c r="J74" s="74">
        <v>19.231400000000001</v>
      </c>
      <c r="K74" s="74">
        <v>19.596299999999999</v>
      </c>
      <c r="L74" s="74">
        <v>5.7971000000000004</v>
      </c>
      <c r="M74" s="74">
        <v>1.2915000000000001</v>
      </c>
      <c r="N74" s="74">
        <v>5.7797000000000001</v>
      </c>
      <c r="O74" s="74">
        <v>7.9211999999999998</v>
      </c>
      <c r="P74" s="74">
        <v>3.5701000000000001</v>
      </c>
    </row>
    <row r="75" spans="1:16" hidden="1" outlineLevel="1" collapsed="1">
      <c r="A75" s="62">
        <v>42491</v>
      </c>
      <c r="B75" s="74">
        <v>11.630699999999999</v>
      </c>
      <c r="C75" s="74">
        <v>3.8441000000000001</v>
      </c>
      <c r="D75" s="74">
        <v>12.486000000000001</v>
      </c>
      <c r="E75" s="74">
        <v>14.405900000000001</v>
      </c>
      <c r="F75" s="74">
        <v>8.7698999999999998</v>
      </c>
      <c r="G75" s="74">
        <v>15.7577</v>
      </c>
      <c r="H75" s="74">
        <v>5.0739999999999998</v>
      </c>
      <c r="I75" s="74">
        <v>17.539899999999999</v>
      </c>
      <c r="J75" s="74">
        <v>18.464300000000001</v>
      </c>
      <c r="K75" s="74">
        <v>17.020700000000001</v>
      </c>
      <c r="L75" s="74">
        <v>5.6261999999999999</v>
      </c>
      <c r="M75" s="74">
        <v>1.1085</v>
      </c>
      <c r="N75" s="74">
        <v>5.7198000000000002</v>
      </c>
      <c r="O75" s="74">
        <v>7.4832999999999998</v>
      </c>
      <c r="P75" s="74">
        <v>8.4989000000000008</v>
      </c>
    </row>
    <row r="76" spans="1:16" hidden="1" outlineLevel="1" collapsed="1">
      <c r="A76" s="62">
        <v>42522</v>
      </c>
      <c r="B76" s="74">
        <v>11.3443</v>
      </c>
      <c r="C76" s="74">
        <v>3.3696000000000002</v>
      </c>
      <c r="D76" s="74">
        <v>12.9556</v>
      </c>
      <c r="E76" s="74">
        <v>13.544499999999999</v>
      </c>
      <c r="F76" s="74">
        <v>10.869199999999999</v>
      </c>
      <c r="G76" s="74">
        <v>15.409700000000001</v>
      </c>
      <c r="H76" s="74">
        <v>5.2546999999999997</v>
      </c>
      <c r="I76" s="74">
        <v>17.111599999999999</v>
      </c>
      <c r="J76" s="74">
        <v>18.338200000000001</v>
      </c>
      <c r="K76" s="74">
        <v>18.5061</v>
      </c>
      <c r="L76" s="74">
        <v>4.8977000000000004</v>
      </c>
      <c r="M76" s="74">
        <v>1.0052000000000001</v>
      </c>
      <c r="N76" s="74">
        <v>5.6235999999999997</v>
      </c>
      <c r="O76" s="74">
        <v>6.6803999999999997</v>
      </c>
      <c r="P76" s="74">
        <v>7.6208999999999998</v>
      </c>
    </row>
    <row r="77" spans="1:16" hidden="1" outlineLevel="1" collapsed="1">
      <c r="A77" s="62">
        <v>42552</v>
      </c>
      <c r="B77" s="74">
        <v>10.605600000000001</v>
      </c>
      <c r="C77" s="74">
        <v>4.7746000000000004</v>
      </c>
      <c r="D77" s="74">
        <v>11.764200000000001</v>
      </c>
      <c r="E77" s="74">
        <v>13.768800000000001</v>
      </c>
      <c r="F77" s="74">
        <v>15.2921</v>
      </c>
      <c r="G77" s="74">
        <v>14.370699999999999</v>
      </c>
      <c r="H77" s="74">
        <v>6.2815000000000003</v>
      </c>
      <c r="I77" s="74">
        <v>16.6739</v>
      </c>
      <c r="J77" s="74">
        <v>18.136199999999999</v>
      </c>
      <c r="K77" s="74">
        <v>17.881699999999999</v>
      </c>
      <c r="L77" s="74">
        <v>4.5918000000000001</v>
      </c>
      <c r="M77" s="74">
        <v>0.86329999999999996</v>
      </c>
      <c r="N77" s="74">
        <v>5.0380000000000003</v>
      </c>
      <c r="O77" s="74">
        <v>6.3452999999999999</v>
      </c>
      <c r="P77" s="74">
        <v>6.7488000000000001</v>
      </c>
    </row>
    <row r="78" spans="1:16" hidden="1" outlineLevel="1" collapsed="1">
      <c r="A78" s="62">
        <v>42583</v>
      </c>
      <c r="B78" s="74">
        <v>9.4128000000000007</v>
      </c>
      <c r="C78" s="74">
        <v>3.1084000000000001</v>
      </c>
      <c r="D78" s="74">
        <v>11.490399999999999</v>
      </c>
      <c r="E78" s="74">
        <v>12.9305</v>
      </c>
      <c r="F78" s="74">
        <v>14.805</v>
      </c>
      <c r="G78" s="74">
        <v>13.3285</v>
      </c>
      <c r="H78" s="74">
        <v>4.6082000000000001</v>
      </c>
      <c r="I78" s="74">
        <v>16.305800000000001</v>
      </c>
      <c r="J78" s="74">
        <v>17.828700000000001</v>
      </c>
      <c r="K78" s="74">
        <v>17.639600000000002</v>
      </c>
      <c r="L78" s="74">
        <v>3.8809</v>
      </c>
      <c r="M78" s="74">
        <v>0.99119999999999997</v>
      </c>
      <c r="N78" s="74">
        <v>4.7968999999999999</v>
      </c>
      <c r="O78" s="74">
        <v>5.6539000000000001</v>
      </c>
      <c r="P78" s="74">
        <v>5.8269000000000002</v>
      </c>
    </row>
    <row r="79" spans="1:16" hidden="1" outlineLevel="1" collapsed="1">
      <c r="A79" s="62">
        <v>42614</v>
      </c>
      <c r="B79" s="74">
        <v>9.0119000000000007</v>
      </c>
      <c r="C79" s="74">
        <v>3.2713999999999999</v>
      </c>
      <c r="D79" s="74">
        <v>11.2013</v>
      </c>
      <c r="E79" s="74">
        <v>13.5204</v>
      </c>
      <c r="F79" s="74">
        <v>12.1296</v>
      </c>
      <c r="G79" s="74">
        <v>12.7384</v>
      </c>
      <c r="H79" s="74">
        <v>5.1383999999999999</v>
      </c>
      <c r="I79" s="74">
        <v>15.6411</v>
      </c>
      <c r="J79" s="74">
        <v>16.978200000000001</v>
      </c>
      <c r="K79" s="74">
        <v>17.351199999999999</v>
      </c>
      <c r="L79" s="74">
        <v>3.5632000000000001</v>
      </c>
      <c r="M79" s="74">
        <v>0.96079999999999999</v>
      </c>
      <c r="N79" s="74">
        <v>4.5873999999999997</v>
      </c>
      <c r="O79" s="74">
        <v>6.56</v>
      </c>
      <c r="P79" s="74">
        <v>8.4275000000000002</v>
      </c>
    </row>
    <row r="80" spans="1:16" hidden="1" outlineLevel="1" collapsed="1">
      <c r="A80" s="62">
        <v>42644</v>
      </c>
      <c r="B80" s="74">
        <v>9.3641000000000005</v>
      </c>
      <c r="C80" s="74">
        <v>3.1402000000000001</v>
      </c>
      <c r="D80" s="74">
        <v>11.152200000000001</v>
      </c>
      <c r="E80" s="74">
        <v>12.7644</v>
      </c>
      <c r="F80" s="74">
        <v>8.5268999999999995</v>
      </c>
      <c r="G80" s="74">
        <v>13.417899999999999</v>
      </c>
      <c r="H80" s="74">
        <v>4.6731999999999996</v>
      </c>
      <c r="I80" s="74">
        <v>16.370100000000001</v>
      </c>
      <c r="J80" s="74">
        <v>17.657599999999999</v>
      </c>
      <c r="K80" s="74">
        <v>19.1496</v>
      </c>
      <c r="L80" s="74">
        <v>4.4218000000000002</v>
      </c>
      <c r="M80" s="74">
        <v>1.0085</v>
      </c>
      <c r="N80" s="74">
        <v>5.1315999999999997</v>
      </c>
      <c r="O80" s="74">
        <v>6.4884000000000004</v>
      </c>
      <c r="P80" s="74">
        <v>7.4127000000000001</v>
      </c>
    </row>
    <row r="81" spans="1:16" hidden="1" outlineLevel="1" collapsed="1">
      <c r="A81" s="62">
        <v>42675</v>
      </c>
      <c r="B81" s="74">
        <v>10.2981</v>
      </c>
      <c r="C81" s="74">
        <v>3.4641000000000002</v>
      </c>
      <c r="D81" s="74">
        <v>12.0474</v>
      </c>
      <c r="E81" s="74">
        <v>13.392300000000001</v>
      </c>
      <c r="F81" s="74">
        <v>13.483499999999999</v>
      </c>
      <c r="G81" s="74">
        <v>13.8169</v>
      </c>
      <c r="H81" s="74">
        <v>4.8209999999999997</v>
      </c>
      <c r="I81" s="74">
        <v>16.470400000000001</v>
      </c>
      <c r="J81" s="74">
        <v>17.9435</v>
      </c>
      <c r="K81" s="74">
        <v>18.7895</v>
      </c>
      <c r="L81" s="74">
        <v>4.9017999999999997</v>
      </c>
      <c r="M81" s="74">
        <v>0.94</v>
      </c>
      <c r="N81" s="74">
        <v>5.3379000000000003</v>
      </c>
      <c r="O81" s="74">
        <v>7.7401999999999997</v>
      </c>
      <c r="P81" s="74">
        <v>7.8379000000000003</v>
      </c>
    </row>
    <row r="82" spans="1:16" hidden="1" outlineLevel="1" collapsed="1">
      <c r="A82" s="62">
        <v>42705</v>
      </c>
      <c r="B82" s="74">
        <v>9.8561999999999994</v>
      </c>
      <c r="C82" s="74">
        <v>2.6850000000000001</v>
      </c>
      <c r="D82" s="74">
        <v>11.441700000000001</v>
      </c>
      <c r="E82" s="74">
        <v>13.079000000000001</v>
      </c>
      <c r="F82" s="74">
        <v>16.232500000000002</v>
      </c>
      <c r="G82" s="74">
        <v>13.4336</v>
      </c>
      <c r="H82" s="74">
        <v>3.5842999999999998</v>
      </c>
      <c r="I82" s="74">
        <v>16.3126</v>
      </c>
      <c r="J82" s="74">
        <v>17.940300000000001</v>
      </c>
      <c r="K82" s="74">
        <v>18.255099999999999</v>
      </c>
      <c r="L82" s="74">
        <v>5.141</v>
      </c>
      <c r="M82" s="74">
        <v>1.0239</v>
      </c>
      <c r="N82" s="74">
        <v>5.3097000000000003</v>
      </c>
      <c r="O82" s="74">
        <v>8.0428999999999995</v>
      </c>
      <c r="P82" s="74">
        <v>7.6344000000000003</v>
      </c>
    </row>
    <row r="83" spans="1:16" hidden="1" outlineLevel="1" collapsed="1">
      <c r="A83" s="62">
        <v>42736</v>
      </c>
      <c r="B83" s="74">
        <v>9.6888000000000005</v>
      </c>
      <c r="C83" s="74">
        <v>2.5966</v>
      </c>
      <c r="D83" s="74">
        <v>10.8134</v>
      </c>
      <c r="E83" s="74">
        <v>12.313000000000001</v>
      </c>
      <c r="F83" s="74">
        <v>14.0783</v>
      </c>
      <c r="G83" s="74">
        <v>14.0746</v>
      </c>
      <c r="H83" s="74">
        <v>3.6604000000000001</v>
      </c>
      <c r="I83" s="74">
        <v>16.269500000000001</v>
      </c>
      <c r="J83" s="74">
        <v>18.029299999999999</v>
      </c>
      <c r="K83" s="74">
        <v>19.347100000000001</v>
      </c>
      <c r="L83" s="74">
        <v>4.8247</v>
      </c>
      <c r="M83" s="74">
        <v>1.0273000000000001</v>
      </c>
      <c r="N83" s="74">
        <v>4.8752000000000004</v>
      </c>
      <c r="O83" s="74">
        <v>6.9539</v>
      </c>
      <c r="P83" s="74">
        <v>8.0211000000000006</v>
      </c>
    </row>
    <row r="84" spans="1:16" hidden="1" outlineLevel="1" collapsed="1">
      <c r="A84" s="62">
        <v>42767</v>
      </c>
      <c r="B84" s="74">
        <v>9.1575000000000006</v>
      </c>
      <c r="C84" s="74">
        <v>2.8001</v>
      </c>
      <c r="D84" s="74">
        <v>10.373200000000001</v>
      </c>
      <c r="E84" s="74">
        <v>12.844799999999999</v>
      </c>
      <c r="F84" s="74">
        <v>13.4366</v>
      </c>
      <c r="G84" s="74">
        <v>13.255599999999999</v>
      </c>
      <c r="H84" s="74">
        <v>4.2252000000000001</v>
      </c>
      <c r="I84" s="74">
        <v>15.3759</v>
      </c>
      <c r="J84" s="74">
        <v>17.4129</v>
      </c>
      <c r="K84" s="74">
        <v>19.2302</v>
      </c>
      <c r="L84" s="74">
        <v>4.3112000000000004</v>
      </c>
      <c r="M84" s="74">
        <v>1.0431999999999999</v>
      </c>
      <c r="N84" s="74">
        <v>4.7028999999999996</v>
      </c>
      <c r="O84" s="74">
        <v>6.9405999999999999</v>
      </c>
      <c r="P84" s="74">
        <v>7.43</v>
      </c>
    </row>
    <row r="85" spans="1:16" hidden="1" outlineLevel="1" collapsed="1">
      <c r="A85" s="62">
        <v>42795</v>
      </c>
      <c r="B85" s="74">
        <v>8.7456999999999994</v>
      </c>
      <c r="C85" s="74">
        <v>2.3889</v>
      </c>
      <c r="D85" s="74">
        <v>10.795500000000001</v>
      </c>
      <c r="E85" s="74">
        <v>11.986499999999999</v>
      </c>
      <c r="F85" s="74">
        <v>18.9757</v>
      </c>
      <c r="G85" s="74">
        <v>13.05</v>
      </c>
      <c r="H85" s="74">
        <v>3.8193000000000001</v>
      </c>
      <c r="I85" s="74">
        <v>15.444699999999999</v>
      </c>
      <c r="J85" s="74">
        <v>17.1234</v>
      </c>
      <c r="K85" s="74">
        <v>19.882899999999999</v>
      </c>
      <c r="L85" s="74">
        <v>3.4843000000000002</v>
      </c>
      <c r="M85" s="74">
        <v>1.1054999999999999</v>
      </c>
      <c r="N85" s="74">
        <v>4.0533999999999999</v>
      </c>
      <c r="O85" s="74">
        <v>5.9329999999999998</v>
      </c>
      <c r="P85" s="74">
        <v>7.1775000000000002</v>
      </c>
    </row>
    <row r="86" spans="1:16" hidden="1" outlineLevel="1" collapsed="1">
      <c r="A86" s="62">
        <v>42826</v>
      </c>
      <c r="B86" s="74">
        <v>8.3955000000000002</v>
      </c>
      <c r="C86" s="74">
        <v>2.8481000000000001</v>
      </c>
      <c r="D86" s="74">
        <v>9.5532000000000004</v>
      </c>
      <c r="E86" s="74">
        <v>12.362299999999999</v>
      </c>
      <c r="F86" s="74">
        <v>7.7752999999999997</v>
      </c>
      <c r="G86" s="74">
        <v>12.407500000000001</v>
      </c>
      <c r="H86" s="74">
        <v>4.3166000000000002</v>
      </c>
      <c r="I86" s="74">
        <v>14.588800000000001</v>
      </c>
      <c r="J86" s="74">
        <v>17.0229</v>
      </c>
      <c r="K86" s="74">
        <v>15.9658</v>
      </c>
      <c r="L86" s="74">
        <v>3.6269999999999998</v>
      </c>
      <c r="M86" s="74">
        <v>0.98309999999999997</v>
      </c>
      <c r="N86" s="74">
        <v>3.9921000000000002</v>
      </c>
      <c r="O86" s="74">
        <v>5.8365999999999998</v>
      </c>
      <c r="P86" s="74">
        <v>7.4749999999999996</v>
      </c>
    </row>
    <row r="87" spans="1:16" hidden="1" outlineLevel="1" collapsed="1">
      <c r="A87" s="62">
        <v>42856</v>
      </c>
      <c r="B87" s="74">
        <v>8.0053999999999998</v>
      </c>
      <c r="C87" s="74">
        <v>2.6669</v>
      </c>
      <c r="D87" s="74">
        <v>9.6677999999999997</v>
      </c>
      <c r="E87" s="74">
        <v>11.986599999999999</v>
      </c>
      <c r="F87" s="74">
        <v>14.445</v>
      </c>
      <c r="G87" s="74">
        <v>11.48</v>
      </c>
      <c r="H87" s="74">
        <v>3.823</v>
      </c>
      <c r="I87" s="74">
        <v>14.1576</v>
      </c>
      <c r="J87" s="74">
        <v>16.0154</v>
      </c>
      <c r="K87" s="74">
        <v>17.005500000000001</v>
      </c>
      <c r="L87" s="74">
        <v>3.0657999999999999</v>
      </c>
      <c r="M87" s="74">
        <v>1.0608</v>
      </c>
      <c r="N87" s="74">
        <v>3.5438999999999998</v>
      </c>
      <c r="O87" s="74">
        <v>5.2233000000000001</v>
      </c>
      <c r="P87" s="74">
        <v>0.39179999999999998</v>
      </c>
    </row>
    <row r="88" spans="1:16" hidden="1" outlineLevel="1" collapsed="1">
      <c r="A88" s="62">
        <v>42887</v>
      </c>
      <c r="B88" s="74">
        <v>8.2471999999999994</v>
      </c>
      <c r="C88" s="74">
        <v>2.5798000000000001</v>
      </c>
      <c r="D88" s="74">
        <v>9.8617000000000008</v>
      </c>
      <c r="E88" s="74">
        <v>11.4383</v>
      </c>
      <c r="F88" s="74">
        <v>16.238499999999998</v>
      </c>
      <c r="G88" s="74">
        <v>12.009600000000001</v>
      </c>
      <c r="H88" s="74">
        <v>3.7795000000000001</v>
      </c>
      <c r="I88" s="74">
        <v>14.4199</v>
      </c>
      <c r="J88" s="74">
        <v>16.267499999999998</v>
      </c>
      <c r="K88" s="74">
        <v>16.653500000000001</v>
      </c>
      <c r="L88" s="74">
        <v>3.0916000000000001</v>
      </c>
      <c r="M88" s="74">
        <v>0.99560000000000004</v>
      </c>
      <c r="N88" s="74">
        <v>3.5095000000000001</v>
      </c>
      <c r="O88" s="74">
        <v>4.8098999999999998</v>
      </c>
      <c r="P88" s="74">
        <v>3.1139999999999999</v>
      </c>
    </row>
    <row r="89" spans="1:16" hidden="1" outlineLevel="1" collapsed="1">
      <c r="A89" s="62">
        <v>42917</v>
      </c>
      <c r="B89" s="74">
        <v>7.3381999999999996</v>
      </c>
      <c r="C89" s="74">
        <v>2.1257999999999999</v>
      </c>
      <c r="D89" s="74">
        <v>8.9636999999999993</v>
      </c>
      <c r="E89" s="74">
        <v>10.486800000000001</v>
      </c>
      <c r="F89" s="74">
        <v>12.4307</v>
      </c>
      <c r="G89" s="74">
        <v>11.613</v>
      </c>
      <c r="H89" s="74">
        <v>3.3771</v>
      </c>
      <c r="I89" s="74">
        <v>14.103</v>
      </c>
      <c r="J89" s="74">
        <v>15.7415</v>
      </c>
      <c r="K89" s="74">
        <v>16.061199999999999</v>
      </c>
      <c r="L89" s="74">
        <v>2.7879999999999998</v>
      </c>
      <c r="M89" s="74">
        <v>0.96209999999999996</v>
      </c>
      <c r="N89" s="74">
        <v>3.1839</v>
      </c>
      <c r="O89" s="74">
        <v>4.6299000000000001</v>
      </c>
      <c r="P89" s="74">
        <v>5.2125000000000004</v>
      </c>
    </row>
    <row r="90" spans="1:16" hidden="1" outlineLevel="1" collapsed="1">
      <c r="A90" s="62">
        <v>42948</v>
      </c>
      <c r="B90" s="74">
        <v>7.0533000000000001</v>
      </c>
      <c r="C90" s="74">
        <v>2.3058000000000001</v>
      </c>
      <c r="D90" s="74">
        <v>8.4898000000000007</v>
      </c>
      <c r="E90" s="74">
        <v>9.7133000000000003</v>
      </c>
      <c r="F90" s="74">
        <v>15.202199999999999</v>
      </c>
      <c r="G90" s="74">
        <v>10.604799999999999</v>
      </c>
      <c r="H90" s="74">
        <v>3.3483000000000001</v>
      </c>
      <c r="I90" s="74">
        <v>12.826499999999999</v>
      </c>
      <c r="J90" s="74">
        <v>15.094099999999999</v>
      </c>
      <c r="K90" s="74">
        <v>19.3947</v>
      </c>
      <c r="L90" s="74">
        <v>2.7593000000000001</v>
      </c>
      <c r="M90" s="74">
        <v>0.97860000000000003</v>
      </c>
      <c r="N90" s="74">
        <v>3.1183999999999998</v>
      </c>
      <c r="O90" s="74">
        <v>4.1002999999999998</v>
      </c>
      <c r="P90" s="74">
        <v>7.2953999999999999</v>
      </c>
    </row>
    <row r="91" spans="1:16" hidden="1" outlineLevel="1" collapsed="1">
      <c r="A91" s="62">
        <v>42979</v>
      </c>
      <c r="B91" s="74">
        <v>6.3266</v>
      </c>
      <c r="C91" s="74">
        <v>1.9651000000000001</v>
      </c>
      <c r="D91" s="74">
        <v>8.3062000000000005</v>
      </c>
      <c r="E91" s="74">
        <v>8.6199999999999992</v>
      </c>
      <c r="F91" s="74">
        <v>15.2256</v>
      </c>
      <c r="G91" s="74">
        <v>9.7256</v>
      </c>
      <c r="H91" s="74">
        <v>2.9790000000000001</v>
      </c>
      <c r="I91" s="74">
        <v>12.520200000000001</v>
      </c>
      <c r="J91" s="74">
        <v>14.0449</v>
      </c>
      <c r="K91" s="74">
        <v>16.735900000000001</v>
      </c>
      <c r="L91" s="74">
        <v>2.5920999999999998</v>
      </c>
      <c r="M91" s="74">
        <v>0.89639999999999997</v>
      </c>
      <c r="N91" s="74">
        <v>2.9655</v>
      </c>
      <c r="O91" s="74">
        <v>4.5301</v>
      </c>
      <c r="P91" s="74">
        <v>4.5717999999999996</v>
      </c>
    </row>
    <row r="92" spans="1:16" hidden="1" outlineLevel="1" collapsed="1">
      <c r="A92" s="62">
        <v>43009</v>
      </c>
      <c r="B92" s="74">
        <v>6.3152999999999997</v>
      </c>
      <c r="C92" s="74">
        <v>1.9581999999999999</v>
      </c>
      <c r="D92" s="74">
        <v>8.0254999999999992</v>
      </c>
      <c r="E92" s="74">
        <v>8.3423999999999996</v>
      </c>
      <c r="F92" s="74">
        <v>15.5024</v>
      </c>
      <c r="G92" s="74">
        <v>10.000500000000001</v>
      </c>
      <c r="H92" s="74">
        <v>3.0133999999999999</v>
      </c>
      <c r="I92" s="74">
        <v>12.494199999999999</v>
      </c>
      <c r="J92" s="74">
        <v>13.714499999999999</v>
      </c>
      <c r="K92" s="74">
        <v>16.979299999999999</v>
      </c>
      <c r="L92" s="74">
        <v>2.6549</v>
      </c>
      <c r="M92" s="74">
        <v>0.97389999999999999</v>
      </c>
      <c r="N92" s="74">
        <v>3.0615999999999999</v>
      </c>
      <c r="O92" s="74">
        <v>4.2252999999999998</v>
      </c>
      <c r="P92" s="74">
        <v>7.0755999999999997</v>
      </c>
    </row>
    <row r="93" spans="1:16" hidden="1" outlineLevel="1" collapsed="1">
      <c r="A93" s="62">
        <v>43040</v>
      </c>
      <c r="B93" s="74">
        <v>7.3154000000000003</v>
      </c>
      <c r="C93" s="74">
        <v>2.0506000000000002</v>
      </c>
      <c r="D93" s="74">
        <v>8.8642000000000003</v>
      </c>
      <c r="E93" s="74">
        <v>10.209099999999999</v>
      </c>
      <c r="F93" s="74">
        <v>19.011299999999999</v>
      </c>
      <c r="G93" s="74">
        <v>11.272500000000001</v>
      </c>
      <c r="H93" s="74">
        <v>3.2128000000000001</v>
      </c>
      <c r="I93" s="74">
        <v>13.3249</v>
      </c>
      <c r="J93" s="74">
        <v>14.825200000000001</v>
      </c>
      <c r="K93" s="74">
        <v>19.371500000000001</v>
      </c>
      <c r="L93" s="74">
        <v>2.3887</v>
      </c>
      <c r="M93" s="74">
        <v>0.95599999999999996</v>
      </c>
      <c r="N93" s="74">
        <v>2.7174</v>
      </c>
      <c r="O93" s="74">
        <v>4.0419</v>
      </c>
      <c r="P93" s="74">
        <v>6.9151999999999996</v>
      </c>
    </row>
    <row r="94" spans="1:16" hidden="1" outlineLevel="1" collapsed="1">
      <c r="A94" s="62">
        <v>43070</v>
      </c>
      <c r="B94" s="74">
        <v>6.9368999999999996</v>
      </c>
      <c r="C94" s="74">
        <v>2.0914000000000001</v>
      </c>
      <c r="D94" s="74">
        <v>8.6073000000000004</v>
      </c>
      <c r="E94" s="74">
        <v>9.6095000000000006</v>
      </c>
      <c r="F94" s="74">
        <v>18.799399999999999</v>
      </c>
      <c r="G94" s="74">
        <v>10.4724</v>
      </c>
      <c r="H94" s="74">
        <v>2.9268000000000001</v>
      </c>
      <c r="I94" s="74">
        <v>13.231999999999999</v>
      </c>
      <c r="J94" s="74">
        <v>15.6778</v>
      </c>
      <c r="K94" s="74">
        <v>19.5259</v>
      </c>
      <c r="L94" s="74">
        <v>2.6436999999999999</v>
      </c>
      <c r="M94" s="74">
        <v>0.95479999999999998</v>
      </c>
      <c r="N94" s="74">
        <v>2.9096000000000002</v>
      </c>
      <c r="O94" s="74">
        <v>4.9962999999999997</v>
      </c>
      <c r="P94" s="74">
        <v>5.8274999999999997</v>
      </c>
    </row>
    <row r="95" spans="1:16" hidden="1" outlineLevel="1" collapsed="1">
      <c r="A95" s="62">
        <v>43101</v>
      </c>
      <c r="B95" s="74">
        <v>6.9631999999999996</v>
      </c>
      <c r="C95" s="74">
        <v>1.9703999999999999</v>
      </c>
      <c r="D95" s="74">
        <v>8.8172999999999995</v>
      </c>
      <c r="E95" s="74">
        <v>8.4433000000000007</v>
      </c>
      <c r="F95" s="74">
        <v>15.6234</v>
      </c>
      <c r="G95" s="74">
        <v>10.9597</v>
      </c>
      <c r="H95" s="74">
        <v>3.0644</v>
      </c>
      <c r="I95" s="74">
        <v>13.264900000000001</v>
      </c>
      <c r="J95" s="74">
        <v>15.362299999999999</v>
      </c>
      <c r="K95" s="74">
        <v>16.4742</v>
      </c>
      <c r="L95" s="74">
        <v>2.4767000000000001</v>
      </c>
      <c r="M95" s="74">
        <v>0.98650000000000004</v>
      </c>
      <c r="N95" s="74">
        <v>2.8106</v>
      </c>
      <c r="O95" s="74">
        <v>4.5434000000000001</v>
      </c>
      <c r="P95" s="74">
        <v>6.2432999999999996</v>
      </c>
    </row>
    <row r="96" spans="1:16" hidden="1" outlineLevel="1" collapsed="1">
      <c r="A96" s="62">
        <v>43132</v>
      </c>
      <c r="B96" s="74">
        <v>6.7266000000000004</v>
      </c>
      <c r="C96" s="74">
        <v>1.6556</v>
      </c>
      <c r="D96" s="74">
        <v>8.4426000000000005</v>
      </c>
      <c r="E96" s="74">
        <v>9.8241999999999994</v>
      </c>
      <c r="F96" s="74">
        <v>18.223099999999999</v>
      </c>
      <c r="G96" s="74">
        <v>10.8284</v>
      </c>
      <c r="H96" s="74">
        <v>2.4274</v>
      </c>
      <c r="I96" s="74">
        <v>13.312900000000001</v>
      </c>
      <c r="J96" s="74">
        <v>15.208500000000001</v>
      </c>
      <c r="K96" s="74">
        <v>19.311800000000002</v>
      </c>
      <c r="L96" s="74">
        <v>2.2768000000000002</v>
      </c>
      <c r="M96" s="74">
        <v>0.98060000000000003</v>
      </c>
      <c r="N96" s="74">
        <v>2.6448999999999998</v>
      </c>
      <c r="O96" s="74">
        <v>4.5519999999999996</v>
      </c>
      <c r="P96" s="74">
        <v>7.2765000000000004</v>
      </c>
    </row>
    <row r="97" spans="1:16" hidden="1" outlineLevel="1" collapsed="1">
      <c r="A97" s="62">
        <v>43160</v>
      </c>
      <c r="B97" s="74">
        <v>6.9301000000000004</v>
      </c>
      <c r="C97" s="74">
        <v>1.8455999999999999</v>
      </c>
      <c r="D97" s="74">
        <v>9.2363999999999997</v>
      </c>
      <c r="E97" s="74">
        <v>10.759</v>
      </c>
      <c r="F97" s="74">
        <v>16.2333</v>
      </c>
      <c r="G97" s="74">
        <v>10.315899999999999</v>
      </c>
      <c r="H97" s="74">
        <v>2.5924999999999998</v>
      </c>
      <c r="I97" s="74">
        <v>13.4382</v>
      </c>
      <c r="J97" s="74">
        <v>14.753</v>
      </c>
      <c r="K97" s="74">
        <v>19.6052</v>
      </c>
      <c r="L97" s="74">
        <v>2.0901000000000001</v>
      </c>
      <c r="M97" s="74">
        <v>0.97750000000000004</v>
      </c>
      <c r="N97" s="74">
        <v>2.6484999999999999</v>
      </c>
      <c r="O97" s="74">
        <v>3.7404999999999999</v>
      </c>
      <c r="P97" s="74">
        <v>6.2108999999999996</v>
      </c>
    </row>
    <row r="98" spans="1:16" hidden="1" outlineLevel="1" collapsed="1">
      <c r="A98" s="62">
        <v>43191</v>
      </c>
      <c r="B98" s="74">
        <v>6.7275</v>
      </c>
      <c r="C98" s="74">
        <v>2.8742000000000001</v>
      </c>
      <c r="D98" s="74">
        <v>9.0168999999999997</v>
      </c>
      <c r="E98" s="74">
        <v>9.2970000000000006</v>
      </c>
      <c r="F98" s="74">
        <v>8.5192999999999994</v>
      </c>
      <c r="G98" s="74">
        <v>10.042899999999999</v>
      </c>
      <c r="H98" s="74">
        <v>4.2004000000000001</v>
      </c>
      <c r="I98" s="74">
        <v>13.450200000000001</v>
      </c>
      <c r="J98" s="74">
        <v>14.5215</v>
      </c>
      <c r="K98" s="74">
        <v>19.668299999999999</v>
      </c>
      <c r="L98" s="74">
        <v>2.0066999999999999</v>
      </c>
      <c r="M98" s="74">
        <v>0.97970000000000002</v>
      </c>
      <c r="N98" s="74">
        <v>2.4727999999999999</v>
      </c>
      <c r="O98" s="74">
        <v>3.8614999999999999</v>
      </c>
      <c r="P98" s="74">
        <v>3.2924000000000002</v>
      </c>
    </row>
    <row r="99" spans="1:16" hidden="1" outlineLevel="1" collapsed="1">
      <c r="A99" s="62">
        <v>43221</v>
      </c>
      <c r="B99" s="74">
        <v>6.9960000000000004</v>
      </c>
      <c r="C99" s="74">
        <v>2.7391999999999999</v>
      </c>
      <c r="D99" s="74">
        <v>9.3069000000000006</v>
      </c>
      <c r="E99" s="74">
        <v>10.9975</v>
      </c>
      <c r="F99" s="74">
        <v>19.653600000000001</v>
      </c>
      <c r="G99" s="74">
        <v>10.159599999999999</v>
      </c>
      <c r="H99" s="74">
        <v>4.0210999999999997</v>
      </c>
      <c r="I99" s="74">
        <v>13.250500000000001</v>
      </c>
      <c r="J99" s="74">
        <v>14.626300000000001</v>
      </c>
      <c r="K99" s="74">
        <v>19.653600000000001</v>
      </c>
      <c r="L99" s="74">
        <v>1.9084000000000001</v>
      </c>
      <c r="M99" s="74">
        <v>0.96550000000000002</v>
      </c>
      <c r="N99" s="74">
        <v>2.4382000000000001</v>
      </c>
      <c r="O99" s="74">
        <v>3.9788000000000001</v>
      </c>
      <c r="P99" s="74" t="s">
        <v>127</v>
      </c>
    </row>
    <row r="100" spans="1:16" hidden="1" outlineLevel="1" collapsed="1">
      <c r="A100" s="62">
        <v>43252</v>
      </c>
      <c r="B100" s="74">
        <v>7.2168000000000001</v>
      </c>
      <c r="C100" s="74">
        <v>2.7581000000000002</v>
      </c>
      <c r="D100" s="74">
        <v>9.4565999999999999</v>
      </c>
      <c r="E100" s="74">
        <v>10.586399999999999</v>
      </c>
      <c r="F100" s="74">
        <v>19.7087</v>
      </c>
      <c r="G100" s="74">
        <v>10.2723</v>
      </c>
      <c r="H100" s="74">
        <v>3.8761000000000001</v>
      </c>
      <c r="I100" s="74">
        <v>13.3872</v>
      </c>
      <c r="J100" s="74">
        <v>15.069599999999999</v>
      </c>
      <c r="K100" s="74">
        <v>19.7392</v>
      </c>
      <c r="L100" s="74">
        <v>1.9824999999999999</v>
      </c>
      <c r="M100" s="74">
        <v>0.95309999999999995</v>
      </c>
      <c r="N100" s="74">
        <v>2.4113000000000002</v>
      </c>
      <c r="O100" s="74">
        <v>3.9514</v>
      </c>
      <c r="P100" s="74">
        <v>0.25</v>
      </c>
    </row>
    <row r="101" spans="1:16" hidden="1" outlineLevel="1" collapsed="1">
      <c r="A101" s="62">
        <v>43282</v>
      </c>
      <c r="B101" s="74">
        <v>6.6676000000000002</v>
      </c>
      <c r="C101" s="74">
        <v>2.1844999999999999</v>
      </c>
      <c r="D101" s="74">
        <v>8.6461000000000006</v>
      </c>
      <c r="E101" s="74">
        <v>10.3505</v>
      </c>
      <c r="F101" s="74">
        <v>18.831499999999998</v>
      </c>
      <c r="G101" s="74">
        <v>10.155200000000001</v>
      </c>
      <c r="H101" s="74">
        <v>3.1067999999999998</v>
      </c>
      <c r="I101" s="74">
        <v>13.3527</v>
      </c>
      <c r="J101" s="74">
        <v>14.588100000000001</v>
      </c>
      <c r="K101" s="74">
        <v>18.948</v>
      </c>
      <c r="L101" s="74">
        <v>1.9501999999999999</v>
      </c>
      <c r="M101" s="74">
        <v>0.95250000000000001</v>
      </c>
      <c r="N101" s="74">
        <v>2.3121</v>
      </c>
      <c r="O101" s="74">
        <v>3.9958999999999998</v>
      </c>
      <c r="P101" s="74">
        <v>7.3872</v>
      </c>
    </row>
    <row r="102" spans="1:16" hidden="1" outlineLevel="1" collapsed="1">
      <c r="A102" s="62">
        <v>43313</v>
      </c>
      <c r="B102" s="74">
        <v>6.7781000000000002</v>
      </c>
      <c r="C102" s="74">
        <v>2.6793</v>
      </c>
      <c r="D102" s="74">
        <v>8.6676000000000002</v>
      </c>
      <c r="E102" s="74">
        <v>8.1509999999999998</v>
      </c>
      <c r="F102" s="74">
        <v>19.107299999999999</v>
      </c>
      <c r="G102" s="74">
        <v>10.1622</v>
      </c>
      <c r="H102" s="74">
        <v>4.0012999999999996</v>
      </c>
      <c r="I102" s="74">
        <v>12.7407</v>
      </c>
      <c r="J102" s="74">
        <v>14.236499999999999</v>
      </c>
      <c r="K102" s="74">
        <v>19.107299999999999</v>
      </c>
      <c r="L102" s="74">
        <v>2.0703999999999998</v>
      </c>
      <c r="M102" s="74">
        <v>0.95860000000000001</v>
      </c>
      <c r="N102" s="74">
        <v>2.3957999999999999</v>
      </c>
      <c r="O102" s="74">
        <v>4.0430999999999999</v>
      </c>
      <c r="P102" s="74" t="s">
        <v>127</v>
      </c>
    </row>
    <row r="103" spans="1:16" hidden="1" outlineLevel="1" collapsed="1">
      <c r="A103" s="62">
        <v>43344</v>
      </c>
      <c r="B103" s="74">
        <v>6.6685999999999996</v>
      </c>
      <c r="C103" s="74">
        <v>2.528</v>
      </c>
      <c r="D103" s="74">
        <v>8.8550000000000004</v>
      </c>
      <c r="E103" s="74">
        <v>9.1989999999999998</v>
      </c>
      <c r="F103" s="74">
        <v>18.8581</v>
      </c>
      <c r="G103" s="74">
        <v>10.084899999999999</v>
      </c>
      <c r="H103" s="74">
        <v>3.6173999999999999</v>
      </c>
      <c r="I103" s="74">
        <v>13.689500000000001</v>
      </c>
      <c r="J103" s="74">
        <v>15.0222</v>
      </c>
      <c r="K103" s="74">
        <v>19.850899999999999</v>
      </c>
      <c r="L103" s="74">
        <v>2.1734</v>
      </c>
      <c r="M103" s="74">
        <v>0.95209999999999995</v>
      </c>
      <c r="N103" s="74">
        <v>2.657</v>
      </c>
      <c r="O103" s="74">
        <v>3.9967999999999999</v>
      </c>
      <c r="P103" s="74">
        <v>5.8598999999999997</v>
      </c>
    </row>
    <row r="104" spans="1:16" hidden="1" outlineLevel="1" collapsed="1">
      <c r="A104" s="62">
        <v>43374</v>
      </c>
      <c r="B104" s="74">
        <v>6.6849999999999996</v>
      </c>
      <c r="C104" s="74">
        <v>2.6154000000000002</v>
      </c>
      <c r="D104" s="74">
        <v>8.9045000000000005</v>
      </c>
      <c r="E104" s="74">
        <v>9.6709999999999994</v>
      </c>
      <c r="F104" s="74">
        <v>19.388300000000001</v>
      </c>
      <c r="G104" s="74">
        <v>10.4839</v>
      </c>
      <c r="H104" s="74">
        <v>4.0598000000000001</v>
      </c>
      <c r="I104" s="74">
        <v>13.8689</v>
      </c>
      <c r="J104" s="74">
        <v>15.462300000000001</v>
      </c>
      <c r="K104" s="74">
        <v>19.627199999999998</v>
      </c>
      <c r="L104" s="74">
        <v>2.1642999999999999</v>
      </c>
      <c r="M104" s="74">
        <v>0.97660000000000002</v>
      </c>
      <c r="N104" s="74">
        <v>2.7513000000000001</v>
      </c>
      <c r="O104" s="74">
        <v>4.3154000000000003</v>
      </c>
      <c r="P104" s="74">
        <v>7.5411999999999999</v>
      </c>
    </row>
    <row r="105" spans="1:16" hidden="1" outlineLevel="1" collapsed="1">
      <c r="A105" s="62">
        <v>43405</v>
      </c>
      <c r="B105" s="74">
        <v>7.3215000000000003</v>
      </c>
      <c r="C105" s="74">
        <v>3.1640999999999999</v>
      </c>
      <c r="D105" s="74">
        <v>9.3792000000000009</v>
      </c>
      <c r="E105" s="74">
        <v>10.3622</v>
      </c>
      <c r="F105" s="74">
        <v>14.907299999999999</v>
      </c>
      <c r="G105" s="74">
        <v>11.037800000000001</v>
      </c>
      <c r="H105" s="74">
        <v>4.9381000000000004</v>
      </c>
      <c r="I105" s="74">
        <v>13.962899999999999</v>
      </c>
      <c r="J105" s="74">
        <v>15.2928</v>
      </c>
      <c r="K105" s="74">
        <v>19.712900000000001</v>
      </c>
      <c r="L105" s="74">
        <v>2.3008000000000002</v>
      </c>
      <c r="M105" s="74">
        <v>0.89770000000000005</v>
      </c>
      <c r="N105" s="74">
        <v>2.9384000000000001</v>
      </c>
      <c r="O105" s="74">
        <v>4.5105000000000004</v>
      </c>
      <c r="P105" s="74">
        <v>6.2278000000000002</v>
      </c>
    </row>
    <row r="106" spans="1:16" hidden="1" outlineLevel="1" collapsed="1">
      <c r="A106" s="62">
        <v>43435</v>
      </c>
      <c r="B106" s="74">
        <v>8.1058000000000003</v>
      </c>
      <c r="C106" s="74">
        <v>5.3821000000000003</v>
      </c>
      <c r="D106" s="74">
        <v>9.7261000000000006</v>
      </c>
      <c r="E106" s="74">
        <v>11.7866</v>
      </c>
      <c r="F106" s="74">
        <v>15.9322</v>
      </c>
      <c r="G106" s="74">
        <v>11.378500000000001</v>
      </c>
      <c r="H106" s="74">
        <v>7.4768999999999997</v>
      </c>
      <c r="I106" s="74">
        <v>14.041499999999999</v>
      </c>
      <c r="J106" s="74">
        <v>16.126200000000001</v>
      </c>
      <c r="K106" s="74">
        <v>18.112500000000001</v>
      </c>
      <c r="L106" s="74">
        <v>2.4064999999999999</v>
      </c>
      <c r="M106" s="74">
        <v>0.97750000000000004</v>
      </c>
      <c r="N106" s="74">
        <v>3.0853000000000002</v>
      </c>
      <c r="O106" s="74">
        <v>4.4524999999999997</v>
      </c>
      <c r="P106" s="74">
        <v>6.1676000000000002</v>
      </c>
    </row>
    <row r="107" spans="1:16" hidden="1" outlineLevel="1" collapsed="1">
      <c r="A107" s="62">
        <v>43466</v>
      </c>
      <c r="B107" s="74">
        <v>7.6721000000000004</v>
      </c>
      <c r="C107" s="74">
        <v>2.6819999999999999</v>
      </c>
      <c r="D107" s="74">
        <v>9.8195999999999994</v>
      </c>
      <c r="E107" s="74">
        <v>10.1218</v>
      </c>
      <c r="F107" s="74">
        <v>17.1218</v>
      </c>
      <c r="G107" s="74">
        <v>11.177</v>
      </c>
      <c r="H107" s="74">
        <v>3.7035</v>
      </c>
      <c r="I107" s="74">
        <v>14.672000000000001</v>
      </c>
      <c r="J107" s="74">
        <v>16.256699999999999</v>
      </c>
      <c r="K107" s="74">
        <v>18.9848</v>
      </c>
      <c r="L107" s="74">
        <v>2.6991999999999998</v>
      </c>
      <c r="M107" s="74">
        <v>0.95660000000000001</v>
      </c>
      <c r="N107" s="74">
        <v>3.2486999999999999</v>
      </c>
      <c r="O107" s="74">
        <v>4.3475000000000001</v>
      </c>
      <c r="P107" s="74">
        <v>6.6749999999999998</v>
      </c>
    </row>
    <row r="108" spans="1:16" hidden="1" outlineLevel="1" collapsed="1">
      <c r="A108" s="62">
        <v>43497</v>
      </c>
      <c r="B108" s="74">
        <v>7.6353999999999997</v>
      </c>
      <c r="C108" s="74">
        <v>3.3898999999999999</v>
      </c>
      <c r="D108" s="74">
        <v>9.4923000000000002</v>
      </c>
      <c r="E108" s="74">
        <v>9.5042000000000009</v>
      </c>
      <c r="F108" s="74">
        <v>15.315200000000001</v>
      </c>
      <c r="G108" s="74">
        <v>11.105</v>
      </c>
      <c r="H108" s="74">
        <v>5.0206999999999997</v>
      </c>
      <c r="I108" s="74">
        <v>13.722899999999999</v>
      </c>
      <c r="J108" s="74">
        <v>15.178900000000001</v>
      </c>
      <c r="K108" s="74">
        <v>17.032900000000001</v>
      </c>
      <c r="L108" s="74">
        <v>2.5508999999999999</v>
      </c>
      <c r="M108" s="74">
        <v>0.96860000000000002</v>
      </c>
      <c r="N108" s="74">
        <v>3.1286</v>
      </c>
      <c r="O108" s="74">
        <v>4.4292999999999996</v>
      </c>
      <c r="P108" s="74">
        <v>6.3871000000000002</v>
      </c>
    </row>
    <row r="109" spans="1:16" hidden="1" outlineLevel="1" collapsed="1">
      <c r="A109" s="62">
        <v>43525</v>
      </c>
      <c r="B109" s="74">
        <v>7.3013000000000003</v>
      </c>
      <c r="C109" s="74">
        <v>4.0446</v>
      </c>
      <c r="D109" s="74">
        <v>9.1931999999999992</v>
      </c>
      <c r="E109" s="74">
        <v>9.9443999999999999</v>
      </c>
      <c r="F109" s="74">
        <v>17.186</v>
      </c>
      <c r="G109" s="74">
        <v>10.335100000000001</v>
      </c>
      <c r="H109" s="74">
        <v>5.4916</v>
      </c>
      <c r="I109" s="74">
        <v>13.6508</v>
      </c>
      <c r="J109" s="74">
        <v>15.158899999999999</v>
      </c>
      <c r="K109" s="74">
        <v>18.510300000000001</v>
      </c>
      <c r="L109" s="74">
        <v>2.3988999999999998</v>
      </c>
      <c r="M109" s="74">
        <v>0.9405</v>
      </c>
      <c r="N109" s="74">
        <v>2.9647999999999999</v>
      </c>
      <c r="O109" s="74">
        <v>4.4810999999999996</v>
      </c>
      <c r="P109" s="74">
        <v>5.9489000000000001</v>
      </c>
    </row>
    <row r="110" spans="1:16" hidden="1" outlineLevel="1" collapsed="1">
      <c r="A110" s="62">
        <v>43556</v>
      </c>
      <c r="B110" s="74">
        <v>6.6786000000000003</v>
      </c>
      <c r="C110" s="74">
        <v>2.8887</v>
      </c>
      <c r="D110" s="74">
        <v>9.1196999999999999</v>
      </c>
      <c r="E110" s="74">
        <v>9.6252999999999993</v>
      </c>
      <c r="F110" s="74">
        <v>14.1907</v>
      </c>
      <c r="G110" s="74">
        <v>9.5524000000000004</v>
      </c>
      <c r="H110" s="74">
        <v>3.8797999999999999</v>
      </c>
      <c r="I110" s="74">
        <v>13.8741</v>
      </c>
      <c r="J110" s="74">
        <v>14.9224</v>
      </c>
      <c r="K110" s="74">
        <v>19.381799999999998</v>
      </c>
      <c r="L110" s="74">
        <v>2.3361000000000001</v>
      </c>
      <c r="M110" s="74">
        <v>0.92969999999999997</v>
      </c>
      <c r="N110" s="74">
        <v>2.9771000000000001</v>
      </c>
      <c r="O110" s="74">
        <v>3.8212000000000002</v>
      </c>
      <c r="P110" s="74">
        <v>5.7680999999999996</v>
      </c>
    </row>
    <row r="111" spans="1:16" hidden="1" outlineLevel="1" collapsed="1">
      <c r="A111" s="62">
        <v>43586</v>
      </c>
      <c r="B111" s="74">
        <v>6.9762000000000004</v>
      </c>
      <c r="C111" s="74">
        <v>2.7761999999999998</v>
      </c>
      <c r="D111" s="74">
        <v>9.4509000000000007</v>
      </c>
      <c r="E111" s="74">
        <v>10.5527</v>
      </c>
      <c r="F111" s="74">
        <v>5.9263000000000003</v>
      </c>
      <c r="G111" s="74">
        <v>9.7569999999999997</v>
      </c>
      <c r="H111" s="74">
        <v>3.5760000000000001</v>
      </c>
      <c r="I111" s="74">
        <v>14.2677</v>
      </c>
      <c r="J111" s="74">
        <v>15.432600000000001</v>
      </c>
      <c r="K111" s="74">
        <v>9.2323000000000004</v>
      </c>
      <c r="L111" s="74">
        <v>2.3896000000000002</v>
      </c>
      <c r="M111" s="74">
        <v>0.88449999999999995</v>
      </c>
      <c r="N111" s="74">
        <v>2.9373999999999998</v>
      </c>
      <c r="O111" s="74">
        <v>4.2393999999999998</v>
      </c>
      <c r="P111" s="74">
        <v>5.6783999999999999</v>
      </c>
    </row>
    <row r="112" spans="1:16" hidden="1" outlineLevel="1" collapsed="1">
      <c r="A112" s="62">
        <v>43617</v>
      </c>
      <c r="B112" s="74">
        <v>6.7843</v>
      </c>
      <c r="C112" s="74">
        <v>2.6738</v>
      </c>
      <c r="D112" s="74">
        <v>9.8973999999999993</v>
      </c>
      <c r="E112" s="74">
        <v>10.2492</v>
      </c>
      <c r="F112" s="74">
        <v>12.1906</v>
      </c>
      <c r="G112" s="74">
        <v>9.7979000000000003</v>
      </c>
      <c r="H112" s="74">
        <v>3.6903000000000001</v>
      </c>
      <c r="I112" s="74">
        <v>14.8459</v>
      </c>
      <c r="J112" s="74">
        <v>15.265000000000001</v>
      </c>
      <c r="K112" s="74">
        <v>13.7859</v>
      </c>
      <c r="L112" s="74">
        <v>2.1619000000000002</v>
      </c>
      <c r="M112" s="74">
        <v>0.90639999999999998</v>
      </c>
      <c r="N112" s="74">
        <v>2.9443999999999999</v>
      </c>
      <c r="O112" s="74">
        <v>3.9621</v>
      </c>
      <c r="P112" s="74">
        <v>5.8841999999999999</v>
      </c>
    </row>
    <row r="113" spans="1:16" hidden="1" outlineLevel="1" collapsed="1">
      <c r="A113" s="62">
        <v>43647</v>
      </c>
      <c r="B113" s="74">
        <v>8.1538000000000004</v>
      </c>
      <c r="C113" s="74">
        <v>3.8115999999999999</v>
      </c>
      <c r="D113" s="74">
        <v>10.278499999999999</v>
      </c>
      <c r="E113" s="74">
        <v>9.0478000000000005</v>
      </c>
      <c r="F113" s="74">
        <v>13.930099999999999</v>
      </c>
      <c r="G113" s="74">
        <v>11.7622</v>
      </c>
      <c r="H113" s="74">
        <v>5.2603</v>
      </c>
      <c r="I113" s="74">
        <v>15.3055</v>
      </c>
      <c r="J113" s="74">
        <v>14.449</v>
      </c>
      <c r="K113" s="74">
        <v>16.3992</v>
      </c>
      <c r="L113" s="74">
        <v>2.4891000000000001</v>
      </c>
      <c r="M113" s="74">
        <v>0.92879999999999996</v>
      </c>
      <c r="N113" s="74">
        <v>3.0084</v>
      </c>
      <c r="O113" s="74">
        <v>4.0735999999999999</v>
      </c>
      <c r="P113" s="74">
        <v>5.4980000000000002</v>
      </c>
    </row>
    <row r="114" spans="1:16" hidden="1" outlineLevel="1" collapsed="1">
      <c r="A114" s="62">
        <v>43678</v>
      </c>
      <c r="B114" s="74">
        <v>8.0786999999999995</v>
      </c>
      <c r="C114" s="74">
        <v>3.7450999999999999</v>
      </c>
      <c r="D114" s="74">
        <v>9.4289000000000005</v>
      </c>
      <c r="E114" s="74">
        <v>8.5223999999999993</v>
      </c>
      <c r="F114" s="74">
        <v>11.7805</v>
      </c>
      <c r="G114" s="74">
        <v>12.8102</v>
      </c>
      <c r="H114" s="74">
        <v>5.6627999999999998</v>
      </c>
      <c r="I114" s="74">
        <v>15.324199999999999</v>
      </c>
      <c r="J114" s="74">
        <v>14.102600000000001</v>
      </c>
      <c r="K114" s="74">
        <v>16.120999999999999</v>
      </c>
      <c r="L114" s="74">
        <v>2.5480999999999998</v>
      </c>
      <c r="M114" s="74">
        <v>0.91900000000000004</v>
      </c>
      <c r="N114" s="74">
        <v>2.9129</v>
      </c>
      <c r="O114" s="74">
        <v>3.8132000000000001</v>
      </c>
      <c r="P114" s="74">
        <v>5.3129</v>
      </c>
    </row>
    <row r="115" spans="1:16" hidden="1" outlineLevel="1" collapsed="1">
      <c r="A115" s="62">
        <v>43709</v>
      </c>
      <c r="B115" s="74">
        <v>9.8222000000000005</v>
      </c>
      <c r="C115" s="74">
        <v>7.0141</v>
      </c>
      <c r="D115" s="74">
        <v>10.6058</v>
      </c>
      <c r="E115" s="74">
        <v>9.9457000000000004</v>
      </c>
      <c r="F115" s="74">
        <v>13.641</v>
      </c>
      <c r="G115" s="74">
        <v>14.4864</v>
      </c>
      <c r="H115" s="74">
        <v>10.530099999999999</v>
      </c>
      <c r="I115" s="74">
        <v>15.632099999999999</v>
      </c>
      <c r="J115" s="74">
        <v>14.707599999999999</v>
      </c>
      <c r="K115" s="74">
        <v>16.779800000000002</v>
      </c>
      <c r="L115" s="74">
        <v>2.3538999999999999</v>
      </c>
      <c r="M115" s="74">
        <v>0.88019999999999998</v>
      </c>
      <c r="N115" s="74">
        <v>2.6433</v>
      </c>
      <c r="O115" s="74">
        <v>4.0202999999999998</v>
      </c>
      <c r="P115" s="74">
        <v>4.9751000000000003</v>
      </c>
    </row>
    <row r="116" spans="1:16" hidden="1" outlineLevel="1" collapsed="1">
      <c r="A116" s="62">
        <v>43739</v>
      </c>
      <c r="B116" s="74">
        <v>9.5870999999999995</v>
      </c>
      <c r="C116" s="74">
        <v>8.8855000000000004</v>
      </c>
      <c r="D116" s="74">
        <v>9.8241999999999994</v>
      </c>
      <c r="E116" s="74">
        <v>7.7481</v>
      </c>
      <c r="F116" s="74">
        <v>5.1058000000000003</v>
      </c>
      <c r="G116" s="74">
        <v>14.2692</v>
      </c>
      <c r="H116" s="74">
        <v>10.1181</v>
      </c>
      <c r="I116" s="74">
        <v>15.2468</v>
      </c>
      <c r="J116" s="74">
        <v>15.2235</v>
      </c>
      <c r="K116" s="74">
        <v>14.612</v>
      </c>
      <c r="L116" s="74">
        <v>2.8168000000000002</v>
      </c>
      <c r="M116" s="74">
        <v>0.58260000000000001</v>
      </c>
      <c r="N116" s="74">
        <v>2.8327</v>
      </c>
      <c r="O116" s="74">
        <v>3.4628999999999999</v>
      </c>
      <c r="P116" s="74">
        <v>5.0035999999999996</v>
      </c>
    </row>
    <row r="117" spans="1:16" hidden="1" outlineLevel="1" collapsed="1">
      <c r="A117" s="62">
        <v>43770</v>
      </c>
      <c r="B117" s="74">
        <v>10.3687</v>
      </c>
      <c r="C117" s="74">
        <v>9.6921999999999997</v>
      </c>
      <c r="D117" s="74">
        <v>10.5694</v>
      </c>
      <c r="E117" s="74">
        <v>9.7058</v>
      </c>
      <c r="F117" s="74">
        <v>7.2319000000000004</v>
      </c>
      <c r="G117" s="74">
        <v>13.934699999999999</v>
      </c>
      <c r="H117" s="74">
        <v>10.745200000000001</v>
      </c>
      <c r="I117" s="74">
        <v>14.9961</v>
      </c>
      <c r="J117" s="74">
        <v>15.0512</v>
      </c>
      <c r="K117" s="74">
        <v>16.4788</v>
      </c>
      <c r="L117" s="74">
        <v>2.5733999999999999</v>
      </c>
      <c r="M117" s="74">
        <v>0.59750000000000003</v>
      </c>
      <c r="N117" s="74">
        <v>2.6732</v>
      </c>
      <c r="O117" s="74">
        <v>3.2867000000000002</v>
      </c>
      <c r="P117" s="74">
        <v>2.2309999999999999</v>
      </c>
    </row>
    <row r="118" spans="1:16" hidden="1" outlineLevel="1" collapsed="1">
      <c r="A118" s="62">
        <v>43800</v>
      </c>
      <c r="B118" s="74">
        <v>10.160399999999999</v>
      </c>
      <c r="C118" s="74">
        <v>10.6736</v>
      </c>
      <c r="D118" s="74">
        <v>10.105600000000001</v>
      </c>
      <c r="E118" s="74">
        <v>9.0671999999999997</v>
      </c>
      <c r="F118" s="74">
        <v>12.526199999999999</v>
      </c>
      <c r="G118" s="74">
        <v>13.814399999999999</v>
      </c>
      <c r="H118" s="74">
        <v>11.571199999999999</v>
      </c>
      <c r="I118" s="74">
        <v>14.4733</v>
      </c>
      <c r="J118" s="74">
        <v>15.2844</v>
      </c>
      <c r="K118" s="74">
        <v>14.116899999999999</v>
      </c>
      <c r="L118" s="74">
        <v>2.4167999999999998</v>
      </c>
      <c r="M118" s="74">
        <v>0.22650000000000001</v>
      </c>
      <c r="N118" s="74">
        <v>2.3984000000000001</v>
      </c>
      <c r="O118" s="74">
        <v>3.8769</v>
      </c>
      <c r="P118" s="74">
        <v>3.9998</v>
      </c>
    </row>
    <row r="119" spans="1:16" hidden="1" outlineLevel="1" collapsed="1">
      <c r="A119" s="62">
        <v>43831</v>
      </c>
      <c r="B119" s="74">
        <v>8.5282999999999998</v>
      </c>
      <c r="C119" s="74">
        <v>6.3243999999999998</v>
      </c>
      <c r="D119" s="74">
        <v>8.7729999999999997</v>
      </c>
      <c r="E119" s="74">
        <v>7.4335000000000004</v>
      </c>
      <c r="F119" s="74">
        <v>5.2046000000000001</v>
      </c>
      <c r="G119" s="74">
        <v>13.3537</v>
      </c>
      <c r="H119" s="74">
        <v>7.8483000000000001</v>
      </c>
      <c r="I119" s="74">
        <v>13.8993</v>
      </c>
      <c r="J119" s="74">
        <v>14.5373</v>
      </c>
      <c r="K119" s="74">
        <v>16.641300000000001</v>
      </c>
      <c r="L119" s="74">
        <v>2.4975999999999998</v>
      </c>
      <c r="M119" s="74">
        <v>0.19950000000000001</v>
      </c>
      <c r="N119" s="74">
        <v>2.5137999999999998</v>
      </c>
      <c r="O119" s="74">
        <v>3.0905</v>
      </c>
      <c r="P119" s="74">
        <v>4.1731999999999996</v>
      </c>
    </row>
    <row r="120" spans="1:16" hidden="1" outlineLevel="1" collapsed="1">
      <c r="A120" s="62">
        <v>43862</v>
      </c>
      <c r="B120" s="74">
        <v>8.7902000000000005</v>
      </c>
      <c r="C120" s="74">
        <v>5.5673000000000004</v>
      </c>
      <c r="D120" s="74">
        <v>9.0924999999999994</v>
      </c>
      <c r="E120" s="74">
        <v>8.0442999999999998</v>
      </c>
      <c r="F120" s="74">
        <v>5.8335999999999997</v>
      </c>
      <c r="G120" s="74">
        <v>12.521800000000001</v>
      </c>
      <c r="H120" s="74">
        <v>6.7046999999999999</v>
      </c>
      <c r="I120" s="74">
        <v>13.196899999999999</v>
      </c>
      <c r="J120" s="74">
        <v>11.2509</v>
      </c>
      <c r="K120" s="74">
        <v>14.3268</v>
      </c>
      <c r="L120" s="74">
        <v>2.0750999999999999</v>
      </c>
      <c r="M120" s="74">
        <v>0.39129999999999998</v>
      </c>
      <c r="N120" s="74">
        <v>2.0764999999999998</v>
      </c>
      <c r="O120" s="74">
        <v>3.2086999999999999</v>
      </c>
      <c r="P120" s="74">
        <v>4.4200999999999997</v>
      </c>
    </row>
    <row r="121" spans="1:16" hidden="1" outlineLevel="1" collapsed="1">
      <c r="A121" s="62">
        <v>43891</v>
      </c>
      <c r="B121" s="74">
        <v>7.9391999999999996</v>
      </c>
      <c r="C121" s="74">
        <v>5.2312000000000003</v>
      </c>
      <c r="D121" s="74">
        <v>8.2833000000000006</v>
      </c>
      <c r="E121" s="74">
        <v>6.5940000000000003</v>
      </c>
      <c r="F121" s="74">
        <v>10.1866</v>
      </c>
      <c r="G121" s="74">
        <v>11.773899999999999</v>
      </c>
      <c r="H121" s="74">
        <v>6.1592000000000002</v>
      </c>
      <c r="I121" s="74">
        <v>12.556699999999999</v>
      </c>
      <c r="J121" s="74">
        <v>11.2257</v>
      </c>
      <c r="K121" s="74">
        <v>10.1866</v>
      </c>
      <c r="L121" s="74">
        <v>1.9278</v>
      </c>
      <c r="M121" s="74">
        <v>0.437</v>
      </c>
      <c r="N121" s="74">
        <v>1.8976</v>
      </c>
      <c r="O121" s="74">
        <v>2.9550000000000001</v>
      </c>
      <c r="P121" s="74" t="s">
        <v>127</v>
      </c>
    </row>
    <row r="122" spans="1:16" hidden="1" outlineLevel="1" collapsed="1">
      <c r="A122" s="62">
        <v>43922</v>
      </c>
      <c r="B122" s="74">
        <v>8.5197000000000003</v>
      </c>
      <c r="C122" s="74">
        <v>9.5386000000000006</v>
      </c>
      <c r="D122" s="74">
        <v>8.2513000000000005</v>
      </c>
      <c r="E122" s="74">
        <v>7.5008999999999997</v>
      </c>
      <c r="F122" s="74">
        <v>11.792899999999999</v>
      </c>
      <c r="G122" s="74">
        <v>11.758800000000001</v>
      </c>
      <c r="H122" s="74">
        <v>9.8384</v>
      </c>
      <c r="I122" s="74">
        <v>12.863899999999999</v>
      </c>
      <c r="J122" s="74">
        <v>10.525</v>
      </c>
      <c r="K122" s="74">
        <v>12.7384</v>
      </c>
      <c r="L122" s="74">
        <v>3.2277</v>
      </c>
      <c r="M122" s="74">
        <v>0.7329</v>
      </c>
      <c r="N122" s="74">
        <v>3.2873999999999999</v>
      </c>
      <c r="O122" s="74">
        <v>2.9011</v>
      </c>
      <c r="P122" s="74">
        <v>4</v>
      </c>
    </row>
    <row r="123" spans="1:16" hidden="1" outlineLevel="1" collapsed="1">
      <c r="A123" s="62">
        <v>43952</v>
      </c>
      <c r="B123" s="74">
        <v>7.5365000000000002</v>
      </c>
      <c r="C123" s="74">
        <v>6.4808000000000003</v>
      </c>
      <c r="D123" s="74">
        <v>7.6239999999999997</v>
      </c>
      <c r="E123" s="74">
        <v>7.7473999999999998</v>
      </c>
      <c r="F123" s="74">
        <v>9.4443999999999999</v>
      </c>
      <c r="G123" s="74">
        <v>11.4339</v>
      </c>
      <c r="H123" s="74">
        <v>7.5503</v>
      </c>
      <c r="I123" s="74">
        <v>12.0875</v>
      </c>
      <c r="J123" s="74">
        <v>10.574299999999999</v>
      </c>
      <c r="K123" s="74">
        <v>15.2742</v>
      </c>
      <c r="L123" s="74">
        <v>2.0666000000000002</v>
      </c>
      <c r="M123" s="74">
        <v>0.3019</v>
      </c>
      <c r="N123" s="74">
        <v>2.0587</v>
      </c>
      <c r="O123" s="74">
        <v>3.1162000000000001</v>
      </c>
      <c r="P123" s="74">
        <v>4.2476000000000003</v>
      </c>
    </row>
    <row r="124" spans="1:16" hidden="1" outlineLevel="1" collapsed="1">
      <c r="A124" s="62">
        <v>43983</v>
      </c>
      <c r="B124" s="74">
        <v>7.4960000000000004</v>
      </c>
      <c r="C124" s="74">
        <v>6.4767000000000001</v>
      </c>
      <c r="D124" s="74">
        <v>7.7483000000000004</v>
      </c>
      <c r="E124" s="74">
        <v>6.5472999999999999</v>
      </c>
      <c r="F124" s="74">
        <v>10.9666</v>
      </c>
      <c r="G124" s="74">
        <v>10.4031</v>
      </c>
      <c r="H124" s="74">
        <v>6.9737999999999998</v>
      </c>
      <c r="I124" s="74">
        <v>11.3301</v>
      </c>
      <c r="J124" s="74">
        <v>10.0128</v>
      </c>
      <c r="K124" s="74">
        <v>12.433</v>
      </c>
      <c r="L124" s="74">
        <v>2.2399</v>
      </c>
      <c r="M124" s="74">
        <v>0.3095</v>
      </c>
      <c r="N124" s="74">
        <v>2.2945000000000002</v>
      </c>
      <c r="O124" s="74">
        <v>2.3203</v>
      </c>
      <c r="P124" s="74">
        <v>1.5023</v>
      </c>
    </row>
    <row r="125" spans="1:16" hidden="1" outlineLevel="1" collapsed="1">
      <c r="A125" s="62">
        <v>44013</v>
      </c>
      <c r="B125" s="74">
        <v>6.6718999999999999</v>
      </c>
      <c r="C125" s="74">
        <v>4.3986000000000001</v>
      </c>
      <c r="D125" s="74">
        <v>6.9539</v>
      </c>
      <c r="E125" s="74">
        <v>5.5462999999999996</v>
      </c>
      <c r="F125" s="74">
        <v>9.4185999999999996</v>
      </c>
      <c r="G125" s="74">
        <v>9.7665000000000006</v>
      </c>
      <c r="H125" s="74">
        <v>5.1059999999999999</v>
      </c>
      <c r="I125" s="74">
        <v>10.4488</v>
      </c>
      <c r="J125" s="74">
        <v>8.5166000000000004</v>
      </c>
      <c r="K125" s="74">
        <v>11.314</v>
      </c>
      <c r="L125" s="74">
        <v>1.4072</v>
      </c>
      <c r="M125" s="74">
        <v>0.20780000000000001</v>
      </c>
      <c r="N125" s="74">
        <v>1.3697999999999999</v>
      </c>
      <c r="O125" s="74">
        <v>2.4983</v>
      </c>
      <c r="P125" s="74">
        <v>5.2400000000000002E-2</v>
      </c>
    </row>
    <row r="126" spans="1:16" hidden="1" outlineLevel="1" collapsed="1">
      <c r="A126" s="62">
        <v>44044</v>
      </c>
      <c r="B126" s="74">
        <v>6.6181000000000001</v>
      </c>
      <c r="C126" s="74">
        <v>4.6763000000000003</v>
      </c>
      <c r="D126" s="74">
        <v>6.8937999999999997</v>
      </c>
      <c r="E126" s="74">
        <v>5.1893000000000002</v>
      </c>
      <c r="F126" s="74">
        <v>8.1432000000000002</v>
      </c>
      <c r="G126" s="74">
        <v>9.5215999999999994</v>
      </c>
      <c r="H126" s="74">
        <v>5.4950000000000001</v>
      </c>
      <c r="I126" s="74">
        <v>10.092000000000001</v>
      </c>
      <c r="J126" s="74">
        <v>8.2914999999999992</v>
      </c>
      <c r="K126" s="74">
        <v>12.265599999999999</v>
      </c>
      <c r="L126" s="74">
        <v>1.4167000000000001</v>
      </c>
      <c r="M126" s="74">
        <v>7.2900000000000006E-2</v>
      </c>
      <c r="N126" s="74">
        <v>1.4333</v>
      </c>
      <c r="O126" s="74">
        <v>1.7811999999999999</v>
      </c>
      <c r="P126" s="74">
        <v>3.9123999999999999</v>
      </c>
    </row>
    <row r="127" spans="1:16" hidden="1" outlineLevel="1" collapsed="1">
      <c r="A127" s="62">
        <v>44075</v>
      </c>
      <c r="B127" s="74">
        <v>6.0490000000000004</v>
      </c>
      <c r="C127" s="74">
        <v>3.649</v>
      </c>
      <c r="D127" s="74">
        <v>6.3540999999999999</v>
      </c>
      <c r="E127" s="74">
        <v>5.2750000000000004</v>
      </c>
      <c r="F127" s="74">
        <v>9.2504000000000008</v>
      </c>
      <c r="G127" s="74">
        <v>8.9059000000000008</v>
      </c>
      <c r="H127" s="74">
        <v>4.5514000000000001</v>
      </c>
      <c r="I127" s="74">
        <v>9.5716000000000001</v>
      </c>
      <c r="J127" s="74">
        <v>8.0549999999999997</v>
      </c>
      <c r="K127" s="74">
        <v>10.8431</v>
      </c>
      <c r="L127" s="74">
        <v>1.4607000000000001</v>
      </c>
      <c r="M127" s="74">
        <v>0.14380000000000001</v>
      </c>
      <c r="N127" s="74">
        <v>1.4982</v>
      </c>
      <c r="O127" s="74">
        <v>1.9356</v>
      </c>
      <c r="P127" s="74">
        <v>1.397</v>
      </c>
    </row>
    <row r="128" spans="1:16" hidden="1" outlineLevel="1" collapsed="1">
      <c r="A128" s="62">
        <v>44105</v>
      </c>
      <c r="B128" s="74">
        <v>6.5824999999999996</v>
      </c>
      <c r="C128" s="74">
        <v>3.4119999999999999</v>
      </c>
      <c r="D128" s="74">
        <v>6.9801000000000002</v>
      </c>
      <c r="E128" s="74">
        <v>5.3845999999999998</v>
      </c>
      <c r="F128" s="74">
        <v>8.2113999999999994</v>
      </c>
      <c r="G128" s="74">
        <v>8.8358000000000008</v>
      </c>
      <c r="H128" s="74">
        <v>4.1864999999999997</v>
      </c>
      <c r="I128" s="74">
        <v>9.4667999999999992</v>
      </c>
      <c r="J128" s="74">
        <v>7.319</v>
      </c>
      <c r="K128" s="74">
        <v>10.153700000000001</v>
      </c>
      <c r="L128" s="74">
        <v>1.3278000000000001</v>
      </c>
      <c r="M128" s="74">
        <v>4.48E-2</v>
      </c>
      <c r="N128" s="74">
        <v>1.3278000000000001</v>
      </c>
      <c r="O128" s="74">
        <v>2.1074999999999999</v>
      </c>
      <c r="P128" s="74">
        <v>4.0457000000000001</v>
      </c>
    </row>
    <row r="129" spans="1:16" hidden="1" outlineLevel="1" collapsed="1">
      <c r="A129" s="62">
        <v>44136</v>
      </c>
      <c r="B129" s="74">
        <v>5.5105000000000004</v>
      </c>
      <c r="C129" s="74">
        <v>5.0053000000000001</v>
      </c>
      <c r="D129" s="74">
        <v>5.6414999999999997</v>
      </c>
      <c r="E129" s="74">
        <v>6.157</v>
      </c>
      <c r="F129" s="74">
        <v>9.7695000000000007</v>
      </c>
      <c r="G129" s="74">
        <v>7.0364000000000004</v>
      </c>
      <c r="H129" s="74">
        <v>5.2861000000000002</v>
      </c>
      <c r="I129" s="74">
        <v>7.8361000000000001</v>
      </c>
      <c r="J129" s="74">
        <v>8.2994000000000003</v>
      </c>
      <c r="K129" s="74">
        <v>11.748200000000001</v>
      </c>
      <c r="L129" s="74">
        <v>1.448</v>
      </c>
      <c r="M129" s="74">
        <v>6.8500000000000005E-2</v>
      </c>
      <c r="N129" s="74">
        <v>1.4773000000000001</v>
      </c>
      <c r="O129" s="74">
        <v>2.1495000000000002</v>
      </c>
      <c r="P129" s="74">
        <v>3.9422999999999999</v>
      </c>
    </row>
    <row r="130" spans="1:16" hidden="1" outlineLevel="1" collapsed="1">
      <c r="A130" s="62">
        <v>44166</v>
      </c>
      <c r="B130" s="74">
        <v>5.5250000000000004</v>
      </c>
      <c r="C130" s="74">
        <v>3.6680999999999999</v>
      </c>
      <c r="D130" s="74">
        <v>5.7079000000000004</v>
      </c>
      <c r="E130" s="74">
        <v>6.5641999999999996</v>
      </c>
      <c r="F130" s="74">
        <v>8.4349000000000007</v>
      </c>
      <c r="G130" s="74">
        <v>7.3360000000000003</v>
      </c>
      <c r="H130" s="74">
        <v>4.5865</v>
      </c>
      <c r="I130" s="74">
        <v>7.7213000000000003</v>
      </c>
      <c r="J130" s="74">
        <v>8.44</v>
      </c>
      <c r="K130" s="74">
        <v>9.0275999999999996</v>
      </c>
      <c r="L130" s="74">
        <v>1.1952</v>
      </c>
      <c r="M130" s="74">
        <v>4.53E-2</v>
      </c>
      <c r="N130" s="74">
        <v>1.2134</v>
      </c>
      <c r="O130" s="74">
        <v>2.1871</v>
      </c>
      <c r="P130" s="74">
        <v>3.5</v>
      </c>
    </row>
    <row r="131" spans="1:16" hidden="1" outlineLevel="1" collapsed="1">
      <c r="A131" s="62">
        <v>44197</v>
      </c>
      <c r="B131" s="74">
        <v>5.6395</v>
      </c>
      <c r="C131" s="74">
        <v>3.8056999999999999</v>
      </c>
      <c r="D131" s="74">
        <v>5.8026999999999997</v>
      </c>
      <c r="E131" s="74">
        <v>5.4173</v>
      </c>
      <c r="F131" s="74">
        <v>9.7141000000000002</v>
      </c>
      <c r="G131" s="74">
        <v>7.7278000000000002</v>
      </c>
      <c r="H131" s="74">
        <v>4.7058</v>
      </c>
      <c r="I131" s="74">
        <v>7.9690000000000003</v>
      </c>
      <c r="J131" s="74">
        <v>8.0431000000000008</v>
      </c>
      <c r="K131" s="74">
        <v>12.292199999999999</v>
      </c>
      <c r="L131" s="74">
        <v>1.4354</v>
      </c>
      <c r="M131" s="74">
        <v>3.5299999999999998E-2</v>
      </c>
      <c r="N131" s="74">
        <v>1.3247</v>
      </c>
      <c r="O131" s="74">
        <v>2.3050000000000002</v>
      </c>
      <c r="P131" s="74">
        <v>4.5003000000000002</v>
      </c>
    </row>
    <row r="132" spans="1:16" hidden="1" outlineLevel="1" collapsed="1">
      <c r="A132" s="62">
        <v>44228</v>
      </c>
      <c r="B132" s="74">
        <v>4.6454000000000004</v>
      </c>
      <c r="C132" s="74">
        <v>3.1642000000000001</v>
      </c>
      <c r="D132" s="74">
        <v>4.6250999999999998</v>
      </c>
      <c r="E132" s="74">
        <v>6.2176999999999998</v>
      </c>
      <c r="F132" s="74">
        <v>8.7965</v>
      </c>
      <c r="G132" s="74">
        <v>7.1466000000000003</v>
      </c>
      <c r="H132" s="74">
        <v>4.5214999999999996</v>
      </c>
      <c r="I132" s="74">
        <v>7.3605</v>
      </c>
      <c r="J132" s="74">
        <v>8.1178000000000008</v>
      </c>
      <c r="K132" s="74">
        <v>12.609500000000001</v>
      </c>
      <c r="L132" s="74">
        <v>0.87129999999999996</v>
      </c>
      <c r="M132" s="74">
        <v>1.9099999999999999E-2</v>
      </c>
      <c r="N132" s="74">
        <v>0.84719999999999995</v>
      </c>
      <c r="O132" s="74">
        <v>1.8923000000000001</v>
      </c>
      <c r="P132" s="74">
        <v>3.9523000000000001</v>
      </c>
    </row>
    <row r="133" spans="1:16" hidden="1" outlineLevel="1" collapsed="1">
      <c r="A133" s="62">
        <v>44256</v>
      </c>
      <c r="B133" s="74">
        <v>4.5865999999999998</v>
      </c>
      <c r="C133" s="74">
        <v>3.0767000000000002</v>
      </c>
      <c r="D133" s="74">
        <v>4.6467999999999998</v>
      </c>
      <c r="E133" s="74">
        <v>5.6231999999999998</v>
      </c>
      <c r="F133" s="74">
        <v>9.4842999999999993</v>
      </c>
      <c r="G133" s="74">
        <v>6.8365</v>
      </c>
      <c r="H133" s="74">
        <v>4.2843</v>
      </c>
      <c r="I133" s="74">
        <v>7.0784000000000002</v>
      </c>
      <c r="J133" s="74">
        <v>7.0724</v>
      </c>
      <c r="K133" s="74">
        <v>12.3461</v>
      </c>
      <c r="L133" s="74">
        <v>0.53639999999999999</v>
      </c>
      <c r="M133" s="74">
        <v>5.28E-2</v>
      </c>
      <c r="N133" s="74">
        <v>0.45760000000000001</v>
      </c>
      <c r="O133" s="74">
        <v>2.3828999999999998</v>
      </c>
      <c r="P133" s="74">
        <v>3.9954000000000001</v>
      </c>
    </row>
    <row r="134" spans="1:16" hidden="1" outlineLevel="1" collapsed="1">
      <c r="A134" s="62">
        <v>44287</v>
      </c>
      <c r="B134" s="74">
        <v>4.6843000000000004</v>
      </c>
      <c r="C134" s="74">
        <v>3.7694000000000001</v>
      </c>
      <c r="D134" s="74">
        <v>4.7255000000000003</v>
      </c>
      <c r="E134" s="74">
        <v>5.6016000000000004</v>
      </c>
      <c r="F134" s="74">
        <v>9.2448999999999995</v>
      </c>
      <c r="G134" s="74">
        <v>6.4489999999999998</v>
      </c>
      <c r="H134" s="74">
        <v>4.2709999999999999</v>
      </c>
      <c r="I134" s="74">
        <v>6.8109999999999999</v>
      </c>
      <c r="J134" s="74">
        <v>6.7836999999999996</v>
      </c>
      <c r="K134" s="74">
        <v>10.9939</v>
      </c>
      <c r="L134" s="74">
        <v>0.50680000000000003</v>
      </c>
      <c r="M134" s="74">
        <v>3.44E-2</v>
      </c>
      <c r="N134" s="74">
        <v>0.46150000000000002</v>
      </c>
      <c r="O134" s="74">
        <v>1.5972999999999999</v>
      </c>
      <c r="P134" s="74">
        <v>3.2987000000000002</v>
      </c>
    </row>
    <row r="135" spans="1:16" hidden="1" outlineLevel="1" collapsed="1">
      <c r="A135" s="62">
        <v>44317</v>
      </c>
      <c r="B135" s="74">
        <v>4.9409000000000001</v>
      </c>
      <c r="C135" s="74">
        <v>4.2958999999999996</v>
      </c>
      <c r="D135" s="74">
        <v>4.9080000000000004</v>
      </c>
      <c r="E135" s="74">
        <v>6.0338000000000003</v>
      </c>
      <c r="F135" s="74">
        <v>8.9323999999999995</v>
      </c>
      <c r="G135" s="74">
        <v>6.6978</v>
      </c>
      <c r="H135" s="74">
        <v>4.6607000000000003</v>
      </c>
      <c r="I135" s="74">
        <v>6.9572000000000003</v>
      </c>
      <c r="J135" s="74">
        <v>7.3224</v>
      </c>
      <c r="K135" s="74">
        <v>10.9826</v>
      </c>
      <c r="L135" s="74">
        <v>0.5353</v>
      </c>
      <c r="M135" s="74">
        <v>6.0299999999999999E-2</v>
      </c>
      <c r="N135" s="74">
        <v>0.49930000000000002</v>
      </c>
      <c r="O135" s="74">
        <v>1.2161</v>
      </c>
      <c r="P135" s="74">
        <v>3.8725000000000001</v>
      </c>
    </row>
    <row r="136" spans="1:16" hidden="1" outlineLevel="1" collapsed="1">
      <c r="A136" s="62">
        <v>44348</v>
      </c>
      <c r="B136" s="74">
        <v>4.9954999999999998</v>
      </c>
      <c r="C136" s="74">
        <v>3.6634000000000002</v>
      </c>
      <c r="D136" s="74">
        <v>5.0624000000000002</v>
      </c>
      <c r="E136" s="74">
        <v>5.7046999999999999</v>
      </c>
      <c r="F136" s="74">
        <v>8.8729999999999993</v>
      </c>
      <c r="G136" s="74">
        <v>6.4774000000000003</v>
      </c>
      <c r="H136" s="74">
        <v>4.1391</v>
      </c>
      <c r="I136" s="74">
        <v>6.7127999999999997</v>
      </c>
      <c r="J136" s="74">
        <v>6.8331999999999997</v>
      </c>
      <c r="K136" s="74">
        <v>11.6327</v>
      </c>
      <c r="L136" s="74">
        <v>0.50060000000000004</v>
      </c>
      <c r="M136" s="74">
        <v>4.3400000000000001E-2</v>
      </c>
      <c r="N136" s="74">
        <v>0.46910000000000002</v>
      </c>
      <c r="O136" s="74">
        <v>1.2990999999999999</v>
      </c>
      <c r="P136" s="74">
        <v>1.9635</v>
      </c>
    </row>
    <row r="137" spans="1:16" hidden="1" outlineLevel="1" collapsed="1">
      <c r="A137" s="62">
        <v>44378</v>
      </c>
      <c r="B137" s="74">
        <v>4.6931000000000003</v>
      </c>
      <c r="C137" s="74">
        <v>2.1334</v>
      </c>
      <c r="D137" s="74">
        <v>5.0675999999999997</v>
      </c>
      <c r="E137" s="74">
        <v>5.1989999999999998</v>
      </c>
      <c r="F137" s="74">
        <v>10.300800000000001</v>
      </c>
      <c r="G137" s="74">
        <v>6.5552999999999999</v>
      </c>
      <c r="H137" s="74">
        <v>3.8247</v>
      </c>
      <c r="I137" s="74">
        <v>6.8423999999999996</v>
      </c>
      <c r="J137" s="74">
        <v>7.1622000000000003</v>
      </c>
      <c r="K137" s="74">
        <v>12.167899999999999</v>
      </c>
      <c r="L137" s="74">
        <v>0.46350000000000002</v>
      </c>
      <c r="M137" s="74">
        <v>1.6E-2</v>
      </c>
      <c r="N137" s="74">
        <v>0.49180000000000001</v>
      </c>
      <c r="O137" s="74">
        <v>1.1976</v>
      </c>
      <c r="P137" s="74">
        <v>3.6913</v>
      </c>
    </row>
    <row r="138" spans="1:16" hidden="1" outlineLevel="1" collapsed="1">
      <c r="A138" s="62">
        <v>44409</v>
      </c>
      <c r="B138" s="74">
        <v>4.6311</v>
      </c>
      <c r="C138" s="74">
        <v>3.8403</v>
      </c>
      <c r="D138" s="74">
        <v>4.5991</v>
      </c>
      <c r="E138" s="74">
        <v>5.6874000000000002</v>
      </c>
      <c r="F138" s="74">
        <v>10.4969</v>
      </c>
      <c r="G138" s="74">
        <v>6.3708999999999998</v>
      </c>
      <c r="H138" s="74">
        <v>4.2939999999999996</v>
      </c>
      <c r="I138" s="74">
        <v>6.5522999999999998</v>
      </c>
      <c r="J138" s="74">
        <v>7.7373000000000003</v>
      </c>
      <c r="K138" s="74">
        <v>11.923500000000001</v>
      </c>
      <c r="L138" s="74">
        <v>0.43390000000000001</v>
      </c>
      <c r="M138" s="74">
        <v>4.99E-2</v>
      </c>
      <c r="N138" s="74">
        <v>0.38829999999999998</v>
      </c>
      <c r="O138" s="74">
        <v>0.98470000000000002</v>
      </c>
      <c r="P138" s="74">
        <v>3.9801000000000002</v>
      </c>
    </row>
    <row r="139" spans="1:16" hidden="1" outlineLevel="1" collapsed="1">
      <c r="A139" s="62">
        <v>44440</v>
      </c>
      <c r="B139" s="74">
        <v>4.8918999999999997</v>
      </c>
      <c r="C139" s="74">
        <v>3.6122999999999998</v>
      </c>
      <c r="D139" s="74">
        <v>4.8521999999999998</v>
      </c>
      <c r="E139" s="74">
        <v>6.4873000000000003</v>
      </c>
      <c r="F139" s="74">
        <v>9.3571000000000009</v>
      </c>
      <c r="G139" s="74">
        <v>6.4649999999999999</v>
      </c>
      <c r="H139" s="74">
        <v>4.0709999999999997</v>
      </c>
      <c r="I139" s="74">
        <v>6.6295999999999999</v>
      </c>
      <c r="J139" s="74">
        <v>7.7933000000000003</v>
      </c>
      <c r="K139" s="74">
        <v>11.989699999999999</v>
      </c>
      <c r="L139" s="74">
        <v>0.39179999999999998</v>
      </c>
      <c r="M139" s="74">
        <v>2.8500000000000001E-2</v>
      </c>
      <c r="N139" s="74">
        <v>0.3503</v>
      </c>
      <c r="O139" s="74">
        <v>1.0253000000000001</v>
      </c>
      <c r="P139" s="74">
        <v>3.8552</v>
      </c>
    </row>
    <row r="140" spans="1:16" collapsed="1">
      <c r="A140" s="62">
        <v>44470</v>
      </c>
      <c r="B140" s="74">
        <v>4.7675000000000001</v>
      </c>
      <c r="C140" s="74">
        <v>3.7162000000000002</v>
      </c>
      <c r="D140" s="74">
        <v>4.8342999999999998</v>
      </c>
      <c r="E140" s="74">
        <v>5.6877000000000004</v>
      </c>
      <c r="F140" s="74">
        <v>10.034599999999999</v>
      </c>
      <c r="G140" s="74">
        <v>6.2920999999999996</v>
      </c>
      <c r="H140" s="74">
        <v>4.2499000000000002</v>
      </c>
      <c r="I140" s="74">
        <v>6.6159999999999997</v>
      </c>
      <c r="J140" s="74">
        <v>7.1070000000000002</v>
      </c>
      <c r="K140" s="74">
        <v>11.936500000000001</v>
      </c>
      <c r="L140" s="74">
        <v>0.51149999999999995</v>
      </c>
      <c r="M140" s="74">
        <v>4.2099999999999999E-2</v>
      </c>
      <c r="N140" s="74">
        <v>0.49199999999999999</v>
      </c>
      <c r="O140" s="74">
        <v>1.0398000000000001</v>
      </c>
      <c r="P140" s="74">
        <v>3.9062000000000001</v>
      </c>
    </row>
    <row r="141" spans="1:16">
      <c r="A141" s="62">
        <v>44501</v>
      </c>
      <c r="B141" s="74">
        <v>5.1887999999999996</v>
      </c>
      <c r="C141" s="74">
        <v>3.8711000000000002</v>
      </c>
      <c r="D141" s="74">
        <v>5.1665999999999999</v>
      </c>
      <c r="E141" s="74">
        <v>6.5762999999999998</v>
      </c>
      <c r="F141" s="74">
        <v>9.6156000000000006</v>
      </c>
      <c r="G141" s="74">
        <v>6.5595999999999997</v>
      </c>
      <c r="H141" s="74">
        <v>4.3071999999999999</v>
      </c>
      <c r="I141" s="74">
        <v>6.6276000000000002</v>
      </c>
      <c r="J141" s="74">
        <v>8.5137</v>
      </c>
      <c r="K141" s="74">
        <v>11.7723</v>
      </c>
      <c r="L141" s="74">
        <v>0.66610000000000003</v>
      </c>
      <c r="M141" s="74">
        <v>6.0900000000000003E-2</v>
      </c>
      <c r="N141" s="74">
        <v>0.61409999999999998</v>
      </c>
      <c r="O141" s="74">
        <v>1.2383</v>
      </c>
      <c r="P141" s="74">
        <v>3.8235000000000001</v>
      </c>
    </row>
    <row r="142" spans="1:16">
      <c r="A142" s="62">
        <v>44531</v>
      </c>
      <c r="B142" s="74">
        <v>4.8559999999999999</v>
      </c>
      <c r="C142" s="74">
        <v>3.7913999999999999</v>
      </c>
      <c r="D142" s="74">
        <v>4.7736999999999998</v>
      </c>
      <c r="E142" s="74">
        <v>6.2046999999999999</v>
      </c>
      <c r="F142" s="74">
        <v>7.9250999999999996</v>
      </c>
      <c r="G142" s="74">
        <v>6.6512000000000002</v>
      </c>
      <c r="H142" s="74">
        <v>4.0705999999999998</v>
      </c>
      <c r="I142" s="74">
        <v>6.9004000000000003</v>
      </c>
      <c r="J142" s="74">
        <v>8.1788000000000007</v>
      </c>
      <c r="K142" s="74">
        <v>10.948700000000001</v>
      </c>
      <c r="L142" s="74">
        <v>0.55259999999999998</v>
      </c>
      <c r="M142" s="74">
        <v>1.2699999999999999E-2</v>
      </c>
      <c r="N142" s="74">
        <v>0.42049999999999998</v>
      </c>
      <c r="O142" s="74">
        <v>1.3633</v>
      </c>
      <c r="P142" s="74">
        <v>3.7126999999999999</v>
      </c>
    </row>
    <row r="143" spans="1:16">
      <c r="A143" s="62">
        <v>44562</v>
      </c>
      <c r="B143" s="74">
        <v>5.1509999999999998</v>
      </c>
      <c r="C143" s="74">
        <v>3.7854000000000001</v>
      </c>
      <c r="D143" s="74">
        <v>5.0575999999999999</v>
      </c>
      <c r="E143" s="74">
        <v>6.7138</v>
      </c>
      <c r="F143" s="74">
        <v>10.5463</v>
      </c>
      <c r="G143" s="74">
        <v>6.9653</v>
      </c>
      <c r="H143" s="74">
        <v>4.3803999999999998</v>
      </c>
      <c r="I143" s="74">
        <v>7.1052</v>
      </c>
      <c r="J143" s="74">
        <v>8.6492000000000004</v>
      </c>
      <c r="K143" s="74">
        <v>12.271100000000001</v>
      </c>
      <c r="L143" s="74">
        <v>0.61140000000000005</v>
      </c>
      <c r="M143" s="74">
        <v>2.8199999999999999E-2</v>
      </c>
      <c r="N143" s="74">
        <v>0.56810000000000005</v>
      </c>
      <c r="O143" s="74">
        <v>1.0596000000000001</v>
      </c>
      <c r="P143" s="74">
        <v>4.0727000000000002</v>
      </c>
    </row>
    <row r="144" spans="1:16">
      <c r="A144" s="62">
        <v>44593</v>
      </c>
      <c r="B144" s="74">
        <v>5.6430999999999996</v>
      </c>
      <c r="C144" s="74">
        <v>4.0206999999999997</v>
      </c>
      <c r="D144" s="74">
        <v>5.7142999999999997</v>
      </c>
      <c r="E144" s="74">
        <v>7.7491000000000003</v>
      </c>
      <c r="F144" s="74">
        <v>8.5650999999999993</v>
      </c>
      <c r="G144" s="74">
        <v>7.0814000000000004</v>
      </c>
      <c r="H144" s="74">
        <v>4.2953999999999999</v>
      </c>
      <c r="I144" s="74">
        <v>7.4005999999999998</v>
      </c>
      <c r="J144" s="74">
        <v>9.6548999999999996</v>
      </c>
      <c r="K144" s="74">
        <v>13.5311</v>
      </c>
      <c r="L144" s="74">
        <v>0.62429999999999997</v>
      </c>
      <c r="M144" s="74">
        <v>3.6299999999999999E-2</v>
      </c>
      <c r="N144" s="74">
        <v>0.57240000000000002</v>
      </c>
      <c r="O144" s="74">
        <v>1.2965</v>
      </c>
      <c r="P144" s="74">
        <v>4.0067000000000004</v>
      </c>
    </row>
    <row r="145" spans="1:16">
      <c r="A145" s="62">
        <v>44621</v>
      </c>
      <c r="B145" s="74">
        <v>5.3143000000000002</v>
      </c>
      <c r="C145" s="74">
        <v>4.6970000000000001</v>
      </c>
      <c r="D145" s="74">
        <v>4.8802000000000003</v>
      </c>
      <c r="E145" s="74">
        <v>8.5968999999999998</v>
      </c>
      <c r="F145" s="74">
        <v>10.563000000000001</v>
      </c>
      <c r="G145" s="74">
        <v>6.6661000000000001</v>
      </c>
      <c r="H145" s="74">
        <v>4.8238000000000003</v>
      </c>
      <c r="I145" s="74">
        <v>6.6147999999999998</v>
      </c>
      <c r="J145" s="74">
        <v>9.8264999999999993</v>
      </c>
      <c r="K145" s="74">
        <v>10.563000000000001</v>
      </c>
      <c r="L145" s="74">
        <v>0.70940000000000003</v>
      </c>
      <c r="M145" s="74">
        <v>2.0799999999999999E-2</v>
      </c>
      <c r="N145" s="74">
        <v>0.55189999999999995</v>
      </c>
      <c r="O145" s="74">
        <v>2.4165999999999999</v>
      </c>
      <c r="P145" s="74" t="s">
        <v>127</v>
      </c>
    </row>
    <row r="146" spans="1:16">
      <c r="A146" s="62">
        <v>44652</v>
      </c>
      <c r="B146" s="74">
        <v>5.0864000000000003</v>
      </c>
      <c r="C146" s="74">
        <v>3.6232000000000002</v>
      </c>
      <c r="D146" s="74">
        <v>5.0210999999999997</v>
      </c>
      <c r="E146" s="74">
        <v>9.0259999999999998</v>
      </c>
      <c r="F146" s="74">
        <v>8.7690000000000001</v>
      </c>
      <c r="G146" s="74">
        <v>6.0625999999999998</v>
      </c>
      <c r="H146" s="74">
        <v>3.9487999999999999</v>
      </c>
      <c r="I146" s="74">
        <v>6.1204000000000001</v>
      </c>
      <c r="J146" s="74">
        <v>10.2164</v>
      </c>
      <c r="K146" s="74">
        <v>9.2380999999999993</v>
      </c>
      <c r="L146" s="74">
        <v>0.5202</v>
      </c>
      <c r="M146" s="74">
        <v>1.0200000000000001E-2</v>
      </c>
      <c r="N146" s="74">
        <v>0.52529999999999999</v>
      </c>
      <c r="O146" s="74">
        <v>1.0831</v>
      </c>
      <c r="P146" s="74">
        <v>3.9</v>
      </c>
    </row>
    <row r="147" spans="1:16">
      <c r="A147" s="62">
        <v>44682</v>
      </c>
      <c r="B147" s="74">
        <v>4.9566999999999997</v>
      </c>
      <c r="C147" s="74">
        <v>3.3580999999999999</v>
      </c>
      <c r="D147" s="74">
        <v>4.9001999999999999</v>
      </c>
      <c r="E147" s="74">
        <v>7.7666000000000004</v>
      </c>
      <c r="F147" s="74">
        <v>11.263400000000001</v>
      </c>
      <c r="G147" s="74">
        <v>5.9272999999999998</v>
      </c>
      <c r="H147" s="74">
        <v>3.6455000000000002</v>
      </c>
      <c r="I147" s="74">
        <v>5.9640000000000004</v>
      </c>
      <c r="J147" s="74">
        <v>8.6790000000000003</v>
      </c>
      <c r="K147" s="74">
        <v>12.0671</v>
      </c>
      <c r="L147" s="74">
        <v>0.62129999999999996</v>
      </c>
      <c r="M147" s="74">
        <v>5.8099999999999999E-2</v>
      </c>
      <c r="N147" s="74">
        <v>0.60540000000000005</v>
      </c>
      <c r="O147" s="74">
        <v>1.39</v>
      </c>
      <c r="P147" s="74">
        <v>3.8311000000000002</v>
      </c>
    </row>
    <row r="148" spans="1:16">
      <c r="A148" s="62">
        <v>44713</v>
      </c>
      <c r="B148" s="74">
        <v>5.5544000000000002</v>
      </c>
      <c r="C148" s="74">
        <v>3.7458</v>
      </c>
      <c r="D148" s="74">
        <v>5.7043999999999997</v>
      </c>
      <c r="E148" s="74">
        <v>7.6365999999999996</v>
      </c>
      <c r="F148" s="74">
        <v>7.6976000000000004</v>
      </c>
      <c r="G148" s="74">
        <v>7.0414000000000003</v>
      </c>
      <c r="H148" s="74">
        <v>3.88</v>
      </c>
      <c r="I148" s="74">
        <v>7.4797000000000002</v>
      </c>
      <c r="J148" s="74">
        <v>8.6618999999999993</v>
      </c>
      <c r="K148" s="74">
        <v>9.2984000000000009</v>
      </c>
      <c r="L148" s="74">
        <v>0.60819999999999996</v>
      </c>
      <c r="M148" s="74">
        <v>5.5300000000000002E-2</v>
      </c>
      <c r="N148" s="74">
        <v>0.60109999999999997</v>
      </c>
      <c r="O148" s="74">
        <v>1.2404999999999999</v>
      </c>
      <c r="P148" s="74">
        <v>3.8403</v>
      </c>
    </row>
    <row r="149" spans="1:16">
      <c r="A149" s="62">
        <v>44743</v>
      </c>
      <c r="B149" s="74">
        <v>7.0648999999999997</v>
      </c>
      <c r="C149" s="74">
        <v>3.9152999999999998</v>
      </c>
      <c r="D149" s="74">
        <v>7.2803000000000004</v>
      </c>
      <c r="E149" s="74">
        <v>8.7584</v>
      </c>
      <c r="F149" s="74">
        <v>3.9487999999999999</v>
      </c>
      <c r="G149" s="74">
        <v>8.3681999999999999</v>
      </c>
      <c r="H149" s="74">
        <v>4.2445000000000004</v>
      </c>
      <c r="I149" s="74">
        <v>8.7113999999999994</v>
      </c>
      <c r="J149" s="74">
        <v>9.8946000000000005</v>
      </c>
      <c r="K149" s="74">
        <v>12.0787</v>
      </c>
      <c r="L149" s="74">
        <v>0.75670000000000004</v>
      </c>
      <c r="M149" s="74">
        <v>4.0300000000000002E-2</v>
      </c>
      <c r="N149" s="74">
        <v>0.71760000000000002</v>
      </c>
      <c r="O149" s="74">
        <v>1.0980000000000001</v>
      </c>
      <c r="P149" s="74">
        <v>3.1547999999999998</v>
      </c>
    </row>
    <row r="150" spans="1:16">
      <c r="A150" s="62">
        <v>44774</v>
      </c>
      <c r="B150" s="74">
        <v>6.7769000000000004</v>
      </c>
      <c r="C150" s="74">
        <v>3.1124999999999998</v>
      </c>
      <c r="D150" s="74">
        <v>7.0092999999999996</v>
      </c>
      <c r="E150" s="74">
        <v>9.9059000000000008</v>
      </c>
      <c r="F150" s="74">
        <v>3.4138999999999999</v>
      </c>
      <c r="G150" s="74">
        <v>8.8743999999999996</v>
      </c>
      <c r="H150" s="74">
        <v>3.9161999999999999</v>
      </c>
      <c r="I150" s="74">
        <v>9.3026999999999997</v>
      </c>
      <c r="J150" s="74">
        <v>11.4932</v>
      </c>
      <c r="K150" s="74">
        <v>3.0575999999999999</v>
      </c>
      <c r="L150" s="74">
        <v>0.56269999999999998</v>
      </c>
      <c r="M150" s="74">
        <v>7.2599999999999998E-2</v>
      </c>
      <c r="N150" s="74">
        <v>0.5363</v>
      </c>
      <c r="O150" s="74">
        <v>2.3807</v>
      </c>
      <c r="P150" s="74">
        <v>5.0197000000000003</v>
      </c>
    </row>
    <row r="151" spans="1:16">
      <c r="A151" s="62">
        <v>44805</v>
      </c>
      <c r="B151" s="74">
        <v>6.9757999999999996</v>
      </c>
      <c r="C151" s="74">
        <v>3.9487000000000001</v>
      </c>
      <c r="D151" s="74">
        <v>7.1288999999999998</v>
      </c>
      <c r="E151" s="74">
        <v>9.7894000000000005</v>
      </c>
      <c r="F151" s="74">
        <v>5.4729000000000001</v>
      </c>
      <c r="G151" s="74">
        <v>9.8975000000000009</v>
      </c>
      <c r="H151" s="74">
        <v>4.7279999999999998</v>
      </c>
      <c r="I151" s="74">
        <v>10.3969</v>
      </c>
      <c r="J151" s="74">
        <v>11.013999999999999</v>
      </c>
      <c r="K151" s="74">
        <v>5.4646999999999997</v>
      </c>
      <c r="L151" s="74">
        <v>0.53200000000000003</v>
      </c>
      <c r="M151" s="74">
        <v>1.1722999999999999</v>
      </c>
      <c r="N151" s="74">
        <v>0.47360000000000002</v>
      </c>
      <c r="O151" s="74">
        <v>1.474</v>
      </c>
      <c r="P151" s="74">
        <v>5.5</v>
      </c>
    </row>
    <row r="152" spans="1:16">
      <c r="A152" s="62">
        <v>44835</v>
      </c>
      <c r="B152" s="74">
        <v>6.0242000000000004</v>
      </c>
      <c r="C152" s="74">
        <v>3.8290999999999999</v>
      </c>
      <c r="D152" s="74">
        <v>6.2442000000000002</v>
      </c>
      <c r="E152" s="74">
        <v>6.0258000000000003</v>
      </c>
      <c r="F152" s="74">
        <v>6.1740000000000004</v>
      </c>
      <c r="G152" s="74">
        <v>9.4420000000000002</v>
      </c>
      <c r="H152" s="74">
        <v>4.2537000000000003</v>
      </c>
      <c r="I152" s="74">
        <v>10.1012</v>
      </c>
      <c r="J152" s="74">
        <v>11.4529</v>
      </c>
      <c r="K152" s="74">
        <v>13.8345</v>
      </c>
      <c r="L152" s="74">
        <v>0.60350000000000004</v>
      </c>
      <c r="M152" s="74">
        <v>0.13869999999999999</v>
      </c>
      <c r="N152" s="74">
        <v>0.3891</v>
      </c>
      <c r="O152" s="74">
        <v>1.5214000000000001</v>
      </c>
      <c r="P152" s="74">
        <v>5.9812000000000003</v>
      </c>
    </row>
  </sheetData>
  <mergeCells count="7">
    <mergeCell ref="G7:K7"/>
    <mergeCell ref="L7:P7"/>
    <mergeCell ref="A3:P3"/>
    <mergeCell ref="A6:A8"/>
    <mergeCell ref="B6:B8"/>
    <mergeCell ref="C6:F7"/>
    <mergeCell ref="G6:P6"/>
  </mergeCells>
  <hyperlinks>
    <hyperlink ref="A3" location="'зміст'!A1" display="'зміст'!A1"/>
    <hyperlink ref="A1" location="Зміст!A1" display="Зміст"/>
    <hyperlink ref="A3:P3" location="'на звітну дату'!A1" display="'на звітну дату'!A1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0000"/>
  </sheetPr>
  <dimension ref="A1:F152"/>
  <sheetViews>
    <sheetView showGridLines="0" zoomScaleNormal="100" zoomScaleSheetLayoutView="98" workbookViewId="0">
      <selection activeCell="A2" sqref="A2"/>
    </sheetView>
  </sheetViews>
  <sheetFormatPr defaultColWidth="9.109375" defaultRowHeight="14.4" outlineLevelRow="2"/>
  <cols>
    <col min="1" max="1" width="11.33203125" style="70" customWidth="1"/>
    <col min="2" max="3" width="16.44140625" style="66" customWidth="1"/>
    <col min="4" max="4" width="30.44140625" style="66" customWidth="1"/>
    <col min="5" max="16384" width="9.109375" style="66"/>
  </cols>
  <sheetData>
    <row r="1" spans="1:6">
      <c r="A1" s="108" t="s">
        <v>173</v>
      </c>
    </row>
    <row r="2" spans="1:6" ht="5.25" customHeight="1"/>
    <row r="3" spans="1:6">
      <c r="A3" s="114" t="s">
        <v>128</v>
      </c>
    </row>
    <row r="4" spans="1:6" ht="12.75" customHeight="1">
      <c r="A4" s="67" t="s">
        <v>62</v>
      </c>
    </row>
    <row r="5" spans="1:6" ht="12.75" customHeight="1">
      <c r="A5" s="57" t="s">
        <v>129</v>
      </c>
    </row>
    <row r="6" spans="1:6" s="68" customFormat="1" ht="15" customHeight="1">
      <c r="A6" s="202" t="s">
        <v>0</v>
      </c>
      <c r="B6" s="260" t="s">
        <v>221</v>
      </c>
      <c r="C6" s="261" t="s">
        <v>130</v>
      </c>
      <c r="D6" s="261" t="s">
        <v>190</v>
      </c>
    </row>
    <row r="7" spans="1:6" s="68" customFormat="1" ht="15" customHeight="1">
      <c r="A7" s="203"/>
      <c r="B7" s="260"/>
      <c r="C7" s="262"/>
      <c r="D7" s="262"/>
    </row>
    <row r="8" spans="1:6" s="68" customFormat="1" ht="25.5" customHeight="1">
      <c r="A8" s="204"/>
      <c r="B8" s="260"/>
      <c r="C8" s="263"/>
      <c r="D8" s="263"/>
    </row>
    <row r="9" spans="1:6" s="68" customFormat="1" hidden="1">
      <c r="A9" s="153"/>
      <c r="B9" s="154"/>
      <c r="C9" s="155"/>
      <c r="D9" s="155"/>
    </row>
    <row r="10" spans="1:6" s="68" customFormat="1">
      <c r="A10" s="69">
        <v>1</v>
      </c>
      <c r="B10" s="146">
        <v>2</v>
      </c>
      <c r="C10" s="146">
        <v>3</v>
      </c>
      <c r="D10" s="143">
        <v>4</v>
      </c>
    </row>
    <row r="11" spans="1:6" hidden="1" outlineLevel="1">
      <c r="A11" s="110">
        <v>40544</v>
      </c>
      <c r="B11" s="130">
        <v>0</v>
      </c>
      <c r="C11" s="130">
        <v>13</v>
      </c>
      <c r="D11" s="147" t="s">
        <v>191</v>
      </c>
      <c r="E11" s="127"/>
      <c r="F11" s="127"/>
    </row>
    <row r="12" spans="1:6" hidden="1" outlineLevel="1">
      <c r="A12" s="110">
        <v>40575</v>
      </c>
      <c r="B12" s="130">
        <v>0</v>
      </c>
      <c r="C12" s="130">
        <v>11</v>
      </c>
      <c r="D12" s="147" t="s">
        <v>191</v>
      </c>
      <c r="E12" s="127"/>
      <c r="F12" s="127"/>
    </row>
    <row r="13" spans="1:6" hidden="1" outlineLevel="1">
      <c r="A13" s="110">
        <v>40603</v>
      </c>
      <c r="B13" s="130">
        <v>0</v>
      </c>
      <c r="C13" s="130">
        <v>10</v>
      </c>
      <c r="D13" s="147" t="s">
        <v>191</v>
      </c>
      <c r="E13" s="127"/>
      <c r="F13" s="127"/>
    </row>
    <row r="14" spans="1:6" hidden="1" outlineLevel="1">
      <c r="A14" s="110">
        <v>40634</v>
      </c>
      <c r="B14" s="130">
        <v>0</v>
      </c>
      <c r="C14" s="130">
        <v>10</v>
      </c>
      <c r="D14" s="147" t="s">
        <v>191</v>
      </c>
      <c r="E14" s="127"/>
      <c r="F14" s="127"/>
    </row>
    <row r="15" spans="1:6" hidden="1" outlineLevel="1">
      <c r="A15" s="110">
        <v>40664</v>
      </c>
      <c r="B15" s="130">
        <v>0</v>
      </c>
      <c r="C15" s="130">
        <v>10</v>
      </c>
      <c r="D15" s="147" t="s">
        <v>191</v>
      </c>
      <c r="E15" s="127"/>
      <c r="F15" s="127"/>
    </row>
    <row r="16" spans="1:6" hidden="1" outlineLevel="1">
      <c r="A16" s="110">
        <v>40695</v>
      </c>
      <c r="B16" s="130">
        <v>0</v>
      </c>
      <c r="C16" s="130">
        <v>10</v>
      </c>
      <c r="D16" s="147" t="s">
        <v>191</v>
      </c>
      <c r="E16" s="127"/>
      <c r="F16" s="127"/>
    </row>
    <row r="17" spans="1:6" hidden="1" outlineLevel="1">
      <c r="A17" s="110">
        <v>40725</v>
      </c>
      <c r="B17" s="130">
        <v>0</v>
      </c>
      <c r="C17" s="130">
        <v>10</v>
      </c>
      <c r="D17" s="147" t="s">
        <v>191</v>
      </c>
      <c r="E17" s="127"/>
      <c r="F17" s="127"/>
    </row>
    <row r="18" spans="1:6" hidden="1" outlineLevel="1">
      <c r="A18" s="110">
        <v>40756</v>
      </c>
      <c r="B18" s="130">
        <v>0</v>
      </c>
      <c r="C18" s="130">
        <v>10</v>
      </c>
      <c r="D18" s="147" t="s">
        <v>191</v>
      </c>
      <c r="E18" s="127"/>
      <c r="F18" s="127"/>
    </row>
    <row r="19" spans="1:6" hidden="1" outlineLevel="1">
      <c r="A19" s="110">
        <v>40787</v>
      </c>
      <c r="B19" s="130">
        <v>0</v>
      </c>
      <c r="C19" s="130">
        <v>10</v>
      </c>
      <c r="D19" s="147" t="s">
        <v>191</v>
      </c>
      <c r="E19" s="127"/>
      <c r="F19" s="127"/>
    </row>
    <row r="20" spans="1:6" hidden="1" outlineLevel="1">
      <c r="A20" s="110">
        <v>40817</v>
      </c>
      <c r="B20" s="130">
        <v>0</v>
      </c>
      <c r="C20" s="130">
        <v>9</v>
      </c>
      <c r="D20" s="147" t="s">
        <v>191</v>
      </c>
      <c r="E20" s="127"/>
      <c r="F20" s="127"/>
    </row>
    <row r="21" spans="1:6" hidden="1" outlineLevel="1">
      <c r="A21" s="110">
        <v>40848</v>
      </c>
      <c r="B21" s="130">
        <v>0</v>
      </c>
      <c r="C21" s="130">
        <v>9</v>
      </c>
      <c r="D21" s="147" t="s">
        <v>191</v>
      </c>
      <c r="E21" s="127"/>
      <c r="F21" s="127"/>
    </row>
    <row r="22" spans="1:6" hidden="1" outlineLevel="1">
      <c r="A22" s="110">
        <v>40878</v>
      </c>
      <c r="B22" s="130">
        <v>0</v>
      </c>
      <c r="C22" s="130">
        <v>9</v>
      </c>
      <c r="D22" s="147" t="s">
        <v>191</v>
      </c>
      <c r="E22" s="127"/>
      <c r="F22" s="127"/>
    </row>
    <row r="23" spans="1:6" hidden="1" outlineLevel="1">
      <c r="A23" s="110">
        <v>40909</v>
      </c>
      <c r="B23" s="130">
        <v>0</v>
      </c>
      <c r="C23" s="130">
        <v>9</v>
      </c>
      <c r="D23" s="147" t="s">
        <v>191</v>
      </c>
      <c r="E23" s="127"/>
      <c r="F23" s="127"/>
    </row>
    <row r="24" spans="1:6" hidden="1" outlineLevel="1">
      <c r="A24" s="110">
        <v>40940</v>
      </c>
      <c r="B24" s="130">
        <v>0</v>
      </c>
      <c r="C24" s="130">
        <v>8</v>
      </c>
      <c r="D24" s="147" t="s">
        <v>191</v>
      </c>
      <c r="E24" s="127"/>
      <c r="F24" s="127"/>
    </row>
    <row r="25" spans="1:6" hidden="1" outlineLevel="1">
      <c r="A25" s="110">
        <v>40969</v>
      </c>
      <c r="B25" s="130">
        <v>0</v>
      </c>
      <c r="C25" s="130">
        <v>8</v>
      </c>
      <c r="D25" s="147" t="s">
        <v>191</v>
      </c>
      <c r="E25" s="127"/>
      <c r="F25" s="127"/>
    </row>
    <row r="26" spans="1:6" hidden="1" outlineLevel="1">
      <c r="A26" s="110">
        <v>41000</v>
      </c>
      <c r="B26" s="130">
        <v>0</v>
      </c>
      <c r="C26" s="130">
        <v>8</v>
      </c>
      <c r="D26" s="147" t="s">
        <v>191</v>
      </c>
      <c r="E26" s="127"/>
      <c r="F26" s="127"/>
    </row>
    <row r="27" spans="1:6" hidden="1" outlineLevel="1">
      <c r="A27" s="110">
        <v>41030</v>
      </c>
      <c r="B27" s="130">
        <v>0</v>
      </c>
      <c r="C27" s="130">
        <v>7</v>
      </c>
      <c r="D27" s="147" t="s">
        <v>191</v>
      </c>
      <c r="E27" s="127"/>
      <c r="F27" s="127"/>
    </row>
    <row r="28" spans="1:6" hidden="1" outlineLevel="1">
      <c r="A28" s="110">
        <v>41061</v>
      </c>
      <c r="B28" s="130">
        <v>0</v>
      </c>
      <c r="C28" s="130">
        <v>7</v>
      </c>
      <c r="D28" s="147" t="s">
        <v>191</v>
      </c>
      <c r="E28" s="127"/>
      <c r="F28" s="127"/>
    </row>
    <row r="29" spans="1:6" hidden="1" outlineLevel="1">
      <c r="A29" s="110">
        <v>41091</v>
      </c>
      <c r="B29" s="130">
        <v>0</v>
      </c>
      <c r="C29" s="130">
        <v>7</v>
      </c>
      <c r="D29" s="147" t="s">
        <v>191</v>
      </c>
      <c r="E29" s="127"/>
      <c r="F29" s="127"/>
    </row>
    <row r="30" spans="1:6" hidden="1" outlineLevel="1">
      <c r="A30" s="110">
        <v>41122</v>
      </c>
      <c r="B30" s="130">
        <v>0</v>
      </c>
      <c r="C30" s="130">
        <v>7</v>
      </c>
      <c r="D30" s="147" t="s">
        <v>191</v>
      </c>
      <c r="E30" s="127"/>
      <c r="F30" s="127"/>
    </row>
    <row r="31" spans="1:6" hidden="1" outlineLevel="1">
      <c r="A31" s="110">
        <v>41153</v>
      </c>
      <c r="B31" s="130">
        <v>0</v>
      </c>
      <c r="C31" s="130">
        <v>7</v>
      </c>
      <c r="D31" s="147" t="s">
        <v>191</v>
      </c>
      <c r="E31" s="127"/>
      <c r="F31" s="127"/>
    </row>
    <row r="32" spans="1:6" hidden="1" outlineLevel="1">
      <c r="A32" s="110">
        <v>41183</v>
      </c>
      <c r="B32" s="130">
        <v>0</v>
      </c>
      <c r="C32" s="130">
        <v>7</v>
      </c>
      <c r="D32" s="147" t="s">
        <v>191</v>
      </c>
      <c r="E32" s="127"/>
      <c r="F32" s="127"/>
    </row>
    <row r="33" spans="1:6" hidden="1" outlineLevel="1">
      <c r="A33" s="110">
        <v>41214</v>
      </c>
      <c r="B33" s="130">
        <v>0</v>
      </c>
      <c r="C33" s="130">
        <v>7</v>
      </c>
      <c r="D33" s="147" t="s">
        <v>191</v>
      </c>
      <c r="E33" s="127"/>
      <c r="F33" s="127"/>
    </row>
    <row r="34" spans="1:6" hidden="1" outlineLevel="1">
      <c r="A34" s="110">
        <v>41244</v>
      </c>
      <c r="B34" s="130">
        <v>0</v>
      </c>
      <c r="C34" s="130">
        <v>7</v>
      </c>
      <c r="D34" s="147" t="s">
        <v>191</v>
      </c>
      <c r="E34" s="127"/>
      <c r="F34" s="127"/>
    </row>
    <row r="35" spans="1:6" hidden="1" outlineLevel="1">
      <c r="A35" s="110">
        <v>41275</v>
      </c>
      <c r="B35" s="130">
        <v>0</v>
      </c>
      <c r="C35" s="130">
        <v>7</v>
      </c>
      <c r="D35" s="147" t="s">
        <v>191</v>
      </c>
      <c r="E35" s="127"/>
      <c r="F35" s="127"/>
    </row>
    <row r="36" spans="1:6" hidden="1" outlineLevel="1">
      <c r="A36" s="110">
        <v>41306</v>
      </c>
      <c r="B36" s="130">
        <v>0</v>
      </c>
      <c r="C36" s="130">
        <v>7</v>
      </c>
      <c r="D36" s="147" t="s">
        <v>191</v>
      </c>
      <c r="E36" s="127"/>
      <c r="F36" s="127"/>
    </row>
    <row r="37" spans="1:6" hidden="1" outlineLevel="1">
      <c r="A37" s="110">
        <v>41334</v>
      </c>
      <c r="B37" s="130">
        <v>0</v>
      </c>
      <c r="C37" s="130">
        <v>7</v>
      </c>
      <c r="D37" s="147" t="s">
        <v>191</v>
      </c>
      <c r="E37" s="127"/>
      <c r="F37" s="127"/>
    </row>
    <row r="38" spans="1:6" hidden="1" outlineLevel="1">
      <c r="A38" s="110">
        <v>41365</v>
      </c>
      <c r="B38" s="130">
        <v>0</v>
      </c>
      <c r="C38" s="130">
        <v>7</v>
      </c>
      <c r="D38" s="147" t="s">
        <v>191</v>
      </c>
      <c r="E38" s="127"/>
      <c r="F38" s="127"/>
    </row>
    <row r="39" spans="1:6" hidden="1" outlineLevel="1">
      <c r="A39" s="110">
        <v>41395</v>
      </c>
      <c r="B39" s="130">
        <v>0</v>
      </c>
      <c r="C39" s="130">
        <v>6</v>
      </c>
      <c r="D39" s="147" t="s">
        <v>191</v>
      </c>
      <c r="E39" s="127"/>
      <c r="F39" s="127"/>
    </row>
    <row r="40" spans="1:6" hidden="1" outlineLevel="1">
      <c r="A40" s="110">
        <v>41426</v>
      </c>
      <c r="B40" s="130">
        <v>0</v>
      </c>
      <c r="C40" s="130">
        <v>6</v>
      </c>
      <c r="D40" s="147" t="s">
        <v>191</v>
      </c>
      <c r="E40" s="127"/>
      <c r="F40" s="127"/>
    </row>
    <row r="41" spans="1:6" hidden="1" outlineLevel="1">
      <c r="A41" s="110">
        <v>41456</v>
      </c>
      <c r="B41" s="130">
        <v>0</v>
      </c>
      <c r="C41" s="130">
        <v>6</v>
      </c>
      <c r="D41" s="147" t="s">
        <v>191</v>
      </c>
      <c r="E41" s="127"/>
      <c r="F41" s="127"/>
    </row>
    <row r="42" spans="1:6" hidden="1" outlineLevel="1">
      <c r="A42" s="110">
        <v>41487</v>
      </c>
      <c r="B42" s="130">
        <v>0</v>
      </c>
      <c r="C42" s="130">
        <v>5</v>
      </c>
      <c r="D42" s="147" t="s">
        <v>191</v>
      </c>
      <c r="E42" s="127"/>
      <c r="F42" s="127"/>
    </row>
    <row r="43" spans="1:6" hidden="1" outlineLevel="1">
      <c r="A43" s="110">
        <v>41518</v>
      </c>
      <c r="B43" s="130">
        <v>0</v>
      </c>
      <c r="C43" s="130">
        <v>4</v>
      </c>
      <c r="D43" s="147" t="s">
        <v>191</v>
      </c>
      <c r="E43" s="127"/>
      <c r="F43" s="127"/>
    </row>
    <row r="44" spans="1:6" hidden="1" outlineLevel="1">
      <c r="A44" s="110">
        <v>41548</v>
      </c>
      <c r="B44" s="130">
        <v>0</v>
      </c>
      <c r="C44" s="130">
        <v>4</v>
      </c>
      <c r="D44" s="147" t="s">
        <v>191</v>
      </c>
      <c r="E44" s="127"/>
      <c r="F44" s="127"/>
    </row>
    <row r="45" spans="1:6" hidden="1" outlineLevel="1">
      <c r="A45" s="110">
        <v>41579</v>
      </c>
      <c r="B45" s="130">
        <v>0</v>
      </c>
      <c r="C45" s="130">
        <v>4</v>
      </c>
      <c r="D45" s="147" t="s">
        <v>191</v>
      </c>
      <c r="E45" s="127"/>
      <c r="F45" s="127"/>
    </row>
    <row r="46" spans="1:6" hidden="1" outlineLevel="1">
      <c r="A46" s="110">
        <v>41609</v>
      </c>
      <c r="B46" s="130">
        <v>0</v>
      </c>
      <c r="C46" s="130">
        <v>4</v>
      </c>
      <c r="D46" s="147" t="s">
        <v>191</v>
      </c>
      <c r="E46" s="127"/>
      <c r="F46" s="127"/>
    </row>
    <row r="47" spans="1:6" hidden="1" outlineLevel="1">
      <c r="A47" s="110">
        <v>41640</v>
      </c>
      <c r="B47" s="130">
        <v>0</v>
      </c>
      <c r="C47" s="130">
        <v>4</v>
      </c>
      <c r="D47" s="147" t="s">
        <v>191</v>
      </c>
      <c r="E47" s="127"/>
      <c r="F47" s="127"/>
    </row>
    <row r="48" spans="1:6" hidden="1" outlineLevel="1">
      <c r="A48" s="110">
        <v>41671</v>
      </c>
      <c r="B48" s="130">
        <v>0</v>
      </c>
      <c r="C48" s="130">
        <v>4</v>
      </c>
      <c r="D48" s="147" t="s">
        <v>191</v>
      </c>
      <c r="E48" s="127"/>
      <c r="F48" s="127"/>
    </row>
    <row r="49" spans="1:6" hidden="1" outlineLevel="1">
      <c r="A49" s="110">
        <v>41699</v>
      </c>
      <c r="B49" s="130">
        <v>0</v>
      </c>
      <c r="C49" s="130">
        <v>4</v>
      </c>
      <c r="D49" s="147" t="s">
        <v>191</v>
      </c>
      <c r="E49" s="127"/>
      <c r="F49" s="127"/>
    </row>
    <row r="50" spans="1:6" hidden="1" outlineLevel="1">
      <c r="A50" s="110">
        <v>41730</v>
      </c>
      <c r="B50" s="130">
        <v>0</v>
      </c>
      <c r="C50" s="130">
        <v>4</v>
      </c>
      <c r="D50" s="147" t="s">
        <v>191</v>
      </c>
      <c r="E50" s="127"/>
      <c r="F50" s="127"/>
    </row>
    <row r="51" spans="1:6" hidden="1" outlineLevel="1">
      <c r="A51" s="110">
        <v>41760</v>
      </c>
      <c r="B51" s="130">
        <v>0</v>
      </c>
      <c r="C51" s="130">
        <v>4</v>
      </c>
      <c r="D51" s="147" t="s">
        <v>191</v>
      </c>
      <c r="E51" s="127"/>
      <c r="F51" s="127"/>
    </row>
    <row r="52" spans="1:6" hidden="1" outlineLevel="1">
      <c r="A52" s="110">
        <v>41791</v>
      </c>
      <c r="B52" s="130">
        <v>0</v>
      </c>
      <c r="C52" s="130">
        <v>4</v>
      </c>
      <c r="D52" s="147" t="s">
        <v>191</v>
      </c>
      <c r="E52" s="127"/>
      <c r="F52" s="127"/>
    </row>
    <row r="53" spans="1:6" hidden="1" outlineLevel="1">
      <c r="A53" s="110">
        <v>41821</v>
      </c>
      <c r="B53" s="130">
        <v>0</v>
      </c>
      <c r="C53" s="130">
        <v>4</v>
      </c>
      <c r="D53" s="147" t="s">
        <v>191</v>
      </c>
      <c r="E53" s="127"/>
      <c r="F53" s="127"/>
    </row>
    <row r="54" spans="1:6" hidden="1" outlineLevel="1" collapsed="1">
      <c r="A54" s="110">
        <v>41852</v>
      </c>
      <c r="B54" s="130">
        <v>0</v>
      </c>
      <c r="C54" s="130">
        <v>4</v>
      </c>
      <c r="D54" s="147" t="s">
        <v>191</v>
      </c>
      <c r="E54" s="127"/>
      <c r="F54" s="127"/>
    </row>
    <row r="55" spans="1:6" hidden="1" outlineLevel="1" collapsed="1">
      <c r="A55" s="110">
        <v>41883</v>
      </c>
      <c r="B55" s="130">
        <v>0</v>
      </c>
      <c r="C55" s="130">
        <v>4</v>
      </c>
      <c r="D55" s="147" t="s">
        <v>191</v>
      </c>
      <c r="E55" s="127"/>
      <c r="F55" s="127"/>
    </row>
    <row r="56" spans="1:6" hidden="1" outlineLevel="1" collapsed="1">
      <c r="A56" s="110">
        <v>41913</v>
      </c>
      <c r="B56" s="130">
        <v>0</v>
      </c>
      <c r="C56" s="130">
        <v>4</v>
      </c>
      <c r="D56" s="147" t="s">
        <v>191</v>
      </c>
      <c r="E56" s="127"/>
      <c r="F56" s="127"/>
    </row>
    <row r="57" spans="1:6" hidden="1" outlineLevel="1" collapsed="1">
      <c r="A57" s="110">
        <v>41944</v>
      </c>
      <c r="B57" s="130">
        <v>0</v>
      </c>
      <c r="C57" s="130">
        <v>4</v>
      </c>
      <c r="D57" s="147" t="s">
        <v>191</v>
      </c>
      <c r="E57" s="127"/>
      <c r="F57" s="127"/>
    </row>
    <row r="58" spans="1:6" hidden="1" outlineLevel="1">
      <c r="A58" s="110">
        <v>41974</v>
      </c>
      <c r="B58" s="130">
        <v>0</v>
      </c>
      <c r="C58" s="130">
        <v>4</v>
      </c>
      <c r="D58" s="147" t="s">
        <v>191</v>
      </c>
      <c r="E58" s="127"/>
      <c r="F58" s="127"/>
    </row>
    <row r="59" spans="1:6" hidden="1" outlineLevel="1">
      <c r="A59" s="110">
        <v>42005</v>
      </c>
      <c r="B59" s="130">
        <v>0</v>
      </c>
      <c r="C59" s="130">
        <v>4</v>
      </c>
      <c r="D59" s="147" t="s">
        <v>191</v>
      </c>
      <c r="E59" s="127"/>
      <c r="F59" s="127"/>
    </row>
    <row r="60" spans="1:6" hidden="1" outlineLevel="1" collapsed="1">
      <c r="A60" s="110">
        <v>42036</v>
      </c>
      <c r="B60" s="130">
        <v>0</v>
      </c>
      <c r="C60" s="130">
        <v>4</v>
      </c>
      <c r="D60" s="147" t="s">
        <v>191</v>
      </c>
      <c r="E60" s="127"/>
      <c r="F60" s="127"/>
    </row>
    <row r="61" spans="1:6" hidden="1" outlineLevel="1" collapsed="1">
      <c r="A61" s="110">
        <v>42064</v>
      </c>
      <c r="B61" s="130">
        <v>0</v>
      </c>
      <c r="C61" s="130">
        <v>3</v>
      </c>
      <c r="D61" s="147" t="s">
        <v>191</v>
      </c>
      <c r="E61" s="127"/>
      <c r="F61" s="127"/>
    </row>
    <row r="62" spans="1:6" hidden="1" outlineLevel="1" collapsed="1">
      <c r="A62" s="110">
        <v>42095</v>
      </c>
      <c r="B62" s="130">
        <v>0</v>
      </c>
      <c r="C62" s="130">
        <v>3</v>
      </c>
      <c r="D62" s="147" t="s">
        <v>191</v>
      </c>
      <c r="E62" s="127"/>
      <c r="F62" s="127"/>
    </row>
    <row r="63" spans="1:6" hidden="1" outlineLevel="1" collapsed="1">
      <c r="A63" s="110">
        <v>42125</v>
      </c>
      <c r="B63" s="130">
        <v>0</v>
      </c>
      <c r="C63" s="130">
        <v>3</v>
      </c>
      <c r="D63" s="147" t="s">
        <v>191</v>
      </c>
      <c r="E63" s="127"/>
      <c r="F63" s="127"/>
    </row>
    <row r="64" spans="1:6" hidden="1" outlineLevel="1">
      <c r="A64" s="110">
        <v>42156</v>
      </c>
      <c r="B64" s="130">
        <v>0</v>
      </c>
      <c r="C64" s="130">
        <v>3</v>
      </c>
      <c r="D64" s="147" t="s">
        <v>191</v>
      </c>
      <c r="E64" s="127"/>
      <c r="F64" s="127"/>
    </row>
    <row r="65" spans="1:6" hidden="1" outlineLevel="1">
      <c r="A65" s="110">
        <v>42186</v>
      </c>
      <c r="B65" s="130">
        <v>0</v>
      </c>
      <c r="C65" s="130">
        <v>3</v>
      </c>
      <c r="D65" s="147" t="s">
        <v>191</v>
      </c>
      <c r="E65" s="127"/>
      <c r="F65" s="127"/>
    </row>
    <row r="66" spans="1:6" hidden="1" outlineLevel="1">
      <c r="A66" s="110">
        <v>42217</v>
      </c>
      <c r="B66" s="130">
        <v>0</v>
      </c>
      <c r="C66" s="130">
        <v>3</v>
      </c>
      <c r="D66" s="147" t="s">
        <v>191</v>
      </c>
      <c r="E66" s="127"/>
      <c r="F66" s="127"/>
    </row>
    <row r="67" spans="1:6" hidden="1" outlineLevel="1">
      <c r="A67" s="110">
        <v>42248</v>
      </c>
      <c r="B67" s="130">
        <v>0</v>
      </c>
      <c r="C67" s="130">
        <v>3</v>
      </c>
      <c r="D67" s="147" t="s">
        <v>191</v>
      </c>
      <c r="E67" s="127"/>
      <c r="F67" s="127"/>
    </row>
    <row r="68" spans="1:6" hidden="1" outlineLevel="1" collapsed="1">
      <c r="A68" s="110">
        <v>42278</v>
      </c>
      <c r="B68" s="130">
        <v>0</v>
      </c>
      <c r="C68" s="130">
        <v>3</v>
      </c>
      <c r="D68" s="147" t="s">
        <v>191</v>
      </c>
      <c r="E68" s="127"/>
      <c r="F68" s="127"/>
    </row>
    <row r="69" spans="1:6" hidden="1" outlineLevel="1" collapsed="1">
      <c r="A69" s="110">
        <v>42309</v>
      </c>
      <c r="B69" s="130">
        <v>0</v>
      </c>
      <c r="C69" s="130">
        <v>3</v>
      </c>
      <c r="D69" s="147" t="s">
        <v>191</v>
      </c>
      <c r="E69" s="127"/>
      <c r="F69" s="127"/>
    </row>
    <row r="70" spans="1:6" hidden="1" outlineLevel="1" collapsed="1">
      <c r="A70" s="110">
        <v>42339</v>
      </c>
      <c r="B70" s="130">
        <v>0</v>
      </c>
      <c r="C70" s="130">
        <v>3</v>
      </c>
      <c r="D70" s="127">
        <v>409</v>
      </c>
      <c r="E70" s="127"/>
      <c r="F70" s="127"/>
    </row>
    <row r="71" spans="1:6" hidden="1" outlineLevel="1" collapsed="1">
      <c r="A71" s="110">
        <v>42370</v>
      </c>
      <c r="B71" s="130">
        <v>0</v>
      </c>
      <c r="C71" s="130">
        <v>3</v>
      </c>
      <c r="D71" s="127">
        <v>409</v>
      </c>
      <c r="E71" s="127"/>
      <c r="F71" s="127"/>
    </row>
    <row r="72" spans="1:6" hidden="1" outlineLevel="1" collapsed="1">
      <c r="A72" s="110">
        <v>42401</v>
      </c>
      <c r="B72" s="130">
        <v>0</v>
      </c>
      <c r="C72" s="130">
        <v>3</v>
      </c>
      <c r="D72" s="127">
        <v>409</v>
      </c>
      <c r="E72" s="127"/>
      <c r="F72" s="127"/>
    </row>
    <row r="73" spans="1:6" hidden="1" outlineLevel="1" collapsed="1">
      <c r="A73" s="110">
        <v>42430</v>
      </c>
      <c r="B73" s="130">
        <v>0</v>
      </c>
      <c r="C73" s="130">
        <v>3</v>
      </c>
      <c r="D73" s="127">
        <v>408</v>
      </c>
      <c r="E73" s="127"/>
      <c r="F73" s="127"/>
    </row>
    <row r="74" spans="1:6" hidden="1" outlineLevel="1" collapsed="1">
      <c r="A74" s="110">
        <v>42461</v>
      </c>
      <c r="B74" s="130">
        <v>0</v>
      </c>
      <c r="C74" s="130">
        <v>3</v>
      </c>
      <c r="D74" s="127">
        <v>408</v>
      </c>
      <c r="E74" s="127"/>
      <c r="F74" s="127"/>
    </row>
    <row r="75" spans="1:6" hidden="1" outlineLevel="2">
      <c r="A75" s="110">
        <v>42491</v>
      </c>
      <c r="B75" s="130">
        <v>0</v>
      </c>
      <c r="C75" s="130">
        <v>3</v>
      </c>
      <c r="D75" s="127">
        <v>408</v>
      </c>
      <c r="E75" s="127"/>
      <c r="F75" s="127"/>
    </row>
    <row r="76" spans="1:6" hidden="1" outlineLevel="1" collapsed="1">
      <c r="A76" s="110">
        <v>42522</v>
      </c>
      <c r="B76" s="130">
        <v>0</v>
      </c>
      <c r="C76" s="130">
        <v>3</v>
      </c>
      <c r="D76" s="127">
        <v>369</v>
      </c>
      <c r="E76" s="127"/>
      <c r="F76" s="127"/>
    </row>
    <row r="77" spans="1:6" hidden="1" outlineLevel="1" collapsed="1">
      <c r="A77" s="110">
        <v>42552</v>
      </c>
      <c r="B77" s="130">
        <v>0</v>
      </c>
      <c r="C77" s="130">
        <v>3</v>
      </c>
      <c r="D77" s="127">
        <v>369</v>
      </c>
    </row>
    <row r="78" spans="1:6" hidden="1" outlineLevel="1" collapsed="1">
      <c r="A78" s="110">
        <v>42583</v>
      </c>
      <c r="B78" s="130">
        <v>0</v>
      </c>
      <c r="C78" s="130">
        <v>3</v>
      </c>
      <c r="D78" s="66">
        <v>369</v>
      </c>
    </row>
    <row r="79" spans="1:6" hidden="1" outlineLevel="1" collapsed="1">
      <c r="A79" s="110">
        <v>42614</v>
      </c>
      <c r="B79" s="130">
        <v>0</v>
      </c>
      <c r="C79" s="130">
        <v>3</v>
      </c>
      <c r="D79" s="164">
        <v>352</v>
      </c>
    </row>
    <row r="80" spans="1:6" hidden="1" outlineLevel="1" collapsed="1">
      <c r="A80" s="110">
        <v>42644</v>
      </c>
      <c r="B80" s="130">
        <v>0</v>
      </c>
      <c r="C80" s="130">
        <v>3</v>
      </c>
      <c r="D80" s="164">
        <v>352</v>
      </c>
    </row>
    <row r="81" spans="1:4" hidden="1" outlineLevel="1" collapsed="1">
      <c r="A81" s="110">
        <v>42675</v>
      </c>
      <c r="B81" s="130">
        <v>0</v>
      </c>
      <c r="C81" s="130">
        <v>3</v>
      </c>
      <c r="D81" s="164">
        <v>352</v>
      </c>
    </row>
    <row r="82" spans="1:4" hidden="1" outlineLevel="1" collapsed="1">
      <c r="A82" s="110">
        <v>42705</v>
      </c>
      <c r="B82" s="130">
        <v>0</v>
      </c>
      <c r="C82" s="130">
        <v>3</v>
      </c>
      <c r="D82" s="164">
        <v>343</v>
      </c>
    </row>
    <row r="83" spans="1:4" hidden="1" outlineLevel="1" collapsed="1">
      <c r="A83" s="110">
        <v>42736</v>
      </c>
      <c r="B83" s="130">
        <v>0</v>
      </c>
      <c r="C83" s="130">
        <v>3</v>
      </c>
      <c r="D83" s="164">
        <v>343</v>
      </c>
    </row>
    <row r="84" spans="1:4" hidden="1" outlineLevel="1" collapsed="1">
      <c r="A84" s="110">
        <v>42767</v>
      </c>
      <c r="B84" s="130">
        <v>0</v>
      </c>
      <c r="C84" s="130">
        <v>3</v>
      </c>
      <c r="D84" s="164">
        <v>343</v>
      </c>
    </row>
    <row r="85" spans="1:4" hidden="1" outlineLevel="1" collapsed="1">
      <c r="A85" s="110">
        <v>42795</v>
      </c>
      <c r="B85" s="130">
        <v>0</v>
      </c>
      <c r="C85" s="130">
        <v>3</v>
      </c>
      <c r="D85" s="164">
        <v>341</v>
      </c>
    </row>
    <row r="86" spans="1:4" hidden="1" outlineLevel="1" collapsed="1">
      <c r="A86" s="110">
        <v>42826</v>
      </c>
      <c r="B86" s="130">
        <v>0</v>
      </c>
      <c r="C86" s="130">
        <v>3</v>
      </c>
      <c r="D86" s="164">
        <v>341</v>
      </c>
    </row>
    <row r="87" spans="1:4" hidden="1" outlineLevel="1" collapsed="1">
      <c r="A87" s="110">
        <v>42856</v>
      </c>
      <c r="B87" s="130">
        <v>0</v>
      </c>
      <c r="C87" s="130">
        <v>3</v>
      </c>
      <c r="D87" s="164">
        <v>341</v>
      </c>
    </row>
    <row r="88" spans="1:4" hidden="1" outlineLevel="1" collapsed="1">
      <c r="A88" s="110">
        <v>42887</v>
      </c>
      <c r="B88" s="130">
        <v>0</v>
      </c>
      <c r="C88" s="130">
        <v>3</v>
      </c>
      <c r="D88" s="164">
        <v>340</v>
      </c>
    </row>
    <row r="89" spans="1:4" hidden="1" outlineLevel="1" collapsed="1">
      <c r="A89" s="110">
        <v>42917</v>
      </c>
      <c r="B89" s="130">
        <v>0</v>
      </c>
      <c r="C89" s="130">
        <v>3</v>
      </c>
      <c r="D89" s="164">
        <v>340</v>
      </c>
    </row>
    <row r="90" spans="1:4" hidden="1" outlineLevel="1" collapsed="1">
      <c r="A90" s="110">
        <v>42948</v>
      </c>
      <c r="B90" s="130">
        <v>0</v>
      </c>
      <c r="C90" s="130">
        <v>3</v>
      </c>
      <c r="D90" s="164">
        <v>340</v>
      </c>
    </row>
    <row r="91" spans="1:4" hidden="1" outlineLevel="1" collapsed="1">
      <c r="A91" s="110">
        <v>42979</v>
      </c>
      <c r="B91" s="130">
        <v>0</v>
      </c>
      <c r="C91" s="130">
        <v>3</v>
      </c>
      <c r="D91" s="164">
        <v>331</v>
      </c>
    </row>
    <row r="92" spans="1:4" hidden="1" outlineLevel="1" collapsed="1">
      <c r="A92" s="110">
        <v>43009</v>
      </c>
      <c r="B92" s="130">
        <v>0</v>
      </c>
      <c r="C92" s="130">
        <v>3</v>
      </c>
      <c r="D92" s="164">
        <v>331</v>
      </c>
    </row>
    <row r="93" spans="1:4" hidden="1" outlineLevel="1" collapsed="1">
      <c r="A93" s="110">
        <v>43040</v>
      </c>
      <c r="B93" s="130">
        <v>0</v>
      </c>
      <c r="C93" s="130">
        <v>3</v>
      </c>
      <c r="D93" s="164">
        <v>331</v>
      </c>
    </row>
    <row r="94" spans="1:4" hidden="1" outlineLevel="1" collapsed="1">
      <c r="A94" s="110">
        <v>43070</v>
      </c>
      <c r="B94" s="130">
        <v>0</v>
      </c>
      <c r="C94" s="130">
        <v>3</v>
      </c>
      <c r="D94" s="164">
        <v>326</v>
      </c>
    </row>
    <row r="95" spans="1:4" hidden="1" outlineLevel="1" collapsed="1">
      <c r="A95" s="110">
        <v>43101</v>
      </c>
      <c r="B95" s="130">
        <v>0</v>
      </c>
      <c r="C95" s="130">
        <v>3</v>
      </c>
      <c r="D95" s="164">
        <v>326</v>
      </c>
    </row>
    <row r="96" spans="1:4" hidden="1" outlineLevel="1" collapsed="1">
      <c r="A96" s="110">
        <v>43132</v>
      </c>
      <c r="B96" s="130">
        <v>0</v>
      </c>
      <c r="C96" s="130">
        <v>3</v>
      </c>
      <c r="D96" s="164">
        <v>326</v>
      </c>
    </row>
    <row r="97" spans="1:4" hidden="1" outlineLevel="1" collapsed="1">
      <c r="A97" s="110">
        <v>43160</v>
      </c>
      <c r="B97" s="130">
        <v>0</v>
      </c>
      <c r="C97" s="130">
        <v>3</v>
      </c>
      <c r="D97" s="164">
        <v>318</v>
      </c>
    </row>
    <row r="98" spans="1:4" hidden="1" outlineLevel="1" collapsed="1">
      <c r="A98" s="110">
        <v>43191</v>
      </c>
      <c r="B98" s="130">
        <v>0</v>
      </c>
      <c r="C98" s="130">
        <v>3</v>
      </c>
      <c r="D98" s="164">
        <v>318</v>
      </c>
    </row>
    <row r="99" spans="1:4" hidden="1" outlineLevel="1" collapsed="1">
      <c r="A99" s="110">
        <v>43221</v>
      </c>
      <c r="B99" s="130">
        <v>0</v>
      </c>
      <c r="C99" s="130">
        <v>3</v>
      </c>
      <c r="D99" s="164">
        <v>318</v>
      </c>
    </row>
    <row r="100" spans="1:4" hidden="1" outlineLevel="1" collapsed="1">
      <c r="A100" s="110">
        <v>43252</v>
      </c>
      <c r="B100" s="130">
        <v>0</v>
      </c>
      <c r="C100" s="130">
        <v>3</v>
      </c>
      <c r="D100" s="164">
        <v>304</v>
      </c>
    </row>
    <row r="101" spans="1:4" hidden="1" outlineLevel="1" collapsed="1">
      <c r="A101" s="110">
        <v>43282</v>
      </c>
      <c r="B101" s="130">
        <v>0</v>
      </c>
      <c r="C101" s="130">
        <v>3</v>
      </c>
      <c r="D101" s="164">
        <v>304</v>
      </c>
    </row>
    <row r="102" spans="1:4" hidden="1" outlineLevel="1" collapsed="1">
      <c r="A102" s="110">
        <v>43313</v>
      </c>
      <c r="B102" s="130">
        <v>0</v>
      </c>
      <c r="C102" s="130">
        <v>3</v>
      </c>
      <c r="D102" s="164">
        <v>304</v>
      </c>
    </row>
    <row r="103" spans="1:4" hidden="1" outlineLevel="1" collapsed="1">
      <c r="A103" s="110">
        <v>43344</v>
      </c>
      <c r="B103" s="130">
        <v>0</v>
      </c>
      <c r="C103" s="130">
        <v>3</v>
      </c>
      <c r="D103" s="164">
        <v>294</v>
      </c>
    </row>
    <row r="104" spans="1:4" hidden="1" outlineLevel="1" collapsed="1">
      <c r="A104" s="110">
        <v>43374</v>
      </c>
      <c r="B104" s="130">
        <v>0</v>
      </c>
      <c r="C104" s="130">
        <v>3</v>
      </c>
      <c r="D104" s="164">
        <v>294</v>
      </c>
    </row>
    <row r="105" spans="1:4" hidden="1" outlineLevel="1" collapsed="1">
      <c r="A105" s="110">
        <v>43405</v>
      </c>
      <c r="B105" s="130">
        <v>0</v>
      </c>
      <c r="C105" s="130">
        <v>3</v>
      </c>
      <c r="D105" s="164">
        <v>294</v>
      </c>
    </row>
    <row r="106" spans="1:4" hidden="1" outlineLevel="1" collapsed="1">
      <c r="A106" s="110">
        <v>43435</v>
      </c>
      <c r="B106" s="130">
        <v>0</v>
      </c>
      <c r="C106" s="130">
        <v>3</v>
      </c>
      <c r="D106" s="164">
        <v>285</v>
      </c>
    </row>
    <row r="107" spans="1:4" hidden="1" outlineLevel="1" collapsed="1">
      <c r="A107" s="110">
        <v>43466</v>
      </c>
      <c r="B107" s="130">
        <v>0</v>
      </c>
      <c r="C107" s="130">
        <v>3</v>
      </c>
      <c r="D107" s="164">
        <v>285</v>
      </c>
    </row>
    <row r="108" spans="1:4" hidden="1" outlineLevel="1" collapsed="1">
      <c r="A108" s="110">
        <v>43497</v>
      </c>
      <c r="B108" s="130">
        <v>0</v>
      </c>
      <c r="C108" s="130">
        <v>3</v>
      </c>
      <c r="D108" s="164">
        <v>285</v>
      </c>
    </row>
    <row r="109" spans="1:4" hidden="1" outlineLevel="1" collapsed="1">
      <c r="A109" s="110">
        <v>43525</v>
      </c>
      <c r="B109" s="130">
        <v>0</v>
      </c>
      <c r="C109" s="130">
        <v>3</v>
      </c>
      <c r="D109" s="164">
        <v>280</v>
      </c>
    </row>
    <row r="110" spans="1:4" hidden="1" outlineLevel="1" collapsed="1">
      <c r="A110" s="110">
        <v>43556</v>
      </c>
      <c r="B110" s="130">
        <v>0</v>
      </c>
      <c r="C110" s="130">
        <v>3</v>
      </c>
      <c r="D110" s="164">
        <v>280</v>
      </c>
    </row>
    <row r="111" spans="1:4" hidden="1" outlineLevel="1" collapsed="1">
      <c r="A111" s="110">
        <v>43586</v>
      </c>
      <c r="B111" s="130">
        <v>0</v>
      </c>
      <c r="C111" s="130">
        <v>3</v>
      </c>
      <c r="D111" s="164">
        <v>280</v>
      </c>
    </row>
    <row r="112" spans="1:4" hidden="1" outlineLevel="1" collapsed="1">
      <c r="A112" s="110">
        <v>43617</v>
      </c>
      <c r="B112" s="130">
        <v>0</v>
      </c>
      <c r="C112" s="130">
        <v>3</v>
      </c>
      <c r="D112" s="164">
        <v>273</v>
      </c>
    </row>
    <row r="113" spans="1:4" hidden="1" outlineLevel="1" collapsed="1">
      <c r="A113" s="110">
        <v>43647</v>
      </c>
      <c r="B113" s="130">
        <v>0</v>
      </c>
      <c r="C113" s="130">
        <v>3</v>
      </c>
      <c r="D113" s="164">
        <v>273</v>
      </c>
    </row>
    <row r="114" spans="1:4" hidden="1" outlineLevel="1" collapsed="1">
      <c r="A114" s="110">
        <v>43678</v>
      </c>
      <c r="B114" s="130">
        <v>0</v>
      </c>
      <c r="C114" s="130">
        <v>3</v>
      </c>
      <c r="D114" s="164">
        <v>273</v>
      </c>
    </row>
    <row r="115" spans="1:4" hidden="1" outlineLevel="1" collapsed="1">
      <c r="A115" s="110">
        <v>43709</v>
      </c>
      <c r="B115" s="130">
        <v>0</v>
      </c>
      <c r="C115" s="130">
        <v>3</v>
      </c>
      <c r="D115" s="164">
        <v>269</v>
      </c>
    </row>
    <row r="116" spans="1:4" hidden="1" outlineLevel="1" collapsed="1">
      <c r="A116" s="110">
        <v>43739</v>
      </c>
      <c r="B116" s="130">
        <v>0</v>
      </c>
      <c r="C116" s="130">
        <v>3</v>
      </c>
      <c r="D116" s="164">
        <v>269</v>
      </c>
    </row>
    <row r="117" spans="1:4" hidden="1" outlineLevel="1" collapsed="1">
      <c r="A117" s="110">
        <v>43770</v>
      </c>
      <c r="B117" s="130">
        <v>0</v>
      </c>
      <c r="C117" s="130">
        <v>3</v>
      </c>
      <c r="D117" s="164">
        <v>269</v>
      </c>
    </row>
    <row r="118" spans="1:4" hidden="1" outlineLevel="1" collapsed="1">
      <c r="A118" s="110">
        <v>43800</v>
      </c>
      <c r="B118" s="130">
        <v>0</v>
      </c>
      <c r="C118" s="130">
        <v>3</v>
      </c>
      <c r="D118" s="164">
        <v>265</v>
      </c>
    </row>
    <row r="119" spans="1:4" hidden="1" outlineLevel="1" collapsed="1">
      <c r="A119" s="110">
        <v>43831</v>
      </c>
      <c r="B119" s="130">
        <v>0</v>
      </c>
      <c r="C119" s="130">
        <v>3</v>
      </c>
      <c r="D119" s="164">
        <v>265</v>
      </c>
    </row>
    <row r="120" spans="1:4" hidden="1" outlineLevel="1" collapsed="1">
      <c r="A120" s="110">
        <v>43862</v>
      </c>
      <c r="B120" s="130">
        <v>0</v>
      </c>
      <c r="C120" s="130">
        <v>3</v>
      </c>
      <c r="D120" s="164">
        <v>265</v>
      </c>
    </row>
    <row r="121" spans="1:4" hidden="1" outlineLevel="1" collapsed="1">
      <c r="A121" s="110">
        <v>43891</v>
      </c>
      <c r="B121" s="130">
        <v>0</v>
      </c>
      <c r="C121" s="130">
        <v>3</v>
      </c>
      <c r="D121" s="164">
        <v>263</v>
      </c>
    </row>
    <row r="122" spans="1:4" hidden="1" outlineLevel="1" collapsed="1">
      <c r="A122" s="110">
        <v>43922</v>
      </c>
      <c r="B122" s="130">
        <v>0</v>
      </c>
      <c r="C122" s="130">
        <v>3</v>
      </c>
      <c r="D122" s="164">
        <v>263</v>
      </c>
    </row>
    <row r="123" spans="1:4" hidden="1" outlineLevel="1" collapsed="1">
      <c r="A123" s="110">
        <v>43952</v>
      </c>
      <c r="B123" s="130">
        <v>0</v>
      </c>
      <c r="C123" s="130">
        <v>3</v>
      </c>
      <c r="D123" s="164">
        <v>263</v>
      </c>
    </row>
    <row r="124" spans="1:4" hidden="1" outlineLevel="1" collapsed="1">
      <c r="A124" s="110">
        <v>43983</v>
      </c>
      <c r="B124" s="130">
        <v>0</v>
      </c>
      <c r="C124" s="130">
        <v>3</v>
      </c>
      <c r="D124" s="164">
        <v>252</v>
      </c>
    </row>
    <row r="125" spans="1:4" hidden="1" outlineLevel="1" collapsed="1">
      <c r="A125" s="110">
        <v>44013</v>
      </c>
      <c r="B125" s="130">
        <v>0</v>
      </c>
      <c r="C125" s="130">
        <v>3</v>
      </c>
      <c r="D125" s="164">
        <v>252</v>
      </c>
    </row>
    <row r="126" spans="1:4" hidden="1" outlineLevel="1" collapsed="1">
      <c r="A126" s="110">
        <v>44044</v>
      </c>
      <c r="B126" s="130">
        <v>0</v>
      </c>
      <c r="C126" s="130">
        <v>3</v>
      </c>
      <c r="D126" s="164">
        <v>252</v>
      </c>
    </row>
    <row r="127" spans="1:4" hidden="1" outlineLevel="1" collapsed="1">
      <c r="A127" s="110">
        <v>44075</v>
      </c>
      <c r="B127" s="130">
        <v>0</v>
      </c>
      <c r="C127" s="130">
        <v>3</v>
      </c>
      <c r="D127" s="164">
        <v>234</v>
      </c>
    </row>
    <row r="128" spans="1:4" hidden="1" outlineLevel="1" collapsed="1">
      <c r="A128" s="110">
        <v>44105</v>
      </c>
      <c r="B128" s="130">
        <v>0</v>
      </c>
      <c r="C128" s="130">
        <v>3</v>
      </c>
      <c r="D128" s="164">
        <v>234</v>
      </c>
    </row>
    <row r="129" spans="1:4" hidden="1" outlineLevel="1" collapsed="1">
      <c r="A129" s="110">
        <v>44136</v>
      </c>
      <c r="B129" s="130">
        <v>0</v>
      </c>
      <c r="C129" s="130">
        <v>3</v>
      </c>
      <c r="D129" s="164">
        <v>234</v>
      </c>
    </row>
    <row r="130" spans="1:4" hidden="1" outlineLevel="1" collapsed="1">
      <c r="A130" s="110">
        <v>44166</v>
      </c>
      <c r="B130" s="130">
        <v>0</v>
      </c>
      <c r="C130" s="130">
        <v>3</v>
      </c>
      <c r="D130" s="164">
        <v>229</v>
      </c>
    </row>
    <row r="131" spans="1:4" hidden="1" outlineLevel="1" collapsed="1">
      <c r="A131" s="110">
        <v>44197</v>
      </c>
      <c r="B131" s="130">
        <v>0</v>
      </c>
      <c r="C131" s="130">
        <v>3</v>
      </c>
      <c r="D131" s="164">
        <v>229</v>
      </c>
    </row>
    <row r="132" spans="1:4" hidden="1" outlineLevel="1" collapsed="1">
      <c r="A132" s="110">
        <v>44228</v>
      </c>
      <c r="B132" s="130">
        <v>0</v>
      </c>
      <c r="C132" s="130">
        <v>3</v>
      </c>
      <c r="D132" s="164">
        <v>229</v>
      </c>
    </row>
    <row r="133" spans="1:4" hidden="1" outlineLevel="1" collapsed="1">
      <c r="A133" s="110">
        <v>44256</v>
      </c>
      <c r="B133" s="130">
        <v>0</v>
      </c>
      <c r="C133" s="130">
        <v>3</v>
      </c>
      <c r="D133" s="164">
        <v>223</v>
      </c>
    </row>
    <row r="134" spans="1:4" hidden="1" outlineLevel="1" collapsed="1">
      <c r="A134" s="110">
        <v>44287</v>
      </c>
      <c r="B134" s="130">
        <v>0</v>
      </c>
      <c r="C134" s="130">
        <v>3</v>
      </c>
      <c r="D134" s="164">
        <v>223</v>
      </c>
    </row>
    <row r="135" spans="1:4" hidden="1" outlineLevel="1" collapsed="1">
      <c r="A135" s="110">
        <v>44317</v>
      </c>
      <c r="B135" s="130">
        <v>0</v>
      </c>
      <c r="C135" s="130">
        <v>3</v>
      </c>
      <c r="D135" s="164">
        <v>223</v>
      </c>
    </row>
    <row r="136" spans="1:4" hidden="1" outlineLevel="1" collapsed="1">
      <c r="A136" s="110">
        <v>44348</v>
      </c>
      <c r="B136" s="130">
        <v>0</v>
      </c>
      <c r="C136" s="130">
        <v>3</v>
      </c>
      <c r="D136" s="164">
        <v>224</v>
      </c>
    </row>
    <row r="137" spans="1:4" hidden="1" outlineLevel="1" collapsed="1">
      <c r="A137" s="110">
        <v>44378</v>
      </c>
      <c r="B137" s="130">
        <v>0</v>
      </c>
      <c r="C137" s="130">
        <v>3</v>
      </c>
      <c r="D137" s="164">
        <v>224</v>
      </c>
    </row>
    <row r="138" spans="1:4" hidden="1" outlineLevel="1" collapsed="1">
      <c r="A138" s="110">
        <v>44409</v>
      </c>
      <c r="B138" s="130">
        <v>0</v>
      </c>
      <c r="C138" s="130">
        <v>3</v>
      </c>
      <c r="D138" s="164">
        <v>224</v>
      </c>
    </row>
    <row r="139" spans="1:4" hidden="1" outlineLevel="1" collapsed="1">
      <c r="A139" s="110">
        <v>44440</v>
      </c>
      <c r="B139" s="130">
        <v>0</v>
      </c>
      <c r="C139" s="130">
        <v>3</v>
      </c>
      <c r="D139" s="164">
        <v>220</v>
      </c>
    </row>
    <row r="140" spans="1:4" collapsed="1">
      <c r="A140" s="110">
        <v>44470</v>
      </c>
      <c r="B140" s="130">
        <v>0</v>
      </c>
      <c r="C140" s="130">
        <v>3</v>
      </c>
      <c r="D140" s="164">
        <v>220</v>
      </c>
    </row>
    <row r="141" spans="1:4">
      <c r="A141" s="110">
        <v>44501</v>
      </c>
      <c r="B141" s="130">
        <v>0</v>
      </c>
      <c r="C141" s="130">
        <v>3</v>
      </c>
      <c r="D141" s="164">
        <v>220</v>
      </c>
    </row>
    <row r="142" spans="1:4">
      <c r="A142" s="110">
        <v>44531</v>
      </c>
      <c r="B142" s="130">
        <v>0</v>
      </c>
      <c r="C142" s="130">
        <v>3</v>
      </c>
      <c r="D142" s="164">
        <v>220</v>
      </c>
    </row>
    <row r="143" spans="1:4">
      <c r="A143" s="110">
        <v>44562</v>
      </c>
      <c r="B143" s="130">
        <v>0</v>
      </c>
      <c r="C143" s="130">
        <v>3</v>
      </c>
      <c r="D143" s="164">
        <v>220</v>
      </c>
    </row>
    <row r="144" spans="1:4">
      <c r="A144" s="110">
        <v>44593</v>
      </c>
      <c r="B144" s="130">
        <v>0</v>
      </c>
      <c r="C144" s="130">
        <v>3</v>
      </c>
      <c r="D144" s="164">
        <v>220</v>
      </c>
    </row>
    <row r="145" spans="1:4">
      <c r="A145" s="110">
        <v>44621</v>
      </c>
      <c r="B145" s="130">
        <v>0</v>
      </c>
      <c r="C145" s="130">
        <v>3</v>
      </c>
      <c r="D145" s="164">
        <v>223</v>
      </c>
    </row>
    <row r="146" spans="1:4">
      <c r="A146" s="110">
        <v>44652</v>
      </c>
      <c r="B146" s="130">
        <v>0</v>
      </c>
      <c r="C146" s="130">
        <v>3</v>
      </c>
      <c r="D146" s="164">
        <v>223</v>
      </c>
    </row>
    <row r="147" spans="1:4">
      <c r="A147" s="110">
        <v>44682</v>
      </c>
      <c r="B147" s="130">
        <v>0</v>
      </c>
      <c r="C147" s="130">
        <v>3</v>
      </c>
      <c r="D147" s="164">
        <v>223</v>
      </c>
    </row>
    <row r="148" spans="1:4">
      <c r="A148" s="110">
        <v>44713</v>
      </c>
      <c r="B148" s="130">
        <v>0</v>
      </c>
      <c r="C148" s="130">
        <v>3</v>
      </c>
      <c r="D148" s="164">
        <v>213</v>
      </c>
    </row>
    <row r="149" spans="1:4">
      <c r="A149" s="110">
        <v>44743</v>
      </c>
      <c r="B149" s="130">
        <v>0</v>
      </c>
      <c r="C149" s="130">
        <v>3</v>
      </c>
      <c r="D149" s="164">
        <v>213</v>
      </c>
    </row>
    <row r="150" spans="1:4">
      <c r="A150" s="110">
        <v>44774</v>
      </c>
      <c r="B150" s="130">
        <v>0</v>
      </c>
      <c r="C150" s="130">
        <v>3</v>
      </c>
      <c r="D150" s="164">
        <v>213</v>
      </c>
    </row>
    <row r="151" spans="1:4">
      <c r="A151" s="110">
        <v>44805</v>
      </c>
      <c r="B151" s="130">
        <v>0</v>
      </c>
      <c r="C151" s="130">
        <v>3</v>
      </c>
      <c r="D151" s="164">
        <v>209</v>
      </c>
    </row>
    <row r="152" spans="1:4">
      <c r="A152" s="110">
        <v>44835</v>
      </c>
      <c r="B152" s="130">
        <v>0</v>
      </c>
      <c r="C152" s="130">
        <v>3</v>
      </c>
      <c r="D152" s="164">
        <v>209</v>
      </c>
    </row>
  </sheetData>
  <mergeCells count="4">
    <mergeCell ref="B6:B8"/>
    <mergeCell ref="C6:C8"/>
    <mergeCell ref="A6:A8"/>
    <mergeCell ref="D6:D8"/>
  </mergeCells>
  <hyperlinks>
    <hyperlink ref="A3" location="'на звітну дату'!A1" display="Дані про банки, що подають звітність"/>
    <hyperlink ref="A1" location="Зміст!A1" display="Зміст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EZ152"/>
  <sheetViews>
    <sheetView showGridLines="0" tabSelected="1" zoomScaleNormal="100" zoomScaleSheetLayoutView="100" workbookViewId="0">
      <selection activeCell="A2" sqref="A2"/>
    </sheetView>
  </sheetViews>
  <sheetFormatPr defaultColWidth="9.109375" defaultRowHeight="15.6"/>
  <cols>
    <col min="1" max="1" width="41.6640625" style="12" customWidth="1"/>
    <col min="2" max="2" width="8.33203125" style="2" bestFit="1" customWidth="1"/>
    <col min="3" max="3" width="7.44140625" style="2" bestFit="1" customWidth="1"/>
    <col min="4" max="4" width="14.5546875" style="2" customWidth="1"/>
    <col min="5" max="7" width="9.109375" style="2" customWidth="1"/>
    <col min="8" max="8" width="15.6640625" style="2" customWidth="1"/>
    <col min="9" max="9" width="9.109375" style="2"/>
    <col min="10" max="12" width="9.109375" style="101" hidden="1" customWidth="1"/>
    <col min="13" max="13" width="9.109375" style="100" hidden="1" customWidth="1"/>
    <col min="14" max="16384" width="9.109375" style="2"/>
  </cols>
  <sheetData>
    <row r="1" spans="1:16380" ht="18">
      <c r="A1" s="44" t="s">
        <v>144</v>
      </c>
      <c r="B1" s="45">
        <v>2022</v>
      </c>
      <c r="G1" s="99" t="s">
        <v>173</v>
      </c>
      <c r="J1" s="100" t="s">
        <v>131</v>
      </c>
      <c r="K1" s="100">
        <v>1</v>
      </c>
      <c r="M1" s="100">
        <v>2011</v>
      </c>
    </row>
    <row r="2" spans="1:16380">
      <c r="A2" s="25"/>
      <c r="B2" s="4"/>
      <c r="C2" s="4"/>
      <c r="D2" s="4"/>
      <c r="E2" s="4"/>
      <c r="F2" s="4"/>
      <c r="G2" s="4"/>
      <c r="J2" s="100" t="s">
        <v>132</v>
      </c>
      <c r="K2" s="100">
        <v>2</v>
      </c>
      <c r="M2" s="100">
        <v>2012</v>
      </c>
    </row>
    <row r="3" spans="1:16380">
      <c r="A3" s="185" t="s">
        <v>123</v>
      </c>
      <c r="B3" s="185"/>
      <c r="C3" s="185"/>
      <c r="D3" s="185"/>
      <c r="E3" s="185"/>
      <c r="F3" s="185"/>
      <c r="G3" s="185"/>
      <c r="J3" s="100" t="s">
        <v>134</v>
      </c>
      <c r="K3" s="100">
        <v>3</v>
      </c>
      <c r="M3" s="100">
        <v>2013</v>
      </c>
    </row>
    <row r="4" spans="1:16380">
      <c r="A4" s="186" t="s">
        <v>120</v>
      </c>
      <c r="B4" s="186"/>
      <c r="C4" s="186"/>
      <c r="D4" s="186"/>
      <c r="E4" s="186"/>
      <c r="F4" s="186"/>
      <c r="G4" s="186"/>
      <c r="H4" s="8"/>
      <c r="I4" s="8"/>
      <c r="J4" s="100" t="s">
        <v>135</v>
      </c>
      <c r="K4" s="100">
        <v>4</v>
      </c>
      <c r="L4" s="102"/>
      <c r="M4" s="100">
        <v>2014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</row>
    <row r="5" spans="1:16380">
      <c r="A5" s="185" t="s">
        <v>117</v>
      </c>
      <c r="B5" s="185"/>
      <c r="C5" s="185"/>
      <c r="D5" s="185"/>
      <c r="E5" s="185"/>
      <c r="F5" s="185"/>
      <c r="G5" s="185"/>
      <c r="H5" s="8"/>
      <c r="I5" s="8"/>
      <c r="J5" s="100" t="s">
        <v>136</v>
      </c>
      <c r="K5" s="100">
        <v>5</v>
      </c>
      <c r="L5" s="102"/>
      <c r="M5" s="100">
        <v>2015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</row>
    <row r="6" spans="1:16380">
      <c r="A6" s="185">
        <f>DATE(B1,VLOOKUP(A1,$J$1:$K$12,2,0),1)</f>
        <v>44835</v>
      </c>
      <c r="B6" s="185"/>
      <c r="C6" s="185"/>
      <c r="D6" s="185"/>
      <c r="E6" s="185"/>
      <c r="F6" s="185"/>
      <c r="G6" s="185"/>
      <c r="H6" s="8"/>
      <c r="J6" s="100" t="s">
        <v>139</v>
      </c>
      <c r="K6" s="100">
        <v>6</v>
      </c>
      <c r="M6" s="100">
        <v>2016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</row>
    <row r="7" spans="1:16380">
      <c r="A7" s="26"/>
      <c r="B7" s="14"/>
      <c r="C7" s="14"/>
      <c r="D7" s="14"/>
      <c r="E7" s="14"/>
      <c r="F7" s="14"/>
      <c r="G7" s="27"/>
      <c r="H7" s="8"/>
      <c r="I7" s="8"/>
      <c r="J7" s="100" t="s">
        <v>142</v>
      </c>
      <c r="K7" s="100">
        <v>7</v>
      </c>
      <c r="L7" s="102"/>
      <c r="M7" s="100">
        <v>2017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</row>
    <row r="8" spans="1:16380" s="1" customFormat="1" ht="20.25" customHeight="1">
      <c r="A8" s="183" t="s">
        <v>114</v>
      </c>
      <c r="B8" s="181" t="s">
        <v>238</v>
      </c>
      <c r="C8" s="181"/>
      <c r="D8" s="181"/>
      <c r="E8" s="181" t="s">
        <v>137</v>
      </c>
      <c r="F8" s="181"/>
      <c r="G8" s="182"/>
      <c r="H8" s="9"/>
      <c r="I8" s="10"/>
      <c r="J8" s="100" t="s">
        <v>143</v>
      </c>
      <c r="K8" s="100">
        <v>8</v>
      </c>
      <c r="L8" s="103"/>
      <c r="M8" s="100">
        <v>2018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16380" s="1" customFormat="1" ht="38.25" customHeight="1">
      <c r="A9" s="184"/>
      <c r="B9" s="28" t="s">
        <v>148</v>
      </c>
      <c r="C9" s="111" t="s">
        <v>147</v>
      </c>
      <c r="D9" s="29" t="s">
        <v>138</v>
      </c>
      <c r="E9" s="111" t="s">
        <v>150</v>
      </c>
      <c r="F9" s="111" t="s">
        <v>140</v>
      </c>
      <c r="G9" s="112" t="s">
        <v>141</v>
      </c>
      <c r="I9" s="13"/>
      <c r="J9" s="100" t="s">
        <v>133</v>
      </c>
      <c r="K9" s="100">
        <v>9</v>
      </c>
      <c r="L9" s="103"/>
      <c r="M9" s="100">
        <v>2022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16380" ht="15.75" customHeight="1">
      <c r="A10" s="30" t="s">
        <v>121</v>
      </c>
      <c r="B10" s="31"/>
      <c r="C10" s="31"/>
      <c r="D10" s="31"/>
      <c r="E10" s="23"/>
      <c r="F10" s="23"/>
      <c r="G10" s="32"/>
      <c r="H10" s="11"/>
      <c r="I10" s="11"/>
      <c r="J10" s="100" t="s">
        <v>144</v>
      </c>
      <c r="K10" s="100">
        <v>10</v>
      </c>
      <c r="L10" s="104"/>
      <c r="M10" s="100">
        <v>2020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1:16380">
      <c r="A11" s="33" t="s">
        <v>115</v>
      </c>
      <c r="B11" s="46">
        <f>IF(ISERROR(VLOOKUP($A$6,Україна!$A$10:$AC$200,2,0)),"–",VLOOKUP($A$6,Україна!$A$10:$AC$200,2,0))</f>
        <v>780807.86916430003</v>
      </c>
      <c r="C11" s="46">
        <f>IF(ISERROR(VLOOKUP($A$6,'Кредити НФК'!$A$10:$M$200,2,0)),"–",VLOOKUP($A$6,'Кредити НФК'!$A$10:$M$200,2,0))</f>
        <v>8962.3860695500007</v>
      </c>
      <c r="D11" s="22">
        <f t="shared" ref="D11:D16" si="0">IF(ISERROR(C11/B11*100),"–",C11/B11*100)</f>
        <v>1.1478350082642557</v>
      </c>
      <c r="E11" s="47">
        <f ca="1">IF(ISERROR((C11/VLOOKUP(DATE(VLOOKUP($B$1,Years,1,0)-1,VLOOKUP($A$1,Months2,2,0),1),'Кредити НФК'!$A$10:$M$200,2,0)*100-100)),"–",(C11/VLOOKUP(DATE(VLOOKUP($B$1,Years,1,0)-1,VLOOKUP($A$1,Months2,2,0),1),'Кредити НФК'!$A$10:$M$200,2,0)*100-100))</f>
        <v>45.545528597230714</v>
      </c>
      <c r="F11" s="47">
        <f ca="1">IF(ISERROR((C11/VLOOKUP(DATE(VLOOKUP($B$1,Years,1,0)-1,12,1),'Кредити НФК'!$A$10:$M$200,2,0)*100-100)),"–",(C11/VLOOKUP(DATE(VLOOKUP($B$1,Years,1,0)-1,12,1),'Кредити НФК'!$A$10:$M$200,2,0)*100-100))</f>
        <v>44.971954439297122</v>
      </c>
      <c r="G11" s="47">
        <f ca="1">IF(ISERROR((C11/VLOOKUP(DATE(VLOOKUP($B$1,Years,1,0),VLOOKUP($A$1,Months2,2,0)-1,1),'Кредити НФК'!$A$10:$M$200,2,0)*100-100)),"–",(C11/VLOOKUP(DATE(VLOOKUP($B$1,Years,1,0),VLOOKUP($A$1,Months2,2,0)-1,1),'Кредити НФК'!$A$10:$M$200,2,0)*100-100))</f>
        <v>-0.69835776562854335</v>
      </c>
      <c r="H11" s="16"/>
      <c r="I11" s="11"/>
      <c r="J11" s="100" t="s">
        <v>145</v>
      </c>
      <c r="K11" s="100">
        <v>11</v>
      </c>
      <c r="L11" s="104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16380">
      <c r="A12" s="34" t="s">
        <v>17</v>
      </c>
      <c r="B12" s="46">
        <f>IF(ISERROR(VLOOKUP($A$6,Україна!$A$3:$AC$200,3,0)),"–",VLOOKUP($A$6,Україна!$A$3:$AC$200,3,0))</f>
        <v>518708.14917640999</v>
      </c>
      <c r="C12" s="46">
        <f>IF(ISERROR(VLOOKUP($A$6,'Кредити НФК'!$A$10:$M$200,6,0)),"–",VLOOKUP($A$6,'Кредити НФК'!$A$10:$M$200,6,0))</f>
        <v>8283.8586945799998</v>
      </c>
      <c r="D12" s="22">
        <f t="shared" si="0"/>
        <v>1.5970172644738423</v>
      </c>
      <c r="E12" s="47">
        <f ca="1">IF(ISERROR((C12/VLOOKUP(DATE(VLOOKUP($B$1,Years,1,0)-1,VLOOKUP($A$1,Months2,2,0),1),'Кредити НФК'!$A$10:$M$200,6,0)*100-100)),"–",(C12/VLOOKUP(DATE(VLOOKUP($B$1,Years,1,0)-1,VLOOKUP($A$1,Months2,2,0),1),'Кредити НФК'!$A$10:$M$200,6,0)*100-100))</f>
        <v>53.981127486118737</v>
      </c>
      <c r="F12" s="47">
        <f ca="1">IF(ISERROR((C12/VLOOKUP(DATE(VLOOKUP($B$1,Years,1,0)-1,12,1),'Кредити НФК'!$A$10:$M$200,6,0)*100-100)),"–",(C12/VLOOKUP(DATE(VLOOKUP($B$1,Years,1,0)-1,12,1),'Кредити НФК'!$A$10:$M$200,6,0)*100-100))</f>
        <v>51.942329450605428</v>
      </c>
      <c r="G12" s="47">
        <f ca="1">IF(ISERROR((C12/VLOOKUP(DATE(VLOOKUP($B$1,Years,1,0),VLOOKUP($A$1,Months2,2,0)-1,1),'Кредити НФК'!$A$10:$M$200,6,0)*100-100)),"–",(C12/VLOOKUP(DATE(VLOOKUP($B$1,Years,1,0),VLOOKUP($A$1,Months2,2,0)-1,1),'Кредити НФК'!$A$10:$M$200,6,0)*100-100))</f>
        <v>0.10629869060178976</v>
      </c>
      <c r="H12" s="11"/>
      <c r="I12" s="11"/>
      <c r="J12" s="100" t="s">
        <v>146</v>
      </c>
      <c r="K12" s="100">
        <v>12</v>
      </c>
      <c r="L12" s="104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</row>
    <row r="13" spans="1:16380">
      <c r="A13" s="35" t="s">
        <v>9</v>
      </c>
      <c r="B13" s="46">
        <f>IF(ISERROR(VLOOKUP($A$6,Україна!$A$3:$AC$200,4,0)),"–",VLOOKUP($A$6,Україна!$A$3:$AC$200,4,0))</f>
        <v>262099.71998789001</v>
      </c>
      <c r="C13" s="46">
        <f>IF(ISERROR(VLOOKUP($A$6,'Кредити НФК'!$A$10:$M$200,10,0)),"–",VLOOKUP($A$6,'Кредити НФК'!$A$10:$M$200,10,0))</f>
        <v>678.52737496999998</v>
      </c>
      <c r="D13" s="22">
        <f t="shared" si="0"/>
        <v>0.25888138110233405</v>
      </c>
      <c r="E13" s="47">
        <f ca="1">IF(ISERROR((C13/VLOOKUP(DATE(VLOOKUP($B$1,Years,1,0)-1,VLOOKUP($A$1,Months2,2,0),1),'Кредити НФК'!$A$10:$M$200,10,0)*100-100)),"–",(C13/VLOOKUP(DATE(VLOOKUP($B$1,Years,1,0)-1,VLOOKUP($A$1,Months2,2,0),1),'Кредити НФК'!$A$10:$M$200,10,0)*100-100))</f>
        <v>-12.785724910509217</v>
      </c>
      <c r="F13" s="47">
        <f ca="1">IF(ISERROR((C13/VLOOKUP(DATE(VLOOKUP($B$1,Years,1,0)-1,12,1),'Кредити НФК'!$A$10:$M$200,10,0)*100-100)),"–",(C13/VLOOKUP(DATE(VLOOKUP($B$1,Years,1,0)-1,12,1),'Кредити НФК'!$A$10:$M$200,10,0)*100-100))</f>
        <v>-7.0734575347182158</v>
      </c>
      <c r="G13" s="47">
        <f ca="1">IF(ISERROR((C13/VLOOKUP(DATE(VLOOKUP($B$1,Years,1,0),VLOOKUP($A$1,Months2,2,0)-1,1),'Кредити НФК'!$A$10:$M$200,10,0)*100-100)),"–",(C13/VLOOKUP(DATE(VLOOKUP($B$1,Years,1,0),VLOOKUP($A$1,Months2,2,0)-1,1),'Кредити НФК'!$A$10:$M$200,10,0)*100-100))</f>
        <v>-9.5722868243591392</v>
      </c>
      <c r="H13" s="11"/>
      <c r="I13" s="11"/>
      <c r="J13" s="100"/>
      <c r="K13" s="100"/>
      <c r="L13" s="104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</row>
    <row r="14" spans="1:16380">
      <c r="A14" s="33" t="s">
        <v>116</v>
      </c>
      <c r="B14" s="46">
        <f>IF(ISERROR(VLOOKUP($A$6,Україна!$A$3:$AC$200,5,0)),"–",VLOOKUP($A$6,Україна!$A$3:$AC$200,5,0))</f>
        <v>238427.47525789999</v>
      </c>
      <c r="C14" s="46">
        <f>IF(ISERROR(VLOOKUP($A$6,'Кредити ДГ'!$A$10:$M$200,2,0)),"–",VLOOKUP($A$6,'Кредити ДГ'!$A$10:$M$200,2,0))</f>
        <v>4625.3733878499997</v>
      </c>
      <c r="D14" s="22">
        <f t="shared" si="0"/>
        <v>1.9399498245103126</v>
      </c>
      <c r="E14" s="47">
        <f ca="1">IF(ISERROR((C14/VLOOKUP(DATE(VLOOKUP($B$1,Years,1,0)-1,VLOOKUP($A$1,Months2,2,0),1),'Кредити ДГ'!$A$10:$M$200,2,0)*100-100)),"–",(C14/VLOOKUP(DATE(VLOOKUP($B$1,Years,1,0)-1,VLOOKUP($A$1,Months2,2,0),1),'Кредити ДГ'!$A$10:$M$200,2,0)*100-100))</f>
        <v>-6.9893914621465711</v>
      </c>
      <c r="F14" s="47">
        <f ca="1">IF(ISERROR((C14/VLOOKUP(DATE(VLOOKUP($B$1,Years,1,0)-1,12,1),'Кредити ДГ'!$A$10:$M$200,2,0)*100-100)),"–",(C14/VLOOKUP(DATE(VLOOKUP($B$1,Years,1,0)-1,12,1),'Кредити ДГ'!$A$10:$M$200,2,0)*100-100))</f>
        <v>-9.3079178599130898</v>
      </c>
      <c r="G14" s="47">
        <f ca="1">IF(ISERROR((C14/VLOOKUP(DATE(VLOOKUP($B$1,Years,1,0),VLOOKUP($A$1,Months2,2,0)-1,1),'Кредити ДГ'!$A$10:$M$200,2,0)*100-100)),"–",(C14/VLOOKUP(DATE(VLOOKUP($B$1,Years,1,0),VLOOKUP($A$1,Months2,2,0)-1,1),'Кредити ДГ'!$A$10:$M$200,2,0)*100-100))</f>
        <v>-1.3301165702181805</v>
      </c>
      <c r="H14" s="11"/>
      <c r="I14" s="11"/>
      <c r="J14" s="100"/>
      <c r="K14" s="100"/>
      <c r="L14" s="104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16380">
      <c r="A15" s="34" t="s">
        <v>17</v>
      </c>
      <c r="B15" s="46">
        <f>IF(ISERROR(VLOOKUP($A$6,Україна!$A$3:$AC$200,6,0)),"–",VLOOKUP($A$6,Україна!$A$3:$AC$200,6,0))</f>
        <v>215289.62057515001</v>
      </c>
      <c r="C15" s="46">
        <f>IF(ISERROR(VLOOKUP($A$6,'Кредити ДГ'!$A$10:$M$200,6,0)),"–",VLOOKUP($A$6,'Кредити ДГ'!$A$10:$M$200,6,0))</f>
        <v>4460.6529374199999</v>
      </c>
      <c r="D15" s="22">
        <f t="shared" si="0"/>
        <v>2.0719312549779629</v>
      </c>
      <c r="E15" s="47">
        <f ca="1">IF(ISERROR((C15/VLOOKUP(DATE(VLOOKUP($B$1,Years,1,0)-1,VLOOKUP($A$1,Months2,2,0),1),'Кредити ДГ'!$A$10:$M$200,6,0)*100-100)),"–",(C15/VLOOKUP(DATE(VLOOKUP($B$1,Years,1,0)-1,VLOOKUP($A$1,Months2,2,0),1),'Кредити ДГ'!$A$10:$M$200,6,0)*100-100))</f>
        <v>-6.8843567868239575</v>
      </c>
      <c r="F15" s="47">
        <f ca="1">IF(ISERROR((C15/VLOOKUP(DATE(VLOOKUP($B$1,Years,1,0)-1,12,1),'Кредити ДГ'!$A$10:$M$200,6,0)*100-100)),"–",(C15/VLOOKUP(DATE(VLOOKUP($B$1,Years,1,0)-1,12,1),'Кредити ДГ'!$A$10:$M$200,6,0)*100-100))</f>
        <v>-9.366694967520246</v>
      </c>
      <c r="G15" s="47">
        <f ca="1">IF(ISERROR((C15/VLOOKUP(DATE(VLOOKUP($B$1,Years,1,0),VLOOKUP($A$1,Months2,2,0)-1,1),'Кредити ДГ'!$A$10:$M$200,6,0)*100-100)),"–",(C15/VLOOKUP(DATE(VLOOKUP($B$1,Years,1,0),VLOOKUP($A$1,Months2,2,0)-1,1),'Кредити ДГ'!$A$10:$M$200,6,0)*100-100))</f>
        <v>-1.3786320252595772</v>
      </c>
      <c r="H15" s="11"/>
      <c r="I15" s="11"/>
      <c r="J15" s="100"/>
      <c r="K15" s="100"/>
      <c r="L15" s="104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</row>
    <row r="16" spans="1:16380">
      <c r="A16" s="36" t="s">
        <v>9</v>
      </c>
      <c r="B16" s="50">
        <f>IF(ISERROR(VLOOKUP($A$6,Україна!$A$3:$AC$200,7,0)),"–",VLOOKUP($A$6,Україна!$A$3:$AC$200,7,0))</f>
        <v>23137.854682749999</v>
      </c>
      <c r="C16" s="50">
        <f>IF(ISERROR(VLOOKUP($A$6,'Кредити ДГ'!$A$10:$M$200,10,0)),"–",VLOOKUP($A$6,'Кредити ДГ'!$A$10:$M$200,10,0))</f>
        <v>164.72045043</v>
      </c>
      <c r="D16" s="24">
        <f t="shared" si="0"/>
        <v>0.71190891588062521</v>
      </c>
      <c r="E16" s="109">
        <f ca="1">IF(ISERROR((C16/VLOOKUP(DATE(VLOOKUP($B$1,Years,1,0)-1,VLOOKUP($A$1,Months2,2,0),1),'Кредити ДГ'!$A$10:$M$200,10,0)*100-100)),"–",(C16/VLOOKUP(DATE(VLOOKUP($B$1,Years,1,0)-1,VLOOKUP($A$1,Months2,2,0),1),'Кредити ДГ'!$A$10:$M$200,10,0)*100-100))</f>
        <v>-9.746322295013826</v>
      </c>
      <c r="F16" s="109">
        <f ca="1">IF(ISERROR((C16/VLOOKUP(DATE(VLOOKUP($B$1,Years,1,0)-1,12,1),'Кредити ДГ'!$A$10:$M$200,10,0)*100-100)),"–",(C16/VLOOKUP(DATE(VLOOKUP($B$1,Years,1,0)-1,12,1),'Кредити ДГ'!$A$10:$M$200,10,0)*100-100))</f>
        <v>-7.6867220252801616</v>
      </c>
      <c r="G16" s="109">
        <f ca="1">IF(ISERROR((C16/VLOOKUP(DATE(VLOOKUP($B$1,Years,1,0),VLOOKUP($A$1,Months2,2,0)-1,1),'Кредити ДГ'!$A$10:$M$200,10,0)*100-100)),"–",(C16/VLOOKUP(DATE(VLOOKUP($B$1,Years,1,0),VLOOKUP($A$1,Months2,2,0)-1,1),'Кредити ДГ'!$A$10:$M$200,10,0)*100-100))</f>
        <v>2.0822438307135371E-3</v>
      </c>
      <c r="H16" s="11"/>
      <c r="I16" s="11"/>
      <c r="K16" s="100"/>
      <c r="L16" s="104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1:13">
      <c r="A17" s="51" t="s">
        <v>122</v>
      </c>
      <c r="B17" s="52"/>
      <c r="C17" s="53"/>
      <c r="D17" s="53"/>
      <c r="E17" s="48"/>
      <c r="F17" s="48"/>
      <c r="G17" s="49"/>
      <c r="K17" s="100"/>
    </row>
    <row r="18" spans="1:13">
      <c r="A18" s="33" t="s">
        <v>32</v>
      </c>
      <c r="B18" s="46">
        <f>IF(ISERROR(VLOOKUP($A$6,Україна!$A$3:$AC$200,8,0)),"–",VLOOKUP($A$6,Україна!$A$3:$AC$200,8,0))</f>
        <v>656453.55709944002</v>
      </c>
      <c r="C18" s="46">
        <f>IF(ISERROR(VLOOKUP($A$6,'Депозити НФК'!$A$10:$S$200,2,0)),"–",VLOOKUP($A$6,'Депозити НФК'!$A$10:$S$200,2,0))</f>
        <v>9330.0575033000005</v>
      </c>
      <c r="D18" s="22">
        <f>IF(ISERROR(C18/B18*100),"–",C18/B18*100)</f>
        <v>1.4212821916184206</v>
      </c>
      <c r="E18" s="47">
        <f ca="1">IF(ISERROR((C18/VLOOKUP(DATE(VLOOKUP($B$1,Years,1,0)-1,VLOOKUP($A$1,Months2,2,0),1),'Депозити НФК'!$A$10:$S$200,2,0)*100-100)),"–",(C18/VLOOKUP(DATE(VLOOKUP($B$1,Years,1,0)-1,VLOOKUP($A$1,Months2,2,0),1),'Депозити НФК'!$A$10:$S$200,2,0)*100-100))</f>
        <v>27.610948932015106</v>
      </c>
      <c r="F18" s="47">
        <f ca="1">IF(ISERROR((C18/VLOOKUP(DATE(VLOOKUP($B$1,Years,1,0)-1,12,1),'Депозити НФК'!$A$10:$S$200,2,0)*100-100)),"–",(C18/VLOOKUP(DATE(VLOOKUP($B$1,Years,1,0)-1,12,1),'Депозити НФК'!$A$10:$S$200,2,0)*100-100))</f>
        <v>12.905770303979679</v>
      </c>
      <c r="G18" s="47">
        <f ca="1">IF(ISERROR((C18/VLOOKUP(DATE(VLOOKUP($B$1,Years,1,0),VLOOKUP($A$1,Months2,2,0)-1,1),'Депозити НФК'!$A$10:$S$200,2,0)*100-100)),"–",(C18/VLOOKUP(DATE(VLOOKUP($B$1,Years,1,0),VLOOKUP($A$1,Months2,2,0)-1,1),'Депозити НФК'!$A$10:$S$200,2,0)*100-100))</f>
        <v>2.5996945317120748</v>
      </c>
      <c r="K18" s="100"/>
      <c r="L18" s="104"/>
    </row>
    <row r="19" spans="1:13">
      <c r="A19" s="34" t="s">
        <v>17</v>
      </c>
      <c r="B19" s="46">
        <f>IF(ISERROR(VLOOKUP($A$6,Україна!$A$3:$AC$200,9,0)),"–",VLOOKUP($A$6,Україна!$A$3:$AC$200,9,0))</f>
        <v>433142.35342066997</v>
      </c>
      <c r="C19" s="46">
        <f>IF(ISERROR(VLOOKUP($A$6,'Депозити НФК'!$A$10:$S$200,8,0)),"–",VLOOKUP($A$6,'Депозити НФК'!$A$10:$S$200,8,0))</f>
        <v>5668.3624324699995</v>
      </c>
      <c r="D19" s="22">
        <f t="shared" ref="D19:D23" si="1">IF(ISERROR(C19/B19*100),"–",C19/B19*100)</f>
        <v>1.3086603948344111</v>
      </c>
      <c r="E19" s="47">
        <f ca="1">IF(ISERROR((C19/VLOOKUP(DATE(VLOOKUP($B$1,Years,1,0)-1,VLOOKUP($A$1,Months2,2,0),1),'Депозити НФК'!$A$10:$S$200,8,0)*100-100)),"–",(C19/VLOOKUP(DATE(VLOOKUP($B$1,Years,1,0)-1,VLOOKUP($A$1,Months2,2,0),1),'Депозити НФК'!$A$10:$S$200,8,0)*100-100))</f>
        <v>7.3041396948958663</v>
      </c>
      <c r="F19" s="47">
        <f ca="1">IF(ISERROR((C19/VLOOKUP(DATE(VLOOKUP($B$1,Years,1,0)-1,12,1),'Депозити НФК'!$A$10:$S$200,8,0)*100-100)),"–",(C19/VLOOKUP(DATE(VLOOKUP($B$1,Years,1,0)-1,12,1),'Депозити НФК'!$A$10:$S$200,8,0)*100-100))</f>
        <v>-10.259607260181141</v>
      </c>
      <c r="G19" s="47">
        <f ca="1">IF(ISERROR((C19/VLOOKUP(DATE(VLOOKUP($B$1,Years,1,0),VLOOKUP($A$1,Months2,2,0)-1,1),'Депозити НФК'!$A$10:$S$200,8,0)*100-100)),"–",(C19/VLOOKUP(DATE(VLOOKUP($B$1,Years,1,0),VLOOKUP($A$1,Months2,2,0)-1,1),'Депозити НФК'!$A$10:$S$200,8,0)*100-100))</f>
        <v>3.4383428801923515</v>
      </c>
      <c r="K19" s="100"/>
      <c r="L19" s="104"/>
    </row>
    <row r="20" spans="1:13">
      <c r="A20" s="34" t="s">
        <v>9</v>
      </c>
      <c r="B20" s="46">
        <f>IF(ISERROR(VLOOKUP($A$6,Україна!$A$3:$AC$200,10,0)),"–",VLOOKUP($A$6,Україна!$A$3:$AC$200,10,0))</f>
        <v>223311.20367876999</v>
      </c>
      <c r="C20" s="46">
        <f>IF(ISERROR(VLOOKUP($A$6,'Депозити НФК'!$A$10:$S$200,14,0)),"–",VLOOKUP($A$6,'Депозити НФК'!$A$10:$S$200,14,0))</f>
        <v>3661.6950708300001</v>
      </c>
      <c r="D20" s="22">
        <f t="shared" si="1"/>
        <v>1.6397274344091113</v>
      </c>
      <c r="E20" s="47">
        <f ca="1">IF(ISERROR((C20/VLOOKUP(DATE(VLOOKUP($B$1,Years,1,0)-1,VLOOKUP($A$1,Months2,2,0),1),'Депозити НФК'!$A$10:$S$200,14,0)*100-100)),"–",(C20/VLOOKUP(DATE(VLOOKUP($B$1,Years,1,0)-1,VLOOKUP($A$1,Months2,2,0),1),'Депозити НФК'!$A$10:$S$200,14,0)*100-100))</f>
        <v>80.484858002593853</v>
      </c>
      <c r="F20" s="47">
        <f ca="1">IF(ISERROR((C20/VLOOKUP(DATE(VLOOKUP($B$1,Years,1,0)-1,12,1),'Депозити НФК'!$A$10:$S$200,14,0)*100-100)),"–",(C20/VLOOKUP(DATE(VLOOKUP($B$1,Years,1,0)-1,12,1),'Депозити НФК'!$A$10:$S$200,14,0)*100-100))</f>
        <v>88.05131231431082</v>
      </c>
      <c r="G20" s="47">
        <f ca="1">IF(ISERROR((C20/VLOOKUP(DATE(VLOOKUP($B$1,Years,1,0),VLOOKUP($A$1,Months2,2,0)-1,1),'Депозити НФК'!$A$10:$S$200,14,0)*100-100)),"–",(C20/VLOOKUP(DATE(VLOOKUP($B$1,Years,1,0),VLOOKUP($A$1,Months2,2,0)-1,1),'Депозити НФК'!$A$10:$S$200,14,0)*100-100))</f>
        <v>1.3279408762699489</v>
      </c>
      <c r="K20" s="100"/>
      <c r="L20" s="104"/>
    </row>
    <row r="21" spans="1:13">
      <c r="A21" s="33" t="s">
        <v>201</v>
      </c>
      <c r="B21" s="46">
        <f>IF(ISERROR(VLOOKUP($A$6,Україна!$A$3:$AC$200,11,0)),"–",VLOOKUP($A$6,Україна!$A$3:$AC$200,11,0))</f>
        <v>963991.10576274991</v>
      </c>
      <c r="C21" s="46">
        <f>IF(ISERROR(VLOOKUP($A$6,'Депозити ДГ'!$A$10:$S$200,2,0)),"–",VLOOKUP($A$6,'Депозити ДГ'!$A$10:$S$200,2,0))</f>
        <v>20355.013760440001</v>
      </c>
      <c r="D21" s="22">
        <f t="shared" si="1"/>
        <v>2.1115354320965714</v>
      </c>
      <c r="E21" s="47">
        <f ca="1">IF(ISERROR((C21/VLOOKUP(DATE(VLOOKUP($B$1,Years,1,0)-1,VLOOKUP($A$1,Months2,2,0),1),'Депозити ДГ'!$A$10:$S$200,2,0)*100-100)),"–",(C21/VLOOKUP(DATE(VLOOKUP($B$1,Years,1,0)-1,VLOOKUP($A$1,Months2,2,0),1),'Депозити ДГ'!$A$10:$S$200,2,0)*100-100))</f>
        <v>34.546047214747546</v>
      </c>
      <c r="F21" s="47">
        <f ca="1">IF(ISERROR((C21/VLOOKUP(DATE(VLOOKUP($B$1,Years,1,0)-1,12,1),'Депозити ДГ'!$A$10:$S$200,2,0)*100-100)),"–",(C21/VLOOKUP(DATE(VLOOKUP($B$1,Years,1,0)-1,12,1),'Депозити ДГ'!$A$10:$S$200,2,0)*100-100))</f>
        <v>26.794113150781214</v>
      </c>
      <c r="G21" s="47">
        <f ca="1">IF(ISERROR((C21/VLOOKUP(DATE(VLOOKUP($B$1,Years,1,0),VLOOKUP($A$1,Months2,2,0)-1,1),'Депозити ДГ'!$A$10:$S$200,2,0)*100-100)),"–",(C21/VLOOKUP(DATE(VLOOKUP($B$1,Years,1,0),VLOOKUP($A$1,Months2,2,0)-1,1),'Депозити ДГ'!$A$10:$S$200,2,0)*100-100))</f>
        <v>2.9120557375718761</v>
      </c>
      <c r="J21" s="104"/>
      <c r="K21" s="104"/>
      <c r="L21" s="104"/>
    </row>
    <row r="22" spans="1:13">
      <c r="A22" s="34" t="s">
        <v>17</v>
      </c>
      <c r="B22" s="46">
        <f>IF(ISERROR(VLOOKUP($A$6,Україна!$A$3:$AC$200,12,0)),"–",VLOOKUP($A$6,Україна!$A$3:$AC$200,12,0))</f>
        <v>597098.25050840992</v>
      </c>
      <c r="C22" s="46">
        <f>IF(ISERROR(VLOOKUP($A$6,'Депозити ДГ'!$A$10:$S$200,8,0)),"–",VLOOKUP($A$6,'Депозити ДГ'!$A$10:$S$200,8,0))</f>
        <v>14767.70760903</v>
      </c>
      <c r="D22" s="22">
        <f t="shared" si="1"/>
        <v>2.4732458345767672</v>
      </c>
      <c r="E22" s="47">
        <f ca="1">IF(ISERROR((C22/VLOOKUP(DATE(VLOOKUP($B$1,Years,1,0)-1,VLOOKUP($A$1,Months2,2,0),1),'Депозити ДГ'!$A$10:$S$200,8,0)*100-100)),"–",(C22/VLOOKUP(DATE(VLOOKUP($B$1,Years,1,0)-1,VLOOKUP($A$1,Months2,2,0),1),'Депозити ДГ'!$A$10:$S$200,8,0)*100-100))</f>
        <v>38.317233528227376</v>
      </c>
      <c r="F22" s="47">
        <f ca="1">IF(ISERROR((C22/VLOOKUP(DATE(VLOOKUP($B$1,Years,1,0)-1,12,1),'Депозити ДГ'!$A$10:$S$200,8,0)*100-100)),"–",(C22/VLOOKUP(DATE(VLOOKUP($B$1,Years,1,0)-1,12,1),'Депозити ДГ'!$A$10:$S$200,8,0)*100-100))</f>
        <v>25.814715254696566</v>
      </c>
      <c r="G22" s="47">
        <f ca="1">IF(ISERROR((C22/VLOOKUP(DATE(VLOOKUP($B$1,Years,1,0),VLOOKUP($A$1,Months2,2,0)-1,1),'Депозити ДГ'!$A$10:$S$200,8,0)*100-100)),"–",(C22/VLOOKUP(DATE(VLOOKUP($B$1,Years,1,0),VLOOKUP($A$1,Months2,2,0)-1,1),'Депозити ДГ'!$A$10:$S$200,8,0)*100-100))</f>
        <v>2.4951834815133793</v>
      </c>
      <c r="J22" s="104"/>
      <c r="K22" s="104"/>
      <c r="L22" s="104"/>
    </row>
    <row r="23" spans="1:13">
      <c r="A23" s="36" t="s">
        <v>9</v>
      </c>
      <c r="B23" s="50">
        <f>IF(ISERROR(VLOOKUP($A$6,Україна!$A$3:$AC$200,13,0)),"–",VLOOKUP($A$6,Україна!$A$3:$AC$200,13,0))</f>
        <v>366892.8552543401</v>
      </c>
      <c r="C23" s="50">
        <f>IF(ISERROR(VLOOKUP($A$6,'Депозити ДГ'!$A$10:$S$200,14,0)),"–",VLOOKUP($A$6,'Депозити ДГ'!$A$10:$S$200,14,0))</f>
        <v>5587.30615141</v>
      </c>
      <c r="D23" s="24">
        <f t="shared" si="1"/>
        <v>1.5228713427893621</v>
      </c>
      <c r="E23" s="109">
        <f ca="1">IF(ISERROR((C23/VLOOKUP(DATE(VLOOKUP($B$1,Years,1,0)-1,VLOOKUP($A$1,Months2,2,0),1),'Депозити ДГ'!$A$10:$S$200,14,0)*100-100)),"–",(C23/VLOOKUP(DATE(VLOOKUP($B$1,Years,1,0)-1,VLOOKUP($A$1,Months2,2,0),1),'Депозити ДГ'!$A$10:$S$200,14,0)*100-100))</f>
        <v>25.501997337693766</v>
      </c>
      <c r="F23" s="109">
        <f ca="1">IF(ISERROR((C23/VLOOKUP(DATE(VLOOKUP($B$1,Years,1,0)-1,12,1),'Депозити ДГ'!$A$10:$S$200,14,0)*100-100)),"–",(C23/VLOOKUP(DATE(VLOOKUP($B$1,Years,1,0)-1,12,1),'Депозити ДГ'!$A$10:$S$200,14,0)*100-100))</f>
        <v>29.457696047549831</v>
      </c>
      <c r="G23" s="109">
        <f ca="1">IF(ISERROR((C23/VLOOKUP(DATE(VLOOKUP($B$1,Years,1,0),VLOOKUP($A$1,Months2,2,0)-1,1),'Депозити ДГ'!$A$10:$S$200,14,0)*100-100)),"–",(C23/VLOOKUP(DATE(VLOOKUP($B$1,Years,1,0),VLOOKUP($A$1,Months2,2,0)-1,1),'Депозити ДГ'!$A$10:$S$200,14,0)*100-100))</f>
        <v>4.0303867401693338</v>
      </c>
      <c r="J23" s="104"/>
      <c r="K23" s="104"/>
      <c r="L23" s="104"/>
    </row>
    <row r="24" spans="1:13">
      <c r="A24" s="37"/>
      <c r="B24" s="37"/>
      <c r="C24" s="5"/>
      <c r="D24" s="5"/>
      <c r="E24" s="6"/>
      <c r="F24" s="6"/>
      <c r="G24" s="4"/>
    </row>
    <row r="25" spans="1:13" s="1" customFormat="1" ht="26.25" customHeight="1">
      <c r="A25" s="179" t="s">
        <v>114</v>
      </c>
      <c r="B25" s="180"/>
      <c r="C25" s="180"/>
      <c r="D25" s="180"/>
      <c r="E25" s="189" t="s">
        <v>124</v>
      </c>
      <c r="F25" s="189"/>
      <c r="G25" s="190"/>
      <c r="J25" s="105"/>
      <c r="K25" s="105"/>
      <c r="L25" s="105"/>
      <c r="M25" s="100"/>
    </row>
    <row r="26" spans="1:13" s="1" customFormat="1" ht="27.75" customHeight="1">
      <c r="A26" s="179"/>
      <c r="B26" s="180"/>
      <c r="C26" s="180"/>
      <c r="D26" s="180"/>
      <c r="E26" s="111" t="s">
        <v>148</v>
      </c>
      <c r="F26" s="111" t="s">
        <v>147</v>
      </c>
      <c r="G26" s="113" t="s">
        <v>149</v>
      </c>
      <c r="J26" s="106"/>
      <c r="K26" s="106"/>
      <c r="L26" s="106"/>
      <c r="M26" s="100"/>
    </row>
    <row r="27" spans="1:13" ht="33" customHeight="1">
      <c r="A27" s="188" t="s">
        <v>125</v>
      </c>
      <c r="B27" s="188"/>
      <c r="C27" s="188"/>
      <c r="D27" s="188"/>
      <c r="E27" s="188"/>
      <c r="F27" s="188"/>
      <c r="G27" s="4"/>
    </row>
    <row r="28" spans="1:13">
      <c r="A28" s="33" t="s">
        <v>23</v>
      </c>
      <c r="B28" s="4"/>
      <c r="C28" s="4"/>
      <c r="D28" s="4"/>
      <c r="E28" s="47">
        <f>IF(ISERROR(VLOOKUP($A$6,Україна!$A$3:$AC$200,14,0)),"–",VLOOKUP($A$6,Україна!$A$3:$AC$200,14,0))</f>
        <v>16.5001</v>
      </c>
      <c r="F28" s="47">
        <f>IF(ISERROR(VLOOKUP($A$6,'% ставки за кредитами НФК'!$A$10:$S$200,2,0)),"–",VLOOKUP($A$6,'% ставки за кредитами НФК'!$A$10:$S$200,2,0))</f>
        <v>17.154800000000002</v>
      </c>
      <c r="G28" s="47">
        <f>IF(ISERROR(IF(F28=0,"–",F28-E28)),"–",IF(F28=0,"–",F28-E28))</f>
        <v>0.65470000000000184</v>
      </c>
    </row>
    <row r="29" spans="1:13">
      <c r="A29" s="34" t="s">
        <v>17</v>
      </c>
      <c r="B29" s="4"/>
      <c r="C29" s="4"/>
      <c r="D29" s="4"/>
      <c r="E29" s="47">
        <f>IF(ISERROR(VLOOKUP($A$6,Україна!$A$3:$AC$200,15,0)),"–",VLOOKUP($A$6,Україна!$A$3:$AC$200,15,0))</f>
        <v>19.6172</v>
      </c>
      <c r="F29" s="47">
        <f>IF(ISERROR(VLOOKUP($A$6,'% ставки за кредитами НФК'!$A$10:$S$200,8,0)),"–",VLOOKUP($A$6,'% ставки за кредитами НФК'!$A$10:$S$200,8,0))</f>
        <v>17.154800000000002</v>
      </c>
      <c r="G29" s="47">
        <f t="shared" ref="G29:G37" si="2">IF(ISERROR(IF(F29=0,"–",F29-E29)),"–",IF(F29=0,"–",F29-E29))</f>
        <v>-2.4623999999999988</v>
      </c>
    </row>
    <row r="30" spans="1:13">
      <c r="A30" s="39" t="s">
        <v>118</v>
      </c>
      <c r="B30" s="4"/>
      <c r="C30" s="4"/>
      <c r="D30" s="4"/>
      <c r="E30" s="47">
        <f>IF(ISERROR(VLOOKUP($A$6,Україна!$A$3:$AC$200,16,0)),"–",VLOOKUP($A$6,Україна!$A$3:$AC$200,16,0))</f>
        <v>19.796399999999998</v>
      </c>
      <c r="F30" s="47">
        <f>IF(ISERROR(VLOOKUP($A$6,'% ставки за кредитами НФК'!$A$10:$S$200,10,0)),"–",VLOOKUP($A$6,'% ставки за кредитами НФК'!$A$10:$S$200,10,0))</f>
        <v>17.139199999999999</v>
      </c>
      <c r="G30" s="47">
        <f t="shared" si="2"/>
        <v>-2.6571999999999996</v>
      </c>
    </row>
    <row r="31" spans="1:13">
      <c r="A31" s="34" t="s">
        <v>9</v>
      </c>
      <c r="B31" s="4"/>
      <c r="C31" s="4"/>
      <c r="D31" s="4"/>
      <c r="E31" s="47">
        <f>IF(ISERROR(VLOOKUP($A$6,Україна!$A$3:$AC$200,17,0)),"–",VLOOKUP($A$6,Україна!$A$3:$AC$200,17,0))</f>
        <v>5.9531000000000001</v>
      </c>
      <c r="F31" s="47">
        <f>IF(ISERROR(VLOOKUP($A$6,'% ставки за кредитами НФК'!$A$10:$S$200,14,0)),"–",VLOOKUP($A$6,'% ставки за кредитами НФК'!$A$10:$S$200,14,0))</f>
        <v>0</v>
      </c>
      <c r="G31" s="47" t="str">
        <f t="shared" si="2"/>
        <v>–</v>
      </c>
    </row>
    <row r="32" spans="1:13">
      <c r="A32" s="39" t="s">
        <v>118</v>
      </c>
      <c r="B32" s="4"/>
      <c r="C32" s="4"/>
      <c r="D32" s="4"/>
      <c r="E32" s="47">
        <f>IF(ISERROR(VLOOKUP($A$6,Україна!$A$3:$AC$200,18,0)),"–",VLOOKUP($A$6,Україна!$A$3:$AC$200,18,0))</f>
        <v>5.9679000000000002</v>
      </c>
      <c r="F32" s="47" t="str">
        <f>IF(ISERROR(VLOOKUP($A$6,'% ставки за кредитами НФК'!$A$10:$S$200,16,0)),"–",VLOOKUP($A$6,'% ставки за кредитами НФК'!$A$10:$S$200,16,0))</f>
        <v>–</v>
      </c>
      <c r="G32" s="47" t="str">
        <f t="shared" si="2"/>
        <v>–</v>
      </c>
    </row>
    <row r="33" spans="1:13">
      <c r="A33" s="33" t="s">
        <v>200</v>
      </c>
      <c r="B33" s="4"/>
      <c r="C33" s="4"/>
      <c r="D33" s="4"/>
      <c r="E33" s="47">
        <f>IF(ISERROR(VLOOKUP($A$6,Україна!$A$3:$AC$200,19,0)),"–",VLOOKUP($A$6,Україна!$A$3:$AC$200,19,0))</f>
        <v>32.267800000000001</v>
      </c>
      <c r="F33" s="47">
        <f>IF(ISERROR(VLOOKUP($A$6,'% ставки за кредитами ДГ'!$A$10:$S$200,2,0)),"–",VLOOKUP($A$6,'% ставки за кредитами ДГ'!$A$10:$S$200,2,0))</f>
        <v>37.766300000000001</v>
      </c>
      <c r="G33" s="47">
        <f t="shared" si="2"/>
        <v>5.4984999999999999</v>
      </c>
    </row>
    <row r="34" spans="1:13">
      <c r="A34" s="34" t="s">
        <v>17</v>
      </c>
      <c r="B34" s="4"/>
      <c r="C34" s="4"/>
      <c r="D34" s="4"/>
      <c r="E34" s="47">
        <f>IF(ISERROR(VLOOKUP($A$6,Україна!$A$3:$AC$200,20,0)),"–",VLOOKUP($A$6,Україна!$A$3:$AC$200,20,0))</f>
        <v>32.279899999999998</v>
      </c>
      <c r="F34" s="47">
        <f>IF(ISERROR(VLOOKUP($A$6,'% ставки за кредитами ДГ'!$A$10:$S$200,8,0)),"–",VLOOKUP($A$6,'% ставки за кредитами ДГ'!$A$10:$S$200,8,0))</f>
        <v>37.766500000000001</v>
      </c>
      <c r="G34" s="47">
        <f t="shared" si="2"/>
        <v>5.4866000000000028</v>
      </c>
    </row>
    <row r="35" spans="1:13">
      <c r="A35" s="39" t="s">
        <v>118</v>
      </c>
      <c r="B35" s="4"/>
      <c r="C35" s="4"/>
      <c r="D35" s="4"/>
      <c r="E35" s="47">
        <f>IF(ISERROR(VLOOKUP($A$6,Україна!$A$3:$AC$200,21,0)),"–",VLOOKUP($A$6,Україна!$A$3:$AC$200,21,0))</f>
        <v>36.929099999999998</v>
      </c>
      <c r="F35" s="47">
        <f>IF(ISERROR(VLOOKUP($A$6,'% ставки за кредитами ДГ'!$A$10:$S$200,10,0)),"–",VLOOKUP($A$6,'% ставки за кредитами ДГ'!$A$10:$S$200,10,0))</f>
        <v>37.952399999999997</v>
      </c>
      <c r="G35" s="47">
        <f t="shared" si="2"/>
        <v>1.023299999999999</v>
      </c>
    </row>
    <row r="36" spans="1:13">
      <c r="A36" s="34" t="s">
        <v>9</v>
      </c>
      <c r="B36" s="4"/>
      <c r="C36" s="4"/>
      <c r="D36" s="4"/>
      <c r="E36" s="47">
        <f>IF(ISERROR(VLOOKUP($A$6,Україна!$A$3:$AC$200,22,0)),"–",VLOOKUP($A$6,Україна!$A$3:$AC$200,22,0))</f>
        <v>25.384499999999999</v>
      </c>
      <c r="F36" s="47">
        <f>IF(ISERROR(VLOOKUP($A$6,'% ставки за кредитами ДГ'!$A$10:$S$200,14,0)),"–",VLOOKUP($A$6,'% ставки за кредитами ДГ'!$A$10:$S$200,14,0))</f>
        <v>36.977899999999998</v>
      </c>
      <c r="G36" s="47">
        <f t="shared" si="2"/>
        <v>11.593399999999999</v>
      </c>
    </row>
    <row r="37" spans="1:13">
      <c r="A37" s="39" t="s">
        <v>118</v>
      </c>
      <c r="B37" s="4"/>
      <c r="C37" s="4"/>
      <c r="D37" s="4"/>
      <c r="E37" s="109">
        <f>IF(ISERROR(VLOOKUP($A$6,Україна!$A$3:$AC$200,23,0)),"–",VLOOKUP($A$6,Україна!$A$3:$AC$200,23,0))</f>
        <v>4.5465</v>
      </c>
      <c r="F37" s="109" t="str">
        <f>IF(ISERROR(VLOOKUP($A$6,'% ставки за кредитами ДГ'!$A$10:$S$200,16,0)),"–",VLOOKUP($A$6,'% ставки за кредитами ДГ'!$A$10:$S$200,16,0))</f>
        <v>–</v>
      </c>
      <c r="G37" s="109" t="str">
        <f t="shared" si="2"/>
        <v>–</v>
      </c>
    </row>
    <row r="38" spans="1:13" ht="30.75" customHeight="1">
      <c r="A38" s="187" t="s">
        <v>126</v>
      </c>
      <c r="B38" s="187"/>
      <c r="C38" s="187"/>
      <c r="D38" s="187"/>
      <c r="E38" s="188"/>
      <c r="F38" s="188"/>
      <c r="G38" s="4"/>
    </row>
    <row r="39" spans="1:13">
      <c r="A39" s="33" t="s">
        <v>23</v>
      </c>
      <c r="B39" s="4"/>
      <c r="C39" s="4"/>
      <c r="D39" s="4"/>
      <c r="E39" s="47">
        <f>IF(ISERROR(VLOOKUP($A$6,Україна!$A$3:$AC$200,24,0)),"–",VLOOKUP($A$6,Україна!$A$3:$AC$200,24,0))</f>
        <v>8.8080999999999996</v>
      </c>
      <c r="F39" s="47">
        <f>IF(ISERROR(VLOOKUP($A$6,'% ставки за депозитами НФК'!$A$10:$P$200,2,0)),"–",VLOOKUP($A$6,'% ставки за депозитами НФК'!$A$10:$P$200,2,0))</f>
        <v>9.8886000000000003</v>
      </c>
      <c r="G39" s="47">
        <f>IF(ISERROR(IF(F39=0,"–",F39-E39)),"–",IF(F39=0,"–",F39-E39))</f>
        <v>1.0805000000000007</v>
      </c>
    </row>
    <row r="40" spans="1:13">
      <c r="A40" s="34" t="s">
        <v>17</v>
      </c>
      <c r="B40" s="4"/>
      <c r="C40" s="4"/>
      <c r="D40" s="4"/>
      <c r="E40" s="47">
        <f>IF(ISERROR(VLOOKUP($A$6,Україна!$A$3:$AC$200,25,0)),"–",VLOOKUP($A$6,Україна!$A$3:$AC$200,25,0))</f>
        <v>8.9715000000000007</v>
      </c>
      <c r="F40" s="47">
        <f>IF(ISERROR(VLOOKUP($A$6,'% ставки за депозитами НФК'!$A$10:$P$200,7,0)),"–",VLOOKUP($A$6,'% ставки за депозитами НФК'!$A$10:$P$200,7,0))</f>
        <v>10.501099999999999</v>
      </c>
      <c r="G40" s="47">
        <f t="shared" ref="G40:G44" si="3">IF(ISERROR(IF(F40=0,"–",F40-E40)),"–",IF(F40=0,"–",F40-E40))</f>
        <v>1.5295999999999985</v>
      </c>
    </row>
    <row r="41" spans="1:13">
      <c r="A41" s="34" t="s">
        <v>9</v>
      </c>
      <c r="B41" s="4"/>
      <c r="C41" s="4"/>
      <c r="D41" s="4"/>
      <c r="E41" s="47">
        <f>IF(ISERROR(VLOOKUP($A$6,Україна!$A$3:$AC$200,26,0)),"–",VLOOKUP($A$6,Україна!$A$3:$AC$200,26,0))</f>
        <v>1.3329</v>
      </c>
      <c r="F41" s="47">
        <f>IF(ISERROR(VLOOKUP($A$6,'% ставки за депозитами НФК'!$A$10:$P$200,12,0)),"–",VLOOKUP($A$6,'% ставки за депозитами НФК'!$A$10:$P$200,12,0))</f>
        <v>2.8445999999999998</v>
      </c>
      <c r="G41" s="47">
        <f t="shared" si="3"/>
        <v>1.5116999999999998</v>
      </c>
    </row>
    <row r="42" spans="1:13">
      <c r="A42" s="33" t="s">
        <v>200</v>
      </c>
      <c r="B42" s="4"/>
      <c r="C42" s="4"/>
      <c r="D42" s="4"/>
      <c r="E42" s="47">
        <f>IF(ISERROR(VLOOKUP($A$6,Україна!$A$3:$AC$200,27,0)),"–",VLOOKUP($A$6,Україна!$A$3:$AC$200,27,0))</f>
        <v>5.8095999999999997</v>
      </c>
      <c r="F42" s="47">
        <f>IF(ISERROR(VLOOKUP($A$6,'% ставки за депозитами ДГ'!$A$10:$P$200,2,0)),"–",VLOOKUP($A$6,'% ставки за депозитами ДГ'!$A$10:$P$200,2,0))</f>
        <v>6.0242000000000004</v>
      </c>
      <c r="G42" s="47">
        <f t="shared" si="3"/>
        <v>0.21460000000000079</v>
      </c>
    </row>
    <row r="43" spans="1:13">
      <c r="A43" s="35" t="s">
        <v>17</v>
      </c>
      <c r="B43" s="4"/>
      <c r="C43" s="4"/>
      <c r="D43" s="4"/>
      <c r="E43" s="47">
        <f>IF(ISERROR(VLOOKUP($A$6,Україна!$A$3:$AC$200,28,0)),"–",VLOOKUP($A$6,Україна!$A$3:$AC$200,28,0))</f>
        <v>9.2348999999999997</v>
      </c>
      <c r="F43" s="47">
        <f>IF(ISERROR(VLOOKUP($A$6,'% ставки за депозитами ДГ'!$A$10:$P$200,7,0)),"–",VLOOKUP($A$6,'% ставки за депозитами ДГ'!$A$10:$P$200,7,0))</f>
        <v>9.4420000000000002</v>
      </c>
      <c r="G43" s="47">
        <f t="shared" si="3"/>
        <v>0.20710000000000051</v>
      </c>
    </row>
    <row r="44" spans="1:13">
      <c r="A44" s="36" t="s">
        <v>9</v>
      </c>
      <c r="B44" s="7"/>
      <c r="C44" s="7"/>
      <c r="D44" s="7"/>
      <c r="E44" s="109">
        <f>IF(ISERROR(VLOOKUP($A$6,Україна!$A$3:$AC$200,29,0)),"–",VLOOKUP($A$6,Україна!$A$3:$AC$200,29,0))</f>
        <v>0.70850000000000002</v>
      </c>
      <c r="F44" s="109">
        <f>IF(ISERROR(VLOOKUP($A$6,'% ставки за депозитами ДГ'!$A$10:$P$200,12,0)),"–",VLOOKUP($A$6,'% ставки за депозитами ДГ'!$A$10:$P$200,12,0))</f>
        <v>0.60350000000000004</v>
      </c>
      <c r="G44" s="109">
        <f t="shared" si="3"/>
        <v>-0.10499999999999998</v>
      </c>
    </row>
    <row r="45" spans="1:13">
      <c r="A45" s="37"/>
      <c r="B45" s="37"/>
      <c r="C45" s="5"/>
      <c r="D45" s="5"/>
      <c r="E45" s="6"/>
      <c r="F45" s="6"/>
      <c r="G45" s="4"/>
    </row>
    <row r="46" spans="1:13" s="1" customFormat="1" ht="22.5" customHeight="1">
      <c r="A46" s="179" t="s">
        <v>114</v>
      </c>
      <c r="B46" s="180"/>
      <c r="C46" s="180"/>
      <c r="D46" s="180"/>
      <c r="E46" s="180"/>
      <c r="F46" s="180"/>
      <c r="G46" s="113" t="s">
        <v>147</v>
      </c>
      <c r="J46" s="105"/>
      <c r="K46" s="105"/>
      <c r="L46" s="105"/>
      <c r="M46" s="100"/>
    </row>
    <row r="47" spans="1:13">
      <c r="A47" s="40" t="s">
        <v>119</v>
      </c>
      <c r="B47" s="41"/>
      <c r="C47" s="42"/>
      <c r="D47" s="42"/>
      <c r="E47" s="6"/>
      <c r="F47" s="6"/>
      <c r="G47" s="4"/>
    </row>
    <row r="48" spans="1:13">
      <c r="A48" s="43" t="s">
        <v>113</v>
      </c>
      <c r="B48" s="43"/>
      <c r="C48" s="6"/>
      <c r="D48" s="6"/>
      <c r="E48" s="38"/>
      <c r="F48" s="4"/>
      <c r="G48" s="116">
        <f>IF(ISERROR(VLOOKUP($A$6,'Банки та філії'!$A$10:$C$200,2,0)),,VLOOKUP($A$6,'Банки та філії'!$A$10:$C$200,2,0))</f>
        <v>0</v>
      </c>
    </row>
    <row r="49" spans="1:7">
      <c r="A49" s="43" t="s">
        <v>61</v>
      </c>
      <c r="B49" s="43"/>
      <c r="C49" s="6"/>
      <c r="D49" s="6"/>
      <c r="E49" s="38"/>
      <c r="F49" s="149"/>
      <c r="G49" s="150">
        <f>IF(ISERROR(VLOOKUP($A$6,'Банки та філії'!$A$10:$C$200,3,0)),,VLOOKUP($A$6,'Банки та філії'!$A$10:$C$200,3,0))</f>
        <v>3</v>
      </c>
    </row>
    <row r="50" spans="1:7" ht="6" customHeight="1"/>
    <row r="51" spans="1:7" ht="31.5" customHeight="1">
      <c r="A51" s="178" t="s">
        <v>192</v>
      </c>
      <c r="B51" s="178"/>
      <c r="C51" s="178"/>
      <c r="D51" s="178"/>
      <c r="E51" s="178"/>
      <c r="F51" s="178"/>
      <c r="G51" s="148">
        <f>IF(ISERROR(VLOOKUP($A$6,'Банки та філії'!$A$10:$D$200,4,0)),,VLOOKUP($A$6,'Банки та філії'!$A$10:$D$200,4,0))</f>
        <v>209</v>
      </c>
    </row>
    <row r="107" spans="20:31"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</row>
    <row r="108" spans="20:31"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</row>
    <row r="109" spans="20:31"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</row>
    <row r="110" spans="20:31"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</row>
    <row r="111" spans="20:31"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</row>
    <row r="112" spans="20:31"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</row>
    <row r="113" spans="20:31"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</row>
    <row r="114" spans="20:31"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</row>
    <row r="115" spans="20:31"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</row>
    <row r="116" spans="20:31"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</row>
    <row r="117" spans="20:31"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</row>
    <row r="118" spans="20:31"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</row>
    <row r="119" spans="20:31"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</row>
    <row r="120" spans="20:31"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</row>
    <row r="121" spans="20:31"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</row>
    <row r="122" spans="20:31"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</row>
    <row r="123" spans="20:31"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</row>
    <row r="124" spans="20:31"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</row>
    <row r="125" spans="20:31"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</row>
    <row r="126" spans="20:31"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</row>
    <row r="127" spans="20:31"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</row>
    <row r="128" spans="20:31"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</row>
    <row r="129" spans="20:31"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</row>
    <row r="130" spans="20:31"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</row>
    <row r="131" spans="20:31"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</row>
    <row r="132" spans="20:31"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</row>
    <row r="133" spans="20:31"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</row>
    <row r="134" spans="20:31"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</row>
    <row r="135" spans="20:31"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</row>
    <row r="136" spans="20:31"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</row>
    <row r="137" spans="20:31"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</row>
    <row r="138" spans="20:31"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</row>
    <row r="139" spans="20:31"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</row>
    <row r="140" spans="20:31"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</row>
    <row r="141" spans="20:31"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</row>
    <row r="142" spans="20:31"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</row>
    <row r="143" spans="20:31"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</row>
    <row r="144" spans="20:31"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</row>
    <row r="145" spans="20:31"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</row>
    <row r="146" spans="20:31"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</row>
    <row r="147" spans="20:31"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</row>
    <row r="148" spans="20:31"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</row>
    <row r="149" spans="20:31"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</row>
    <row r="150" spans="20:31"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</row>
    <row r="151" spans="20:31"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</row>
    <row r="152" spans="20:31"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</row>
  </sheetData>
  <sheetProtection formatCells="0" formatColumns="0" formatRows="0" insertColumns="0" insertRows="0" insertHyperlinks="0" deleteColumns="0" deleteRows="0" sort="0" autoFilter="0" pivotTables="0"/>
  <mergeCells count="13">
    <mergeCell ref="A51:F51"/>
    <mergeCell ref="A46:F46"/>
    <mergeCell ref="E8:G8"/>
    <mergeCell ref="A8:A9"/>
    <mergeCell ref="A3:G3"/>
    <mergeCell ref="A4:G4"/>
    <mergeCell ref="A5:G5"/>
    <mergeCell ref="A6:G6"/>
    <mergeCell ref="A38:F38"/>
    <mergeCell ref="A27:F27"/>
    <mergeCell ref="B8:D8"/>
    <mergeCell ref="A25:D26"/>
    <mergeCell ref="E25:G25"/>
  </mergeCells>
  <dataValidations xWindow="405" yWindow="244" count="2">
    <dataValidation type="list" allowBlank="1" showInputMessage="1" showErrorMessage="1" prompt="Для вибору місяця натисніть кнопку зі стрілкою" sqref="A1">
      <formula1>Months</formula1>
    </dataValidation>
    <dataValidation type="list" allowBlank="1" showInputMessage="1" showErrorMessage="1" prompt="Для вибору року натисніть кнопку зі стрілкою" sqref="B1">
      <formula1>Years</formula1>
    </dataValidation>
  </dataValidations>
  <hyperlinks>
    <hyperlink ref="A14" location="'Кредити ДГ'!A1" display="домашнім господарствам"/>
    <hyperlink ref="A18" location="'Депозити НФК'!A1" display="нефінансових корпорацій"/>
    <hyperlink ref="A21" location="'Депозити ДГ'!A1" display="домашнім господарства"/>
    <hyperlink ref="A28" location="'% ставки за кредитами НФК'!A1" display="нефінансові корпорації"/>
    <hyperlink ref="A33" location="'% ставки за кредитами ДГ'!Область_печати" display="домашнім господарства"/>
    <hyperlink ref="A39" location="'% ставки за депозитами НФК'!A1" display="нефінансові корпорації"/>
    <hyperlink ref="A42" location="'% ставки за депозитами ДГ'!A1" display="домашнім господарства"/>
    <hyperlink ref="A47" location="'Банки та філії'!A1" display="Дані про кількість банків"/>
    <hyperlink ref="A11" location="'Кредити НФК'!A1" display="нефінансовим корпораціям"/>
    <hyperlink ref="G1" location="Зміст!A1" display="Зміст"/>
    <hyperlink ref="A51:F51" location="'Кількість підрозділів'!A1" display="'Кількість підрозділів'!A1"/>
  </hyperlinks>
  <pageMargins left="0.70866141732283472" right="0.70866141732283472" top="0.74803149606299213" bottom="0.35433070866141736" header="0.31496062992125984" footer="0.31496062992125984"/>
  <pageSetup paperSize="9" scale="85" orientation="portrait" horizontalDpi="4294967293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P88"/>
  <sheetViews>
    <sheetView zoomScale="95" zoomScaleNormal="95" workbookViewId="0">
      <selection activeCell="A2" sqref="A2"/>
    </sheetView>
  </sheetViews>
  <sheetFormatPr defaultRowHeight="14.4"/>
  <cols>
    <col min="1" max="1" width="14.6640625" customWidth="1"/>
    <col min="2" max="2" width="35.88671875" customWidth="1"/>
    <col min="3" max="5" width="14.6640625" customWidth="1"/>
  </cols>
  <sheetData>
    <row r="1" spans="1:16">
      <c r="A1" s="108" t="s">
        <v>173</v>
      </c>
    </row>
    <row r="2" spans="1:16" ht="6" customHeight="1"/>
    <row r="3" spans="1:16">
      <c r="A3" s="114" t="s">
        <v>193</v>
      </c>
      <c r="B3" s="152"/>
      <c r="C3" s="152"/>
      <c r="D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>
      <c r="A4" s="67" t="s">
        <v>62</v>
      </c>
    </row>
    <row r="5" spans="1:16">
      <c r="A5" s="57" t="s">
        <v>129</v>
      </c>
    </row>
    <row r="6" spans="1:16">
      <c r="A6" s="264" t="s">
        <v>194</v>
      </c>
      <c r="B6" s="264" t="s">
        <v>195</v>
      </c>
      <c r="C6" s="264" t="s">
        <v>196</v>
      </c>
      <c r="D6" s="265" t="s">
        <v>344</v>
      </c>
      <c r="E6" s="265"/>
    </row>
    <row r="7" spans="1:16" ht="18.75" customHeight="1">
      <c r="A7" s="264"/>
      <c r="B7" s="264"/>
      <c r="C7" s="264"/>
      <c r="D7" s="264" t="s">
        <v>197</v>
      </c>
      <c r="E7" s="266" t="s">
        <v>147</v>
      </c>
    </row>
    <row r="8" spans="1:16">
      <c r="A8" s="264"/>
      <c r="B8" s="264"/>
      <c r="C8" s="264"/>
      <c r="D8" s="264"/>
      <c r="E8" s="264"/>
    </row>
    <row r="9" spans="1:16" s="1" customFormat="1" ht="13.8">
      <c r="A9" s="69">
        <v>1</v>
      </c>
      <c r="B9" s="151">
        <v>2</v>
      </c>
      <c r="C9" s="69">
        <v>3</v>
      </c>
      <c r="D9" s="151">
        <v>4</v>
      </c>
      <c r="E9" s="151">
        <v>5</v>
      </c>
    </row>
    <row r="10" spans="1:16" s="1" customFormat="1" ht="15" customHeight="1">
      <c r="A10" s="163" t="s">
        <v>274</v>
      </c>
      <c r="B10" s="165" t="s">
        <v>203</v>
      </c>
      <c r="C10" s="164">
        <v>322313</v>
      </c>
      <c r="D10" s="164">
        <v>46</v>
      </c>
      <c r="E10" s="164">
        <v>1</v>
      </c>
    </row>
    <row r="11" spans="1:16" s="1" customFormat="1" ht="15" customHeight="1">
      <c r="A11" s="163" t="s">
        <v>275</v>
      </c>
      <c r="B11" s="165" t="s">
        <v>204</v>
      </c>
      <c r="C11" s="164">
        <v>300465</v>
      </c>
      <c r="D11" s="164">
        <v>1237</v>
      </c>
      <c r="E11" s="164">
        <v>49</v>
      </c>
    </row>
    <row r="12" spans="1:16" s="1" customFormat="1" ht="15" customHeight="1">
      <c r="A12" s="163" t="s">
        <v>276</v>
      </c>
      <c r="B12" s="165" t="s">
        <v>224</v>
      </c>
      <c r="C12" s="164">
        <v>300119</v>
      </c>
      <c r="D12" s="164">
        <v>29</v>
      </c>
      <c r="E12" s="164">
        <v>1</v>
      </c>
    </row>
    <row r="13" spans="1:16" s="1" customFormat="1" ht="15" customHeight="1">
      <c r="A13" s="163" t="s">
        <v>277</v>
      </c>
      <c r="B13" s="165" t="s">
        <v>205</v>
      </c>
      <c r="C13" s="164">
        <v>300335</v>
      </c>
      <c r="D13" s="164">
        <v>357</v>
      </c>
      <c r="E13" s="164">
        <v>22</v>
      </c>
    </row>
    <row r="14" spans="1:16" s="1" customFormat="1" ht="15" customHeight="1">
      <c r="A14" s="163" t="s">
        <v>278</v>
      </c>
      <c r="B14" s="165" t="s">
        <v>206</v>
      </c>
      <c r="C14" s="164">
        <v>320940</v>
      </c>
      <c r="D14" s="164">
        <v>2</v>
      </c>
      <c r="E14" s="164">
        <v>0</v>
      </c>
    </row>
    <row r="15" spans="1:16" s="1" customFormat="1" ht="15" customHeight="1">
      <c r="A15" s="163" t="s">
        <v>279</v>
      </c>
      <c r="B15" s="165" t="s">
        <v>271</v>
      </c>
      <c r="C15" s="164">
        <v>305299</v>
      </c>
      <c r="D15" s="164">
        <v>1294</v>
      </c>
      <c r="E15" s="164">
        <v>46</v>
      </c>
    </row>
    <row r="16" spans="1:16" s="1" customFormat="1" ht="15" customHeight="1">
      <c r="A16" s="163" t="s">
        <v>280</v>
      </c>
      <c r="B16" s="165" t="s">
        <v>207</v>
      </c>
      <c r="C16" s="164">
        <v>353100</v>
      </c>
      <c r="D16" s="164">
        <v>17</v>
      </c>
      <c r="E16" s="164">
        <v>0</v>
      </c>
    </row>
    <row r="17" spans="1:5" s="1" customFormat="1" ht="15" customHeight="1">
      <c r="A17" s="163" t="s">
        <v>281</v>
      </c>
      <c r="B17" s="165" t="s">
        <v>208</v>
      </c>
      <c r="C17" s="164">
        <v>339500</v>
      </c>
      <c r="D17" s="164">
        <v>89</v>
      </c>
      <c r="E17" s="164">
        <v>3</v>
      </c>
    </row>
    <row r="18" spans="1:5" s="1" customFormat="1" ht="15" customHeight="1">
      <c r="A18" s="163" t="s">
        <v>282</v>
      </c>
      <c r="B18" s="165" t="s">
        <v>240</v>
      </c>
      <c r="C18" s="164">
        <v>334840</v>
      </c>
      <c r="D18" s="164">
        <v>1</v>
      </c>
      <c r="E18" s="164">
        <v>0</v>
      </c>
    </row>
    <row r="19" spans="1:5" s="1" customFormat="1" ht="15" customHeight="1">
      <c r="A19" s="163" t="s">
        <v>283</v>
      </c>
      <c r="B19" s="165" t="s">
        <v>264</v>
      </c>
      <c r="C19" s="164">
        <v>325365</v>
      </c>
      <c r="D19" s="164">
        <v>64</v>
      </c>
      <c r="E19" s="164">
        <v>2</v>
      </c>
    </row>
    <row r="20" spans="1:5" s="1" customFormat="1" ht="15" customHeight="1">
      <c r="A20" s="163" t="s">
        <v>284</v>
      </c>
      <c r="B20" s="165" t="s">
        <v>270</v>
      </c>
      <c r="C20" s="164">
        <v>325268</v>
      </c>
      <c r="D20" s="164">
        <v>19</v>
      </c>
      <c r="E20" s="164">
        <v>0</v>
      </c>
    </row>
    <row r="21" spans="1:5" s="1" customFormat="1" ht="15" customHeight="1">
      <c r="A21" s="163" t="s">
        <v>285</v>
      </c>
      <c r="B21" s="165" t="s">
        <v>265</v>
      </c>
      <c r="C21" s="164">
        <v>325990</v>
      </c>
      <c r="D21" s="164">
        <v>9</v>
      </c>
      <c r="E21" s="164">
        <v>0</v>
      </c>
    </row>
    <row r="22" spans="1:5" s="1" customFormat="1" ht="15" customHeight="1">
      <c r="A22" s="163" t="s">
        <v>286</v>
      </c>
      <c r="B22" s="165" t="s">
        <v>241</v>
      </c>
      <c r="C22" s="164">
        <v>307770</v>
      </c>
      <c r="D22" s="164">
        <v>223</v>
      </c>
      <c r="E22" s="164">
        <v>10</v>
      </c>
    </row>
    <row r="23" spans="1:5" s="1" customFormat="1" ht="15" customHeight="1">
      <c r="A23" s="163" t="s">
        <v>287</v>
      </c>
      <c r="B23" s="165" t="s">
        <v>209</v>
      </c>
      <c r="C23" s="164">
        <v>313849</v>
      </c>
      <c r="D23" s="164">
        <v>27</v>
      </c>
      <c r="E23" s="164">
        <v>1</v>
      </c>
    </row>
    <row r="24" spans="1:5" s="1" customFormat="1" ht="15" customHeight="1">
      <c r="A24" s="163" t="s">
        <v>288</v>
      </c>
      <c r="B24" s="165" t="s">
        <v>222</v>
      </c>
      <c r="C24" s="164">
        <v>328168</v>
      </c>
      <c r="D24" s="164">
        <v>38</v>
      </c>
      <c r="E24" s="164">
        <v>0</v>
      </c>
    </row>
    <row r="25" spans="1:5" s="1" customFormat="1" ht="15" customHeight="1">
      <c r="A25" s="163" t="s">
        <v>289</v>
      </c>
      <c r="B25" s="165" t="s">
        <v>210</v>
      </c>
      <c r="C25" s="164">
        <v>328209</v>
      </c>
      <c r="D25" s="164">
        <v>50</v>
      </c>
      <c r="E25" s="164">
        <v>1</v>
      </c>
    </row>
    <row r="26" spans="1:5" s="1" customFormat="1" ht="15" customHeight="1">
      <c r="A26" s="163" t="s">
        <v>290</v>
      </c>
      <c r="B26" s="165" t="s">
        <v>225</v>
      </c>
      <c r="C26" s="164">
        <v>331489</v>
      </c>
      <c r="D26" s="164">
        <v>82</v>
      </c>
      <c r="E26" s="164">
        <v>1</v>
      </c>
    </row>
    <row r="27" spans="1:5" s="1" customFormat="1" ht="15" customHeight="1">
      <c r="A27" s="163" t="s">
        <v>291</v>
      </c>
      <c r="B27" s="165" t="s">
        <v>250</v>
      </c>
      <c r="C27" s="164">
        <v>334851</v>
      </c>
      <c r="D27" s="164">
        <v>224</v>
      </c>
      <c r="E27" s="164">
        <v>6</v>
      </c>
    </row>
    <row r="28" spans="1:5" s="1" customFormat="1" ht="15" customHeight="1">
      <c r="A28" s="163" t="s">
        <v>292</v>
      </c>
      <c r="B28" s="165" t="s">
        <v>242</v>
      </c>
      <c r="C28" s="164">
        <v>351607</v>
      </c>
      <c r="D28" s="164">
        <v>18</v>
      </c>
      <c r="E28" s="164">
        <v>0</v>
      </c>
    </row>
    <row r="29" spans="1:5" s="1" customFormat="1" ht="15" customHeight="1">
      <c r="A29" s="163" t="s">
        <v>293</v>
      </c>
      <c r="B29" s="165" t="s">
        <v>226</v>
      </c>
      <c r="C29" s="164">
        <v>351254</v>
      </c>
      <c r="D29" s="164">
        <v>8</v>
      </c>
      <c r="E29" s="164">
        <v>0</v>
      </c>
    </row>
    <row r="30" spans="1:5" s="1" customFormat="1" ht="15" customHeight="1">
      <c r="A30" s="163" t="s">
        <v>294</v>
      </c>
      <c r="B30" s="165" t="s">
        <v>243</v>
      </c>
      <c r="C30" s="164">
        <v>321723</v>
      </c>
      <c r="D30" s="164">
        <v>1</v>
      </c>
      <c r="E30" s="164">
        <v>0</v>
      </c>
    </row>
    <row r="31" spans="1:5" s="1" customFormat="1" ht="15" customHeight="1">
      <c r="A31" s="163" t="s">
        <v>295</v>
      </c>
      <c r="B31" s="165" t="s">
        <v>227</v>
      </c>
      <c r="C31" s="164">
        <v>353489</v>
      </c>
      <c r="D31" s="164">
        <v>10</v>
      </c>
      <c r="E31" s="164">
        <v>0</v>
      </c>
    </row>
    <row r="32" spans="1:5" s="1" customFormat="1" ht="15" customHeight="1">
      <c r="A32" s="163" t="s">
        <v>296</v>
      </c>
      <c r="B32" s="165" t="s">
        <v>251</v>
      </c>
      <c r="C32" s="164">
        <v>351005</v>
      </c>
      <c r="D32" s="164">
        <v>233</v>
      </c>
      <c r="E32" s="164">
        <v>13</v>
      </c>
    </row>
    <row r="33" spans="1:5" s="1" customFormat="1" ht="15" customHeight="1">
      <c r="A33" s="163" t="s">
        <v>297</v>
      </c>
      <c r="B33" s="165" t="s">
        <v>252</v>
      </c>
      <c r="C33" s="164">
        <v>336310</v>
      </c>
      <c r="D33" s="164">
        <v>77</v>
      </c>
      <c r="E33" s="164">
        <v>1</v>
      </c>
    </row>
    <row r="34" spans="1:5" s="1" customFormat="1" ht="15" customHeight="1">
      <c r="A34" s="163" t="s">
        <v>298</v>
      </c>
      <c r="B34" s="165" t="s">
        <v>228</v>
      </c>
      <c r="C34" s="164">
        <v>312248</v>
      </c>
      <c r="D34" s="164">
        <v>38</v>
      </c>
      <c r="E34" s="164">
        <v>0</v>
      </c>
    </row>
    <row r="35" spans="1:5" s="1" customFormat="1" ht="15" customHeight="1">
      <c r="A35" s="163" t="s">
        <v>299</v>
      </c>
      <c r="B35" s="165" t="s">
        <v>300</v>
      </c>
      <c r="C35" s="164">
        <v>320371</v>
      </c>
      <c r="D35" s="164">
        <v>11</v>
      </c>
      <c r="E35" s="164">
        <v>0</v>
      </c>
    </row>
    <row r="36" spans="1:5" s="1" customFormat="1" ht="15" customHeight="1">
      <c r="A36" s="163" t="s">
        <v>301</v>
      </c>
      <c r="B36" s="165" t="s">
        <v>229</v>
      </c>
      <c r="C36" s="164">
        <v>380838</v>
      </c>
      <c r="D36" s="164">
        <v>45</v>
      </c>
      <c r="E36" s="164">
        <v>1</v>
      </c>
    </row>
    <row r="37" spans="1:5" s="1" customFormat="1" ht="15" customHeight="1">
      <c r="A37" s="163" t="s">
        <v>302</v>
      </c>
      <c r="B37" s="165" t="s">
        <v>266</v>
      </c>
      <c r="C37" s="164">
        <v>300614</v>
      </c>
      <c r="D37" s="164">
        <v>141</v>
      </c>
      <c r="E37" s="164">
        <v>6</v>
      </c>
    </row>
    <row r="38" spans="1:5" s="1" customFormat="1" ht="15" customHeight="1">
      <c r="A38" s="163" t="s">
        <v>303</v>
      </c>
      <c r="B38" s="165" t="s">
        <v>211</v>
      </c>
      <c r="C38" s="164">
        <v>313582</v>
      </c>
      <c r="D38" s="164">
        <v>27</v>
      </c>
      <c r="E38" s="164">
        <v>0</v>
      </c>
    </row>
    <row r="39" spans="1:5" s="1" customFormat="1" ht="15" customHeight="1">
      <c r="A39" s="163" t="s">
        <v>304</v>
      </c>
      <c r="B39" s="165" t="s">
        <v>244</v>
      </c>
      <c r="C39" s="164">
        <v>322539</v>
      </c>
      <c r="D39" s="164">
        <v>16</v>
      </c>
      <c r="E39" s="164">
        <v>1</v>
      </c>
    </row>
    <row r="40" spans="1:5" s="1" customFormat="1" ht="15" customHeight="1">
      <c r="A40" s="163" t="s">
        <v>305</v>
      </c>
      <c r="B40" s="165" t="s">
        <v>212</v>
      </c>
      <c r="C40" s="164">
        <v>322540</v>
      </c>
      <c r="D40" s="164">
        <v>52</v>
      </c>
      <c r="E40" s="164">
        <v>5</v>
      </c>
    </row>
    <row r="41" spans="1:5" s="1" customFormat="1" ht="15" customHeight="1">
      <c r="A41" s="163" t="s">
        <v>306</v>
      </c>
      <c r="B41" s="165" t="s">
        <v>230</v>
      </c>
      <c r="C41" s="164">
        <v>322302</v>
      </c>
      <c r="D41" s="164">
        <v>38</v>
      </c>
      <c r="E41" s="164">
        <v>0</v>
      </c>
    </row>
    <row r="42" spans="1:5" s="1" customFormat="1" ht="15" customHeight="1">
      <c r="A42" s="163" t="s">
        <v>307</v>
      </c>
      <c r="B42" s="165" t="s">
        <v>267</v>
      </c>
      <c r="C42" s="164">
        <v>322001</v>
      </c>
      <c r="D42" s="164">
        <v>13</v>
      </c>
      <c r="E42" s="164">
        <v>0</v>
      </c>
    </row>
    <row r="43" spans="1:5" s="1" customFormat="1" ht="15" customHeight="1">
      <c r="A43" s="163" t="s">
        <v>308</v>
      </c>
      <c r="B43" s="165" t="s">
        <v>213</v>
      </c>
      <c r="C43" s="164">
        <v>300658</v>
      </c>
      <c r="D43" s="164">
        <v>15</v>
      </c>
      <c r="E43" s="164">
        <v>0</v>
      </c>
    </row>
    <row r="44" spans="1:5" s="1" customFormat="1" ht="15" customHeight="1">
      <c r="A44" s="163" t="s">
        <v>309</v>
      </c>
      <c r="B44" s="165" t="s">
        <v>245</v>
      </c>
      <c r="C44" s="164">
        <v>305749</v>
      </c>
      <c r="D44" s="164">
        <v>28</v>
      </c>
      <c r="E44" s="164">
        <v>0</v>
      </c>
    </row>
    <row r="45" spans="1:5" s="1" customFormat="1" ht="15" customHeight="1">
      <c r="A45" s="163" t="s">
        <v>310</v>
      </c>
      <c r="B45" s="165" t="s">
        <v>246</v>
      </c>
      <c r="C45" s="164">
        <v>300346</v>
      </c>
      <c r="D45" s="164">
        <v>145</v>
      </c>
      <c r="E45" s="164">
        <v>4</v>
      </c>
    </row>
    <row r="46" spans="1:5" s="1" customFormat="1" ht="15" customHeight="1">
      <c r="A46" s="163" t="s">
        <v>311</v>
      </c>
      <c r="B46" s="165" t="s">
        <v>214</v>
      </c>
      <c r="C46" s="164">
        <v>320478</v>
      </c>
      <c r="D46" s="164">
        <v>216</v>
      </c>
      <c r="E46" s="164">
        <v>15</v>
      </c>
    </row>
    <row r="47" spans="1:5" s="1" customFormat="1" ht="15" customHeight="1">
      <c r="A47" s="163" t="s">
        <v>312</v>
      </c>
      <c r="B47" s="165" t="s">
        <v>253</v>
      </c>
      <c r="C47" s="164">
        <v>306500</v>
      </c>
      <c r="D47" s="164">
        <v>26</v>
      </c>
      <c r="E47" s="164">
        <v>1</v>
      </c>
    </row>
    <row r="48" spans="1:5" s="1" customFormat="1" ht="15" customHeight="1">
      <c r="A48" s="163" t="s">
        <v>313</v>
      </c>
      <c r="B48" s="165" t="s">
        <v>215</v>
      </c>
      <c r="C48" s="164">
        <v>300647</v>
      </c>
      <c r="D48" s="164">
        <v>5</v>
      </c>
      <c r="E48" s="164">
        <v>0</v>
      </c>
    </row>
    <row r="49" spans="1:5" s="1" customFormat="1" ht="15" customHeight="1">
      <c r="A49" s="163" t="s">
        <v>314</v>
      </c>
      <c r="B49" s="165" t="s">
        <v>231</v>
      </c>
      <c r="C49" s="164">
        <v>300506</v>
      </c>
      <c r="D49" s="164">
        <v>13</v>
      </c>
      <c r="E49" s="164">
        <v>2</v>
      </c>
    </row>
    <row r="50" spans="1:5" s="1" customFormat="1" ht="15" customHeight="1">
      <c r="A50" s="163" t="s">
        <v>315</v>
      </c>
      <c r="B50" s="165" t="s">
        <v>254</v>
      </c>
      <c r="C50" s="164">
        <v>300539</v>
      </c>
      <c r="D50" s="164">
        <v>0</v>
      </c>
      <c r="E50" s="164">
        <v>0</v>
      </c>
    </row>
    <row r="51" spans="1:5" s="1" customFormat="1" ht="15" customHeight="1">
      <c r="A51" s="163" t="s">
        <v>316</v>
      </c>
      <c r="B51" s="165" t="s">
        <v>216</v>
      </c>
      <c r="C51" s="164">
        <v>300528</v>
      </c>
      <c r="D51" s="164">
        <v>75</v>
      </c>
      <c r="E51" s="164">
        <v>2</v>
      </c>
    </row>
    <row r="52" spans="1:5" s="1" customFormat="1" ht="15" customHeight="1">
      <c r="A52" s="163" t="s">
        <v>317</v>
      </c>
      <c r="B52" s="165" t="s">
        <v>232</v>
      </c>
      <c r="C52" s="164">
        <v>300584</v>
      </c>
      <c r="D52" s="164">
        <v>0</v>
      </c>
      <c r="E52" s="164">
        <v>0</v>
      </c>
    </row>
    <row r="53" spans="1:5" s="1" customFormat="1">
      <c r="A53" s="163" t="s">
        <v>318</v>
      </c>
      <c r="B53" s="165" t="s">
        <v>217</v>
      </c>
      <c r="C53" s="164">
        <v>320984</v>
      </c>
      <c r="D53" s="164">
        <v>4</v>
      </c>
      <c r="E53" s="164">
        <v>0</v>
      </c>
    </row>
    <row r="54" spans="1:5" s="1" customFormat="1" ht="15" customHeight="1">
      <c r="A54" s="163" t="s">
        <v>319</v>
      </c>
      <c r="B54" s="165" t="s">
        <v>218</v>
      </c>
      <c r="C54" s="164">
        <v>307123</v>
      </c>
      <c r="D54" s="164">
        <v>35</v>
      </c>
      <c r="E54" s="164">
        <v>0</v>
      </c>
    </row>
    <row r="55" spans="1:5" s="1" customFormat="1" ht="15" customHeight="1">
      <c r="A55" s="163" t="s">
        <v>320</v>
      </c>
      <c r="B55" s="165" t="s">
        <v>255</v>
      </c>
      <c r="C55" s="164">
        <v>380106</v>
      </c>
      <c r="D55" s="164">
        <v>0</v>
      </c>
      <c r="E55" s="164">
        <v>0</v>
      </c>
    </row>
    <row r="56" spans="1:5" s="1" customFormat="1" ht="15" customHeight="1">
      <c r="A56" s="163" t="s">
        <v>321</v>
      </c>
      <c r="B56" s="165" t="s">
        <v>256</v>
      </c>
      <c r="C56" s="164">
        <v>380883</v>
      </c>
      <c r="D56" s="164">
        <v>0</v>
      </c>
      <c r="E56" s="164">
        <v>0</v>
      </c>
    </row>
    <row r="57" spans="1:5" s="1" customFormat="1" ht="15" customHeight="1">
      <c r="A57" s="163" t="s">
        <v>322</v>
      </c>
      <c r="B57" s="165" t="s">
        <v>272</v>
      </c>
      <c r="C57" s="164">
        <v>380281</v>
      </c>
      <c r="D57" s="164">
        <v>35</v>
      </c>
      <c r="E57" s="164">
        <v>1</v>
      </c>
    </row>
    <row r="58" spans="1:5" s="1" customFormat="1" ht="15" customHeight="1">
      <c r="A58" s="163" t="s">
        <v>323</v>
      </c>
      <c r="B58" s="165" t="s">
        <v>247</v>
      </c>
      <c r="C58" s="164">
        <v>380418</v>
      </c>
      <c r="D58" s="164">
        <v>17</v>
      </c>
      <c r="E58" s="164">
        <v>0</v>
      </c>
    </row>
    <row r="59" spans="1:5" s="1" customFormat="1" ht="15" customHeight="1">
      <c r="A59" s="163" t="s">
        <v>324</v>
      </c>
      <c r="B59" s="165" t="s">
        <v>248</v>
      </c>
      <c r="C59" s="164">
        <v>307350</v>
      </c>
      <c r="D59" s="164">
        <v>13</v>
      </c>
      <c r="E59" s="164">
        <v>0</v>
      </c>
    </row>
    <row r="60" spans="1:5" s="1" customFormat="1" ht="15" customHeight="1">
      <c r="A60" s="163" t="s">
        <v>325</v>
      </c>
      <c r="B60" s="165" t="s">
        <v>257</v>
      </c>
      <c r="C60" s="164">
        <v>380366</v>
      </c>
      <c r="D60" s="164">
        <v>1</v>
      </c>
      <c r="E60" s="164">
        <v>0</v>
      </c>
    </row>
    <row r="61" spans="1:5" s="1" customFormat="1" ht="15" customHeight="1">
      <c r="A61" s="163" t="s">
        <v>326</v>
      </c>
      <c r="B61" s="165" t="s">
        <v>258</v>
      </c>
      <c r="C61" s="164">
        <v>380441</v>
      </c>
      <c r="D61" s="164">
        <v>0</v>
      </c>
      <c r="E61" s="164">
        <v>0</v>
      </c>
    </row>
    <row r="62" spans="1:5" s="1" customFormat="1" ht="15" customHeight="1">
      <c r="A62" s="163" t="s">
        <v>327</v>
      </c>
      <c r="B62" s="165" t="s">
        <v>219</v>
      </c>
      <c r="C62" s="164">
        <v>380377</v>
      </c>
      <c r="D62" s="164">
        <v>50</v>
      </c>
      <c r="E62" s="164">
        <v>1</v>
      </c>
    </row>
    <row r="63" spans="1:5" s="1" customFormat="1" ht="15" customHeight="1">
      <c r="A63" s="163" t="s">
        <v>328</v>
      </c>
      <c r="B63" s="165" t="s">
        <v>233</v>
      </c>
      <c r="C63" s="164">
        <v>313009</v>
      </c>
      <c r="D63" s="164">
        <v>11</v>
      </c>
      <c r="E63" s="164">
        <v>0</v>
      </c>
    </row>
    <row r="64" spans="1:5" s="1" customFormat="1" ht="15" customHeight="1">
      <c r="A64" s="163" t="s">
        <v>329</v>
      </c>
      <c r="B64" s="165" t="s">
        <v>268</v>
      </c>
      <c r="C64" s="164">
        <v>380526</v>
      </c>
      <c r="D64" s="164">
        <v>27</v>
      </c>
      <c r="E64" s="164">
        <v>1</v>
      </c>
    </row>
    <row r="65" spans="1:5" s="1" customFormat="1" ht="15" customHeight="1">
      <c r="A65" s="163" t="s">
        <v>330</v>
      </c>
      <c r="B65" s="165" t="s">
        <v>259</v>
      </c>
      <c r="C65" s="164">
        <v>380548</v>
      </c>
      <c r="D65" s="164">
        <v>5</v>
      </c>
      <c r="E65" s="164">
        <v>1</v>
      </c>
    </row>
    <row r="66" spans="1:5" s="1" customFormat="1" ht="15" customHeight="1">
      <c r="A66" s="163" t="s">
        <v>331</v>
      </c>
      <c r="B66" s="165" t="s">
        <v>234</v>
      </c>
      <c r="C66" s="164">
        <v>380582</v>
      </c>
      <c r="D66" s="164">
        <v>14</v>
      </c>
      <c r="E66" s="164">
        <v>4</v>
      </c>
    </row>
    <row r="67" spans="1:5" s="1" customFormat="1" ht="15" customHeight="1">
      <c r="A67" s="163" t="s">
        <v>332</v>
      </c>
      <c r="B67" s="165" t="s">
        <v>220</v>
      </c>
      <c r="C67" s="164">
        <v>380634</v>
      </c>
      <c r="D67" s="164">
        <v>132</v>
      </c>
      <c r="E67" s="164">
        <v>3</v>
      </c>
    </row>
    <row r="68" spans="1:5" s="1" customFormat="1" ht="15" customHeight="1">
      <c r="A68" s="163" t="s">
        <v>333</v>
      </c>
      <c r="B68" s="165" t="s">
        <v>260</v>
      </c>
      <c r="C68" s="164">
        <v>380645</v>
      </c>
      <c r="D68" s="164">
        <v>5</v>
      </c>
      <c r="E68" s="164">
        <v>0</v>
      </c>
    </row>
    <row r="69" spans="1:5" s="1" customFormat="1" ht="15" customHeight="1">
      <c r="A69" s="163" t="s">
        <v>334</v>
      </c>
      <c r="B69" s="165" t="s">
        <v>249</v>
      </c>
      <c r="C69" s="164">
        <v>377090</v>
      </c>
      <c r="D69" s="164">
        <v>6</v>
      </c>
      <c r="E69" s="164">
        <v>0</v>
      </c>
    </row>
    <row r="70" spans="1:5" s="1" customFormat="1" ht="15" customHeight="1">
      <c r="A70" s="163" t="s">
        <v>335</v>
      </c>
      <c r="B70" s="165" t="s">
        <v>261</v>
      </c>
      <c r="C70" s="164">
        <v>380731</v>
      </c>
      <c r="D70" s="164">
        <v>0</v>
      </c>
      <c r="E70" s="164">
        <v>0</v>
      </c>
    </row>
    <row r="71" spans="1:5" s="1" customFormat="1" ht="15" customHeight="1">
      <c r="A71" s="163" t="s">
        <v>336</v>
      </c>
      <c r="B71" s="165" t="s">
        <v>262</v>
      </c>
      <c r="C71" s="164">
        <v>380797</v>
      </c>
      <c r="D71" s="164">
        <v>0</v>
      </c>
      <c r="E71" s="164">
        <v>0</v>
      </c>
    </row>
    <row r="72" spans="1:5" s="1" customFormat="1" ht="15" customHeight="1">
      <c r="A72" s="163" t="s">
        <v>337</v>
      </c>
      <c r="B72" s="165" t="s">
        <v>235</v>
      </c>
      <c r="C72" s="164">
        <v>380816</v>
      </c>
      <c r="D72" s="164">
        <v>64</v>
      </c>
      <c r="E72" s="164">
        <v>3</v>
      </c>
    </row>
    <row r="73" spans="1:5" s="1" customFormat="1" ht="15" customHeight="1">
      <c r="A73" s="163" t="s">
        <v>338</v>
      </c>
      <c r="B73" s="165" t="s">
        <v>236</v>
      </c>
      <c r="C73" s="164">
        <v>380894</v>
      </c>
      <c r="D73" s="164">
        <v>0</v>
      </c>
      <c r="E73" s="164">
        <v>0</v>
      </c>
    </row>
    <row r="74" spans="1:5" s="1" customFormat="1" ht="15" customHeight="1">
      <c r="A74" s="163" t="s">
        <v>339</v>
      </c>
      <c r="B74" s="165" t="s">
        <v>223</v>
      </c>
      <c r="C74" s="164">
        <v>380946</v>
      </c>
      <c r="D74" s="164">
        <v>0</v>
      </c>
      <c r="E74" s="164">
        <v>0</v>
      </c>
    </row>
    <row r="75" spans="1:5" s="1" customFormat="1" ht="15" customHeight="1">
      <c r="A75" s="163" t="s">
        <v>340</v>
      </c>
      <c r="B75" s="165" t="s">
        <v>269</v>
      </c>
      <c r="C75" s="164">
        <v>339016</v>
      </c>
      <c r="D75" s="164">
        <v>0</v>
      </c>
      <c r="E75" s="164">
        <v>0</v>
      </c>
    </row>
    <row r="76" spans="1:5" s="1" customFormat="1">
      <c r="A76" s="163" t="s">
        <v>341</v>
      </c>
      <c r="B76" s="165" t="s">
        <v>237</v>
      </c>
      <c r="C76" s="164">
        <v>339050</v>
      </c>
      <c r="D76" s="164">
        <v>23</v>
      </c>
      <c r="E76" s="164">
        <v>0</v>
      </c>
    </row>
    <row r="77" spans="1:5" s="1" customFormat="1" ht="15" customHeight="1">
      <c r="A77" s="163" t="s">
        <v>342</v>
      </c>
      <c r="B77" s="165" t="s">
        <v>263</v>
      </c>
      <c r="C77" s="164">
        <v>339072</v>
      </c>
      <c r="D77" s="164">
        <v>15</v>
      </c>
      <c r="E77" s="164">
        <v>1</v>
      </c>
    </row>
    <row r="78" spans="1:5" s="1" customFormat="1" ht="15" customHeight="1">
      <c r="A78" s="163"/>
      <c r="B78" s="169" t="s">
        <v>343</v>
      </c>
      <c r="C78" s="164"/>
      <c r="D78" s="169">
        <v>5516</v>
      </c>
      <c r="E78" s="169">
        <v>209</v>
      </c>
    </row>
    <row r="79" spans="1:5" s="1" customFormat="1" ht="15" customHeight="1">
      <c r="A79" s="163"/>
      <c r="B79" s="169"/>
      <c r="C79" s="164"/>
      <c r="D79" s="169"/>
      <c r="E79" s="169"/>
    </row>
    <row r="80" spans="1:5" s="1" customFormat="1" ht="15" customHeight="1">
      <c r="A80" s="163"/>
      <c r="B80" s="165"/>
      <c r="C80" s="164"/>
      <c r="D80" s="164"/>
      <c r="E80" s="164"/>
    </row>
    <row r="81" spans="1:5" s="1" customFormat="1" ht="15" customHeight="1">
      <c r="A81" s="163"/>
      <c r="B81" s="165"/>
      <c r="C81" s="164"/>
      <c r="D81" s="164"/>
      <c r="E81" s="164"/>
    </row>
    <row r="82" spans="1:5" s="1" customFormat="1" ht="15" customHeight="1">
      <c r="A82" s="163"/>
      <c r="B82" s="165"/>
      <c r="C82" s="164"/>
      <c r="D82" s="164"/>
      <c r="E82" s="164"/>
    </row>
    <row r="83" spans="1:5" s="1" customFormat="1" ht="15" customHeight="1">
      <c r="A83" s="163"/>
      <c r="B83" s="165"/>
      <c r="C83" s="164"/>
      <c r="D83" s="164"/>
      <c r="E83" s="164"/>
    </row>
    <row r="84" spans="1:5" s="1" customFormat="1" ht="15" customHeight="1">
      <c r="A84" s="163"/>
      <c r="B84" s="165"/>
      <c r="C84" s="164"/>
      <c r="D84" s="164"/>
      <c r="E84" s="164"/>
    </row>
    <row r="85" spans="1:5" s="1" customFormat="1" ht="15" customHeight="1">
      <c r="A85" s="163"/>
      <c r="B85" s="156"/>
      <c r="C85" s="164"/>
      <c r="D85" s="168"/>
      <c r="E85" s="168"/>
    </row>
    <row r="86" spans="1:5" s="1" customFormat="1" ht="15" customHeight="1">
      <c r="A86" s="163"/>
      <c r="B86" s="165"/>
      <c r="C86" s="164"/>
      <c r="D86" s="164"/>
      <c r="E86" s="164"/>
    </row>
    <row r="87" spans="1:5" s="1" customFormat="1">
      <c r="A87" s="163"/>
      <c r="C87" s="164"/>
      <c r="D87" s="164"/>
      <c r="E87" s="164"/>
    </row>
    <row r="88" spans="1:5" s="1" customFormat="1">
      <c r="A88" s="156"/>
      <c r="C88" s="156"/>
      <c r="D88" s="164"/>
      <c r="E88" s="164"/>
    </row>
  </sheetData>
  <mergeCells count="6">
    <mergeCell ref="C6:C8"/>
    <mergeCell ref="D6:E6"/>
    <mergeCell ref="D7:D8"/>
    <mergeCell ref="E7:E8"/>
    <mergeCell ref="A6:A8"/>
    <mergeCell ref="B6:B8"/>
  </mergeCells>
  <hyperlinks>
    <hyperlink ref="A1" location="Зміст!A1" display="Зміст"/>
    <hyperlink ref="A3" location="'на звітну дату'!A1" display="Кредити, надані депозитними корпораціями (крім Національного банку України) у розрізі секторів економіки"/>
  </hyperlinks>
  <pageMargins left="0.7" right="0.7" top="0.75" bottom="0.75" header="0.3" footer="0.3"/>
  <pageSetup paperSize="9" scale="92" fitToHeight="0" orientation="portrait" horizontalDpi="4294967293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152"/>
  <sheetViews>
    <sheetView zoomScaleNormal="100" workbookViewId="0">
      <pane ySplit="10" topLeftCell="A11" activePane="bottomLeft" state="frozen"/>
      <selection pane="bottomLeft" activeCell="A2" sqref="A2"/>
    </sheetView>
  </sheetViews>
  <sheetFormatPr defaultColWidth="9.109375" defaultRowHeight="14.4" outlineLevelRow="1"/>
  <cols>
    <col min="1" max="1" width="8" style="64" customWidth="1"/>
    <col min="2" max="29" width="8.88671875" style="64" customWidth="1"/>
    <col min="30" max="16384" width="9.109375" style="64"/>
  </cols>
  <sheetData>
    <row r="1" spans="1:32">
      <c r="A1" s="108" t="s">
        <v>173</v>
      </c>
    </row>
    <row r="2" spans="1:32" ht="8.25" customHeight="1"/>
    <row r="3" spans="1:32" ht="50.25" customHeight="1">
      <c r="A3" s="267" t="s">
        <v>0</v>
      </c>
      <c r="B3" s="267" t="s">
        <v>121</v>
      </c>
      <c r="C3" s="267"/>
      <c r="D3" s="267"/>
      <c r="E3" s="267"/>
      <c r="F3" s="267"/>
      <c r="G3" s="267"/>
      <c r="H3" s="267" t="s">
        <v>122</v>
      </c>
      <c r="I3" s="267"/>
      <c r="J3" s="267"/>
      <c r="K3" s="267"/>
      <c r="L3" s="267"/>
      <c r="M3" s="267"/>
      <c r="N3" s="268" t="s">
        <v>151</v>
      </c>
      <c r="O3" s="268"/>
      <c r="P3" s="268"/>
      <c r="Q3" s="268"/>
      <c r="R3" s="268"/>
      <c r="S3" s="268"/>
      <c r="T3" s="268"/>
      <c r="U3" s="268"/>
      <c r="V3" s="268"/>
      <c r="W3" s="268"/>
      <c r="X3" s="268" t="s">
        <v>152</v>
      </c>
      <c r="Y3" s="268"/>
      <c r="Z3" s="268"/>
      <c r="AA3" s="268"/>
      <c r="AB3" s="268"/>
      <c r="AC3" s="268"/>
    </row>
    <row r="4" spans="1:32" s="15" customFormat="1" ht="56.25" customHeight="1">
      <c r="A4" s="267"/>
      <c r="B4" s="65" t="s">
        <v>174</v>
      </c>
      <c r="C4" s="65" t="s">
        <v>175</v>
      </c>
      <c r="D4" s="65" t="s">
        <v>176</v>
      </c>
      <c r="E4" s="65" t="s">
        <v>153</v>
      </c>
      <c r="F4" s="65" t="s">
        <v>154</v>
      </c>
      <c r="G4" s="65" t="s">
        <v>155</v>
      </c>
      <c r="H4" s="65" t="s">
        <v>177</v>
      </c>
      <c r="I4" s="65" t="s">
        <v>178</v>
      </c>
      <c r="J4" s="65" t="s">
        <v>179</v>
      </c>
      <c r="K4" s="65" t="s">
        <v>156</v>
      </c>
      <c r="L4" s="65" t="s">
        <v>157</v>
      </c>
      <c r="M4" s="65" t="s">
        <v>158</v>
      </c>
      <c r="N4" s="65" t="s">
        <v>180</v>
      </c>
      <c r="O4" s="65" t="s">
        <v>181</v>
      </c>
      <c r="P4" s="65" t="s">
        <v>185</v>
      </c>
      <c r="Q4" s="65" t="s">
        <v>182</v>
      </c>
      <c r="R4" s="65" t="s">
        <v>186</v>
      </c>
      <c r="S4" s="65" t="s">
        <v>159</v>
      </c>
      <c r="T4" s="65" t="s">
        <v>160</v>
      </c>
      <c r="U4" s="65" t="s">
        <v>187</v>
      </c>
      <c r="V4" s="65" t="s">
        <v>161</v>
      </c>
      <c r="W4" s="65" t="s">
        <v>188</v>
      </c>
      <c r="X4" s="65" t="s">
        <v>183</v>
      </c>
      <c r="Y4" s="65" t="s">
        <v>184</v>
      </c>
      <c r="Z4" s="65" t="s">
        <v>162</v>
      </c>
      <c r="AA4" s="65" t="s">
        <v>163</v>
      </c>
      <c r="AB4" s="65" t="s">
        <v>164</v>
      </c>
      <c r="AC4" s="65" t="s">
        <v>165</v>
      </c>
    </row>
    <row r="5" spans="1:32" s="15" customFormat="1" ht="15.6" hidden="1">
      <c r="A5" s="14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32" s="15" customFormat="1" ht="15.6" hidden="1">
      <c r="A6" s="14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32" s="15" customFormat="1" ht="15.6" hidden="1">
      <c r="A7" s="14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32" s="15" customFormat="1" ht="15.6" hidden="1">
      <c r="A8" s="14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32" s="15" customFormat="1" ht="15.6" hidden="1">
      <c r="A9" s="131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32" s="15" customFormat="1" ht="15.6">
      <c r="A10" s="158">
        <v>1</v>
      </c>
      <c r="B10" s="158">
        <v>2</v>
      </c>
      <c r="C10" s="158">
        <v>3</v>
      </c>
      <c r="D10" s="158">
        <v>4</v>
      </c>
      <c r="E10" s="158">
        <v>5</v>
      </c>
      <c r="F10" s="158">
        <v>6</v>
      </c>
      <c r="G10" s="158">
        <v>7</v>
      </c>
      <c r="H10" s="158">
        <v>8</v>
      </c>
      <c r="I10" s="158">
        <v>9</v>
      </c>
      <c r="J10" s="158">
        <v>10</v>
      </c>
      <c r="K10" s="158">
        <v>11</v>
      </c>
      <c r="L10" s="158">
        <v>12</v>
      </c>
      <c r="M10" s="158">
        <v>13</v>
      </c>
      <c r="N10" s="158">
        <v>14</v>
      </c>
      <c r="O10" s="158">
        <v>15</v>
      </c>
      <c r="P10" s="158">
        <v>16</v>
      </c>
      <c r="Q10" s="158">
        <v>17</v>
      </c>
      <c r="R10" s="158">
        <v>18</v>
      </c>
      <c r="S10" s="158">
        <v>19</v>
      </c>
      <c r="T10" s="158">
        <v>20</v>
      </c>
      <c r="U10" s="158">
        <v>21</v>
      </c>
      <c r="V10" s="158">
        <v>22</v>
      </c>
      <c r="W10" s="158">
        <v>23</v>
      </c>
      <c r="X10" s="158">
        <v>24</v>
      </c>
      <c r="Y10" s="158">
        <v>25</v>
      </c>
      <c r="Z10" s="158">
        <v>26</v>
      </c>
      <c r="AA10" s="158">
        <v>27</v>
      </c>
      <c r="AB10" s="158">
        <v>28</v>
      </c>
      <c r="AC10" s="158">
        <v>29</v>
      </c>
    </row>
    <row r="11" spans="1:32" hidden="1" outlineLevel="1">
      <c r="A11" s="62">
        <v>40544</v>
      </c>
      <c r="B11" s="128">
        <v>500537.89903288998</v>
      </c>
      <c r="C11" s="128">
        <v>309385.97394976998</v>
      </c>
      <c r="D11" s="128">
        <v>191151.92508312</v>
      </c>
      <c r="E11" s="128">
        <v>208667.29829604999</v>
      </c>
      <c r="F11" s="128">
        <v>65520.587202130002</v>
      </c>
      <c r="G11" s="128">
        <v>143146.71109391999</v>
      </c>
      <c r="H11" s="128">
        <v>121107.18508503</v>
      </c>
      <c r="I11" s="128">
        <v>83464.049259689986</v>
      </c>
      <c r="J11" s="128">
        <v>37643.135825339996</v>
      </c>
      <c r="K11" s="128">
        <v>279972.56217647996</v>
      </c>
      <c r="L11" s="128">
        <v>145287.37486241001</v>
      </c>
      <c r="M11" s="128">
        <v>134685.18731406998</v>
      </c>
      <c r="N11" s="128">
        <v>12.7963</v>
      </c>
      <c r="O11" s="128">
        <v>13.557399999999999</v>
      </c>
      <c r="P11" s="128">
        <v>12.9033</v>
      </c>
      <c r="Q11" s="128">
        <v>10.3772</v>
      </c>
      <c r="R11" s="128">
        <v>10.395899999999999</v>
      </c>
      <c r="S11" s="128">
        <v>24.181100000000001</v>
      </c>
      <c r="T11" s="128">
        <v>25.168299999999999</v>
      </c>
      <c r="U11" s="128">
        <v>20.6328</v>
      </c>
      <c r="V11" s="128">
        <v>10.770200000000001</v>
      </c>
      <c r="W11" s="128">
        <v>9.4855999999999998</v>
      </c>
      <c r="X11" s="128">
        <v>4.5614999999999997</v>
      </c>
      <c r="Y11" s="128">
        <v>4.806</v>
      </c>
      <c r="Z11" s="128">
        <v>2.8807</v>
      </c>
      <c r="AA11" s="128">
        <v>9.7477999999999998</v>
      </c>
      <c r="AB11" s="128">
        <v>12.718999999999999</v>
      </c>
      <c r="AC11" s="128">
        <v>6.8338999999999999</v>
      </c>
      <c r="AD11" s="129"/>
      <c r="AE11" s="129"/>
      <c r="AF11" s="129"/>
    </row>
    <row r="12" spans="1:32" hidden="1" outlineLevel="1">
      <c r="A12" s="62">
        <v>40575</v>
      </c>
      <c r="B12" s="128">
        <v>508086.05510087998</v>
      </c>
      <c r="C12" s="128">
        <v>313968.26801483001</v>
      </c>
      <c r="D12" s="128">
        <v>194117.78708605</v>
      </c>
      <c r="E12" s="128">
        <v>208593.76414993999</v>
      </c>
      <c r="F12" s="128">
        <v>66301.530904779996</v>
      </c>
      <c r="G12" s="128">
        <v>142292.23324515999</v>
      </c>
      <c r="H12" s="128">
        <v>117606.33963706999</v>
      </c>
      <c r="I12" s="128">
        <v>79562.503933240005</v>
      </c>
      <c r="J12" s="128">
        <v>38043.835703830002</v>
      </c>
      <c r="K12" s="128">
        <v>285397.97156030993</v>
      </c>
      <c r="L12" s="128">
        <v>149077.04788653</v>
      </c>
      <c r="M12" s="128">
        <v>136320.92367378002</v>
      </c>
      <c r="N12" s="128">
        <v>12.221500000000001</v>
      </c>
      <c r="O12" s="128">
        <v>12.9193</v>
      </c>
      <c r="P12" s="128">
        <v>12.156700000000001</v>
      </c>
      <c r="Q12" s="128">
        <v>9.8960000000000008</v>
      </c>
      <c r="R12" s="128">
        <v>9.8893000000000004</v>
      </c>
      <c r="S12" s="128">
        <v>24.978400000000001</v>
      </c>
      <c r="T12" s="128">
        <v>26.180199999999999</v>
      </c>
      <c r="U12" s="128">
        <v>21.209399999999999</v>
      </c>
      <c r="V12" s="128">
        <v>10.4777</v>
      </c>
      <c r="W12" s="128">
        <v>10.0954</v>
      </c>
      <c r="X12" s="128">
        <v>4.1718000000000002</v>
      </c>
      <c r="Y12" s="128">
        <v>4.5118</v>
      </c>
      <c r="Z12" s="128">
        <v>2.4447000000000001</v>
      </c>
      <c r="AA12" s="128">
        <v>9.3226999999999993</v>
      </c>
      <c r="AB12" s="128">
        <v>12.121499999999999</v>
      </c>
      <c r="AC12" s="128">
        <v>6.8391999999999999</v>
      </c>
      <c r="AD12" s="129"/>
      <c r="AE12" s="129"/>
      <c r="AF12" s="129"/>
    </row>
    <row r="13" spans="1:32" hidden="1" outlineLevel="1">
      <c r="A13" s="62">
        <v>40603</v>
      </c>
      <c r="B13" s="128">
        <v>521970.87662138999</v>
      </c>
      <c r="C13" s="128">
        <v>322150.53139358002</v>
      </c>
      <c r="D13" s="128">
        <v>199820.34522781</v>
      </c>
      <c r="E13" s="128">
        <v>207554.90016433</v>
      </c>
      <c r="F13" s="128">
        <v>66549.159956660005</v>
      </c>
      <c r="G13" s="128">
        <v>141005.74020766999</v>
      </c>
      <c r="H13" s="128">
        <v>123944.58034182999</v>
      </c>
      <c r="I13" s="128">
        <v>86123.157993699991</v>
      </c>
      <c r="J13" s="128">
        <v>37821.42234813</v>
      </c>
      <c r="K13" s="128">
        <v>291137.02653035993</v>
      </c>
      <c r="L13" s="128">
        <v>152642.84679187997</v>
      </c>
      <c r="M13" s="128">
        <v>138494.17973847999</v>
      </c>
      <c r="N13" s="128">
        <v>12.559200000000001</v>
      </c>
      <c r="O13" s="128">
        <v>13.258699999999999</v>
      </c>
      <c r="P13" s="128">
        <v>12.5685</v>
      </c>
      <c r="Q13" s="128">
        <v>10.282500000000001</v>
      </c>
      <c r="R13" s="128">
        <v>10.317500000000001</v>
      </c>
      <c r="S13" s="128">
        <v>28.922999999999998</v>
      </c>
      <c r="T13" s="128">
        <v>29.470199999999998</v>
      </c>
      <c r="U13" s="128">
        <v>23.278600000000001</v>
      </c>
      <c r="V13" s="128">
        <v>11.057600000000001</v>
      </c>
      <c r="W13" s="128">
        <v>9.8153000000000006</v>
      </c>
      <c r="X13" s="128">
        <v>3.7208000000000001</v>
      </c>
      <c r="Y13" s="128">
        <v>3.8469000000000002</v>
      </c>
      <c r="Z13" s="128">
        <v>2.9689000000000001</v>
      </c>
      <c r="AA13" s="128">
        <v>8.8209</v>
      </c>
      <c r="AB13" s="128">
        <v>11.795299999999999</v>
      </c>
      <c r="AC13" s="128">
        <v>6.4291999999999998</v>
      </c>
      <c r="AD13" s="129"/>
      <c r="AE13" s="129"/>
      <c r="AF13" s="129"/>
    </row>
    <row r="14" spans="1:32" hidden="1" outlineLevel="1">
      <c r="A14" s="62">
        <v>40634</v>
      </c>
      <c r="B14" s="128">
        <v>530631.84866253997</v>
      </c>
      <c r="C14" s="128">
        <v>324773.57660129998</v>
      </c>
      <c r="D14" s="128">
        <v>205858.27206123999</v>
      </c>
      <c r="E14" s="128">
        <v>207832.46010314001</v>
      </c>
      <c r="F14" s="128">
        <v>68371.322538499997</v>
      </c>
      <c r="G14" s="128">
        <v>139461.13756464</v>
      </c>
      <c r="H14" s="128">
        <v>130253.98048946001</v>
      </c>
      <c r="I14" s="128">
        <v>88977.541155960003</v>
      </c>
      <c r="J14" s="128">
        <v>41276.439333499999</v>
      </c>
      <c r="K14" s="128">
        <v>293906.25252814993</v>
      </c>
      <c r="L14" s="128">
        <v>153770.80603010004</v>
      </c>
      <c r="M14" s="128">
        <v>140135.44649805001</v>
      </c>
      <c r="N14" s="128">
        <v>12.1976</v>
      </c>
      <c r="O14" s="128">
        <v>13.108000000000001</v>
      </c>
      <c r="P14" s="128">
        <v>12.4663</v>
      </c>
      <c r="Q14" s="128">
        <v>9.9590999999999994</v>
      </c>
      <c r="R14" s="128">
        <v>9.9909999999999997</v>
      </c>
      <c r="S14" s="128">
        <v>28.082000000000001</v>
      </c>
      <c r="T14" s="128">
        <v>28.644300000000001</v>
      </c>
      <c r="U14" s="128">
        <v>22.886399999999998</v>
      </c>
      <c r="V14" s="128">
        <v>12.803000000000001</v>
      </c>
      <c r="W14" s="128">
        <v>12.415900000000001</v>
      </c>
      <c r="X14" s="128">
        <v>3.5206</v>
      </c>
      <c r="Y14" s="128">
        <v>3.6002000000000001</v>
      </c>
      <c r="Z14" s="128">
        <v>2.9487000000000001</v>
      </c>
      <c r="AA14" s="128">
        <v>8.7787000000000006</v>
      </c>
      <c r="AB14" s="128">
        <v>11.473000000000001</v>
      </c>
      <c r="AC14" s="128">
        <v>6.3457999999999997</v>
      </c>
      <c r="AD14" s="129"/>
      <c r="AE14" s="129"/>
      <c r="AF14" s="129"/>
    </row>
    <row r="15" spans="1:32" hidden="1" outlineLevel="1">
      <c r="A15" s="62">
        <v>40664</v>
      </c>
      <c r="B15" s="128">
        <v>537030.85634503001</v>
      </c>
      <c r="C15" s="128">
        <v>330024.02258583001</v>
      </c>
      <c r="D15" s="128">
        <v>207006.8337592</v>
      </c>
      <c r="E15" s="128">
        <v>208070.18089043</v>
      </c>
      <c r="F15" s="128">
        <v>70097.39396971</v>
      </c>
      <c r="G15" s="128">
        <v>137972.78692072001</v>
      </c>
      <c r="H15" s="128">
        <v>127140.09330032</v>
      </c>
      <c r="I15" s="128">
        <v>85454.29912335999</v>
      </c>
      <c r="J15" s="128">
        <v>41685.794176959993</v>
      </c>
      <c r="K15" s="128">
        <v>295288.12861709</v>
      </c>
      <c r="L15" s="128">
        <v>154775.73768525998</v>
      </c>
      <c r="M15" s="128">
        <v>140512.39093182998</v>
      </c>
      <c r="N15" s="128">
        <v>12.411099999999999</v>
      </c>
      <c r="O15" s="128">
        <v>13.323700000000001</v>
      </c>
      <c r="P15" s="128">
        <v>12.730600000000001</v>
      </c>
      <c r="Q15" s="128">
        <v>9.4863999999999997</v>
      </c>
      <c r="R15" s="128">
        <v>9.5137</v>
      </c>
      <c r="S15" s="128">
        <v>28.567499999999999</v>
      </c>
      <c r="T15" s="128">
        <v>29.241800000000001</v>
      </c>
      <c r="U15" s="128">
        <v>23.687200000000001</v>
      </c>
      <c r="V15" s="128">
        <v>12.357100000000001</v>
      </c>
      <c r="W15" s="128">
        <v>11.3108</v>
      </c>
      <c r="X15" s="128">
        <v>3.8359000000000001</v>
      </c>
      <c r="Y15" s="128">
        <v>3.8772000000000002</v>
      </c>
      <c r="Z15" s="128">
        <v>3.5558000000000001</v>
      </c>
      <c r="AA15" s="128">
        <v>8.9588000000000001</v>
      </c>
      <c r="AB15" s="128">
        <v>11.7913</v>
      </c>
      <c r="AC15" s="128">
        <v>6.2615999999999996</v>
      </c>
      <c r="AD15" s="129"/>
      <c r="AE15" s="129"/>
      <c r="AF15" s="129"/>
    </row>
    <row r="16" spans="1:32" hidden="1" outlineLevel="1">
      <c r="A16" s="62">
        <v>40695</v>
      </c>
      <c r="B16" s="128">
        <v>543500.31450221001</v>
      </c>
      <c r="C16" s="128">
        <v>338563.08439173002</v>
      </c>
      <c r="D16" s="128">
        <v>204937.23011048001</v>
      </c>
      <c r="E16" s="128">
        <v>208443.93236713001</v>
      </c>
      <c r="F16" s="128">
        <v>72012.931183010005</v>
      </c>
      <c r="G16" s="128">
        <v>136431.00118411999</v>
      </c>
      <c r="H16" s="128">
        <v>131716.12632602997</v>
      </c>
      <c r="I16" s="128">
        <v>90279.680583449997</v>
      </c>
      <c r="J16" s="128">
        <v>41436.445742580006</v>
      </c>
      <c r="K16" s="128">
        <v>301128.11806675995</v>
      </c>
      <c r="L16" s="128">
        <v>157216.94777877998</v>
      </c>
      <c r="M16" s="128">
        <v>143911.17028798</v>
      </c>
      <c r="N16" s="128">
        <v>13.2037</v>
      </c>
      <c r="O16" s="128">
        <v>14.1929</v>
      </c>
      <c r="P16" s="128">
        <v>13.7523</v>
      </c>
      <c r="Q16" s="128">
        <v>9.9262999999999995</v>
      </c>
      <c r="R16" s="128">
        <v>9.9827999999999992</v>
      </c>
      <c r="S16" s="128">
        <v>29.662800000000001</v>
      </c>
      <c r="T16" s="128">
        <v>30.232500000000002</v>
      </c>
      <c r="U16" s="128">
        <v>25.511600000000001</v>
      </c>
      <c r="V16" s="128">
        <v>11.6265</v>
      </c>
      <c r="W16" s="128">
        <v>11.1022</v>
      </c>
      <c r="X16" s="128">
        <v>4.1605999999999996</v>
      </c>
      <c r="Y16" s="128">
        <v>4.4291999999999998</v>
      </c>
      <c r="Z16" s="128">
        <v>2.8410000000000002</v>
      </c>
      <c r="AA16" s="128">
        <v>8.5554000000000006</v>
      </c>
      <c r="AB16" s="128">
        <v>11.363200000000001</v>
      </c>
      <c r="AC16" s="128">
        <v>6.2244999999999999</v>
      </c>
      <c r="AD16" s="129"/>
      <c r="AE16" s="129"/>
      <c r="AF16" s="129"/>
    </row>
    <row r="17" spans="1:32" hidden="1" outlineLevel="1">
      <c r="A17" s="62">
        <v>40725</v>
      </c>
      <c r="B17" s="128">
        <v>547220.29161554005</v>
      </c>
      <c r="C17" s="128">
        <v>342416.70449649001</v>
      </c>
      <c r="D17" s="128">
        <v>204803.58711905</v>
      </c>
      <c r="E17" s="128">
        <v>208518.95995888999</v>
      </c>
      <c r="F17" s="128">
        <v>74535.689836210004</v>
      </c>
      <c r="G17" s="128">
        <v>133983.27012268</v>
      </c>
      <c r="H17" s="128">
        <v>127483.55210570003</v>
      </c>
      <c r="I17" s="128">
        <v>86279.253528400004</v>
      </c>
      <c r="J17" s="128">
        <v>41204.298577299996</v>
      </c>
      <c r="K17" s="128">
        <v>305278.3486936299</v>
      </c>
      <c r="L17" s="128">
        <v>159913.64006280003</v>
      </c>
      <c r="M17" s="128">
        <v>145364.70863083002</v>
      </c>
      <c r="N17" s="128">
        <v>12.4259</v>
      </c>
      <c r="O17" s="128">
        <v>13.8089</v>
      </c>
      <c r="P17" s="128">
        <v>13.2636</v>
      </c>
      <c r="Q17" s="128">
        <v>9.1035000000000004</v>
      </c>
      <c r="R17" s="128">
        <v>9.1758000000000006</v>
      </c>
      <c r="S17" s="128">
        <v>26.479600000000001</v>
      </c>
      <c r="T17" s="128">
        <v>27.128</v>
      </c>
      <c r="U17" s="128">
        <v>23.2927</v>
      </c>
      <c r="V17" s="128">
        <v>13.821899999999999</v>
      </c>
      <c r="W17" s="128">
        <v>13.6351</v>
      </c>
      <c r="X17" s="128">
        <v>4.1814999999999998</v>
      </c>
      <c r="Y17" s="128">
        <v>4.2538999999999998</v>
      </c>
      <c r="Z17" s="128">
        <v>3.5305</v>
      </c>
      <c r="AA17" s="128">
        <v>8.4095999999999993</v>
      </c>
      <c r="AB17" s="128">
        <v>11.6807</v>
      </c>
      <c r="AC17" s="128">
        <v>5.6684999999999999</v>
      </c>
      <c r="AD17" s="129"/>
      <c r="AE17" s="129"/>
      <c r="AF17" s="129"/>
    </row>
    <row r="18" spans="1:32" hidden="1" outlineLevel="1">
      <c r="A18" s="62">
        <v>40756</v>
      </c>
      <c r="B18" s="128">
        <v>558781.25235713006</v>
      </c>
      <c r="C18" s="128">
        <v>352894.34866625001</v>
      </c>
      <c r="D18" s="128">
        <v>205886.90369087999</v>
      </c>
      <c r="E18" s="128">
        <v>208893.34220113</v>
      </c>
      <c r="F18" s="128">
        <v>78021.151881479993</v>
      </c>
      <c r="G18" s="128">
        <v>130872.19031965001</v>
      </c>
      <c r="H18" s="128">
        <v>134196.4547763</v>
      </c>
      <c r="I18" s="128">
        <v>89015.73217825999</v>
      </c>
      <c r="J18" s="128">
        <v>45180.722598039996</v>
      </c>
      <c r="K18" s="128">
        <v>306598.37155896996</v>
      </c>
      <c r="L18" s="128">
        <v>159237.71261853998</v>
      </c>
      <c r="M18" s="128">
        <v>147360.65894043</v>
      </c>
      <c r="N18" s="128">
        <v>13.189399999999999</v>
      </c>
      <c r="O18" s="128">
        <v>14.5337</v>
      </c>
      <c r="P18" s="128">
        <v>14.2469</v>
      </c>
      <c r="Q18" s="128">
        <v>8.9740000000000002</v>
      </c>
      <c r="R18" s="128">
        <v>9.0147999999999993</v>
      </c>
      <c r="S18" s="128">
        <v>26.093599999999999</v>
      </c>
      <c r="T18" s="128">
        <v>26.635400000000001</v>
      </c>
      <c r="U18" s="128">
        <v>24.0533</v>
      </c>
      <c r="V18" s="128">
        <v>12.2136</v>
      </c>
      <c r="W18" s="128">
        <v>12.0373</v>
      </c>
      <c r="X18" s="128">
        <v>4.8985000000000003</v>
      </c>
      <c r="Y18" s="128">
        <v>5.0486000000000004</v>
      </c>
      <c r="Z18" s="128">
        <v>3.9834999999999998</v>
      </c>
      <c r="AA18" s="128">
        <v>8.1257999999999999</v>
      </c>
      <c r="AB18" s="128">
        <v>11.025600000000001</v>
      </c>
      <c r="AC18" s="128">
        <v>5.8327999999999998</v>
      </c>
      <c r="AD18" s="129"/>
      <c r="AE18" s="129"/>
      <c r="AF18" s="129"/>
    </row>
    <row r="19" spans="1:32" hidden="1" outlineLevel="1">
      <c r="A19" s="62">
        <v>40787</v>
      </c>
      <c r="B19" s="128">
        <v>570112.84586175997</v>
      </c>
      <c r="C19" s="128">
        <v>362878.07919342001</v>
      </c>
      <c r="D19" s="128">
        <v>207234.76666833999</v>
      </c>
      <c r="E19" s="128">
        <v>207400.02004957999</v>
      </c>
      <c r="F19" s="128">
        <v>80661.158222059996</v>
      </c>
      <c r="G19" s="128">
        <v>126738.86182752</v>
      </c>
      <c r="H19" s="128">
        <v>137689.15850681002</v>
      </c>
      <c r="I19" s="128">
        <v>90675.300005140001</v>
      </c>
      <c r="J19" s="128">
        <v>47013.858501670009</v>
      </c>
      <c r="K19" s="128">
        <v>303758.83254487999</v>
      </c>
      <c r="L19" s="128">
        <v>156313.23327564998</v>
      </c>
      <c r="M19" s="128">
        <v>147445.59926922998</v>
      </c>
      <c r="N19" s="128">
        <v>13.3287</v>
      </c>
      <c r="O19" s="128">
        <v>15.128399999999999</v>
      </c>
      <c r="P19" s="128">
        <v>14.8894</v>
      </c>
      <c r="Q19" s="128">
        <v>8.1929999999999996</v>
      </c>
      <c r="R19" s="128">
        <v>8.2119</v>
      </c>
      <c r="S19" s="128">
        <v>24.689499999999999</v>
      </c>
      <c r="T19" s="128">
        <v>25.755199999999999</v>
      </c>
      <c r="U19" s="128">
        <v>24.185300000000002</v>
      </c>
      <c r="V19" s="128">
        <v>13.246700000000001</v>
      </c>
      <c r="W19" s="128">
        <v>13.1439</v>
      </c>
      <c r="X19" s="128">
        <v>5.6623999999999999</v>
      </c>
      <c r="Y19" s="128">
        <v>6.0034999999999998</v>
      </c>
      <c r="Z19" s="128">
        <v>3.6812</v>
      </c>
      <c r="AA19" s="128">
        <v>8.1907999999999994</v>
      </c>
      <c r="AB19" s="128">
        <v>11.010400000000001</v>
      </c>
      <c r="AC19" s="128">
        <v>5.8752000000000004</v>
      </c>
      <c r="AD19" s="129"/>
      <c r="AE19" s="129"/>
      <c r="AF19" s="129"/>
    </row>
    <row r="20" spans="1:32" hidden="1" outlineLevel="1">
      <c r="A20" s="62">
        <v>40817</v>
      </c>
      <c r="B20" s="128">
        <v>576836.73344134004</v>
      </c>
      <c r="C20" s="128">
        <v>368645.62785701</v>
      </c>
      <c r="D20" s="128">
        <v>208191.10558433001</v>
      </c>
      <c r="E20" s="128">
        <v>207074.87518443001</v>
      </c>
      <c r="F20" s="128">
        <v>83165.345275069994</v>
      </c>
      <c r="G20" s="128">
        <v>123909.52990936</v>
      </c>
      <c r="H20" s="128">
        <v>144695.56917658003</v>
      </c>
      <c r="I20" s="128">
        <v>94187.980707359995</v>
      </c>
      <c r="J20" s="128">
        <v>50507.588469219991</v>
      </c>
      <c r="K20" s="128">
        <v>306159.58985722001</v>
      </c>
      <c r="L20" s="128">
        <v>156046.08065045002</v>
      </c>
      <c r="M20" s="128">
        <v>150113.50920677002</v>
      </c>
      <c r="N20" s="128">
        <v>14.855</v>
      </c>
      <c r="O20" s="128">
        <v>17.927800000000001</v>
      </c>
      <c r="P20" s="128">
        <v>18.222300000000001</v>
      </c>
      <c r="Q20" s="128">
        <v>8.2719000000000005</v>
      </c>
      <c r="R20" s="128">
        <v>8.3168000000000006</v>
      </c>
      <c r="S20" s="128">
        <v>24.753</v>
      </c>
      <c r="T20" s="128">
        <v>26.513999999999999</v>
      </c>
      <c r="U20" s="128">
        <v>24.888999999999999</v>
      </c>
      <c r="V20" s="128">
        <v>12.645200000000001</v>
      </c>
      <c r="W20" s="128">
        <v>12.589</v>
      </c>
      <c r="X20" s="128">
        <v>9.1475000000000009</v>
      </c>
      <c r="Y20" s="128">
        <v>9.9535999999999998</v>
      </c>
      <c r="Z20" s="128">
        <v>4.2887000000000004</v>
      </c>
      <c r="AA20" s="128">
        <v>8.0692000000000004</v>
      </c>
      <c r="AB20" s="128">
        <v>11.377700000000001</v>
      </c>
      <c r="AC20" s="128">
        <v>5.5831</v>
      </c>
      <c r="AD20" s="129"/>
      <c r="AE20" s="129"/>
      <c r="AF20" s="129"/>
    </row>
    <row r="21" spans="1:32" hidden="1" outlineLevel="1">
      <c r="A21" s="62">
        <v>40848</v>
      </c>
      <c r="B21" s="128">
        <v>573704.51108764997</v>
      </c>
      <c r="C21" s="128">
        <v>367069.78574746998</v>
      </c>
      <c r="D21" s="128">
        <v>206634.72534018001</v>
      </c>
      <c r="E21" s="128">
        <v>204558.00116762001</v>
      </c>
      <c r="F21" s="128">
        <v>85195.416307139996</v>
      </c>
      <c r="G21" s="128">
        <v>119362.58486048</v>
      </c>
      <c r="H21" s="128">
        <v>136177.39524109999</v>
      </c>
      <c r="I21" s="128">
        <v>87844.524542160012</v>
      </c>
      <c r="J21" s="128">
        <v>48332.870698939994</v>
      </c>
      <c r="K21" s="128">
        <v>305936.81145688001</v>
      </c>
      <c r="L21" s="128">
        <v>156534.51920034998</v>
      </c>
      <c r="M21" s="128">
        <v>149402.29225653</v>
      </c>
      <c r="N21" s="128">
        <v>15.089399999999999</v>
      </c>
      <c r="O21" s="128">
        <v>18.3063</v>
      </c>
      <c r="P21" s="128">
        <v>18.6052</v>
      </c>
      <c r="Q21" s="128">
        <v>8.1998999999999995</v>
      </c>
      <c r="R21" s="128">
        <v>8.2386999999999997</v>
      </c>
      <c r="S21" s="128">
        <v>24.598500000000001</v>
      </c>
      <c r="T21" s="128">
        <v>24.8508</v>
      </c>
      <c r="U21" s="128">
        <v>22.830200000000001</v>
      </c>
      <c r="V21" s="128">
        <v>12.586</v>
      </c>
      <c r="W21" s="128">
        <v>11.9177</v>
      </c>
      <c r="X21" s="128">
        <v>9.2623999999999995</v>
      </c>
      <c r="Y21" s="128">
        <v>10.5905</v>
      </c>
      <c r="Z21" s="128">
        <v>2.8088000000000002</v>
      </c>
      <c r="AA21" s="128">
        <v>10.041600000000001</v>
      </c>
      <c r="AB21" s="128">
        <v>13.8476</v>
      </c>
      <c r="AC21" s="128">
        <v>6.5054999999999996</v>
      </c>
      <c r="AD21" s="129"/>
      <c r="AE21" s="129"/>
      <c r="AF21" s="129"/>
    </row>
    <row r="22" spans="1:32" hidden="1" outlineLevel="1">
      <c r="A22" s="62">
        <v>40878</v>
      </c>
      <c r="B22" s="128">
        <v>575544.79626338999</v>
      </c>
      <c r="C22" s="128">
        <v>369763.17646014999</v>
      </c>
      <c r="D22" s="128">
        <v>205781.61980324</v>
      </c>
      <c r="E22" s="128">
        <v>201224.0481445</v>
      </c>
      <c r="F22" s="128">
        <v>86675.057657330006</v>
      </c>
      <c r="G22" s="128">
        <v>114548.99048717</v>
      </c>
      <c r="H22" s="128">
        <v>153119.74787902003</v>
      </c>
      <c r="I22" s="128">
        <v>101435.03722649001</v>
      </c>
      <c r="J22" s="128">
        <v>51684.71065252999</v>
      </c>
      <c r="K22" s="128">
        <v>310390.45642404997</v>
      </c>
      <c r="L22" s="128">
        <v>160530.06904173997</v>
      </c>
      <c r="M22" s="128">
        <v>149860.38738231</v>
      </c>
      <c r="N22" s="128">
        <v>14.4413</v>
      </c>
      <c r="O22" s="128">
        <v>17.046399999999998</v>
      </c>
      <c r="P22" s="128">
        <v>17.0275</v>
      </c>
      <c r="Q22" s="128">
        <v>8.4914000000000005</v>
      </c>
      <c r="R22" s="128">
        <v>8.5055999999999994</v>
      </c>
      <c r="S22" s="128">
        <v>25.398700000000002</v>
      </c>
      <c r="T22" s="128">
        <v>25.619700000000002</v>
      </c>
      <c r="U22" s="128">
        <v>23.200500000000002</v>
      </c>
      <c r="V22" s="128">
        <v>11.9923</v>
      </c>
      <c r="W22" s="128">
        <v>10.2401</v>
      </c>
      <c r="X22" s="128">
        <v>8.0772999999999993</v>
      </c>
      <c r="Y22" s="128">
        <v>9.0190000000000001</v>
      </c>
      <c r="Z22" s="128">
        <v>4.1048999999999998</v>
      </c>
      <c r="AA22" s="128">
        <v>11.5753</v>
      </c>
      <c r="AB22" s="128">
        <v>15.998900000000001</v>
      </c>
      <c r="AC22" s="128">
        <v>6.7344999999999997</v>
      </c>
      <c r="AD22" s="129"/>
      <c r="AE22" s="129"/>
      <c r="AF22" s="129"/>
    </row>
    <row r="23" spans="1:32" hidden="1" outlineLevel="1">
      <c r="A23" s="62">
        <v>40909</v>
      </c>
      <c r="B23" s="128">
        <v>570736.24471839005</v>
      </c>
      <c r="C23" s="128">
        <v>363273.32644407998</v>
      </c>
      <c r="D23" s="128">
        <v>207462.91827431001</v>
      </c>
      <c r="E23" s="128">
        <v>200026.80467406</v>
      </c>
      <c r="F23" s="128">
        <v>87449.023249250007</v>
      </c>
      <c r="G23" s="128">
        <v>112577.78142481</v>
      </c>
      <c r="H23" s="128">
        <v>146863.23494354001</v>
      </c>
      <c r="I23" s="128">
        <v>96559.576272999999</v>
      </c>
      <c r="J23" s="128">
        <v>50303.658670539997</v>
      </c>
      <c r="K23" s="128">
        <v>317620.03698406997</v>
      </c>
      <c r="L23" s="128">
        <v>164657.22999244</v>
      </c>
      <c r="M23" s="128">
        <v>152962.80699163</v>
      </c>
      <c r="N23" s="128">
        <v>13.1653</v>
      </c>
      <c r="O23" s="128">
        <v>15.2767</v>
      </c>
      <c r="P23" s="128">
        <v>14.912000000000001</v>
      </c>
      <c r="Q23" s="128">
        <v>8.5745000000000005</v>
      </c>
      <c r="R23" s="128">
        <v>8.5822000000000003</v>
      </c>
      <c r="S23" s="128">
        <v>26.389600000000002</v>
      </c>
      <c r="T23" s="128">
        <v>26.772200000000002</v>
      </c>
      <c r="U23" s="128">
        <v>24.274000000000001</v>
      </c>
      <c r="V23" s="128">
        <v>10.818899999999999</v>
      </c>
      <c r="W23" s="128">
        <v>10.308400000000001</v>
      </c>
      <c r="X23" s="128">
        <v>7.2770000000000001</v>
      </c>
      <c r="Y23" s="128">
        <v>7.8224999999999998</v>
      </c>
      <c r="Z23" s="128">
        <v>3.2334999999999998</v>
      </c>
      <c r="AA23" s="128">
        <v>11.359500000000001</v>
      </c>
      <c r="AB23" s="128">
        <v>15.5778</v>
      </c>
      <c r="AC23" s="128">
        <v>6.8174999999999999</v>
      </c>
      <c r="AD23" s="129"/>
      <c r="AE23" s="129"/>
      <c r="AF23" s="129"/>
    </row>
    <row r="24" spans="1:32" hidden="1" outlineLevel="1">
      <c r="A24" s="62">
        <v>40940</v>
      </c>
      <c r="B24" s="128">
        <v>575736.97581693996</v>
      </c>
      <c r="C24" s="128">
        <v>365264.90538703999</v>
      </c>
      <c r="D24" s="128">
        <v>210472.07042989999</v>
      </c>
      <c r="E24" s="128">
        <v>197881.19983937001</v>
      </c>
      <c r="F24" s="128">
        <v>87963.506733410002</v>
      </c>
      <c r="G24" s="128">
        <v>109917.69310596</v>
      </c>
      <c r="H24" s="128">
        <v>142491.05375701</v>
      </c>
      <c r="I24" s="128">
        <v>91655.277878330016</v>
      </c>
      <c r="J24" s="128">
        <v>50835.775878679997</v>
      </c>
      <c r="K24" s="128">
        <v>324713.27948247007</v>
      </c>
      <c r="L24" s="128">
        <v>169502.79201696999</v>
      </c>
      <c r="M24" s="128">
        <v>155210.48746550005</v>
      </c>
      <c r="N24" s="128">
        <v>12.757218377303492</v>
      </c>
      <c r="O24" s="128">
        <v>15.0123</v>
      </c>
      <c r="P24" s="128">
        <v>14.481400000000001</v>
      </c>
      <c r="Q24" s="128">
        <v>8.1538555830251696</v>
      </c>
      <c r="R24" s="128">
        <v>8.1775447025231642</v>
      </c>
      <c r="S24" s="128">
        <v>27.015499999999999</v>
      </c>
      <c r="T24" s="128">
        <v>27.419699999999999</v>
      </c>
      <c r="U24" s="128">
        <v>26.781199999999998</v>
      </c>
      <c r="V24" s="128">
        <v>11.019299999999999</v>
      </c>
      <c r="W24" s="128">
        <v>10.3569</v>
      </c>
      <c r="X24" s="128">
        <v>7.9402999999999997</v>
      </c>
      <c r="Y24" s="128">
        <v>8.4144000000000005</v>
      </c>
      <c r="Z24" s="128">
        <v>4.9611999999999998</v>
      </c>
      <c r="AA24" s="128">
        <v>11.393000000000001</v>
      </c>
      <c r="AB24" s="128">
        <v>15.268800000000001</v>
      </c>
      <c r="AC24" s="128">
        <v>6.9611000000000001</v>
      </c>
      <c r="AD24" s="129"/>
      <c r="AE24" s="129"/>
      <c r="AF24" s="129"/>
    </row>
    <row r="25" spans="1:32" hidden="1" outlineLevel="1">
      <c r="A25" s="62">
        <v>40969</v>
      </c>
      <c r="B25" s="128">
        <v>578031.73188780004</v>
      </c>
      <c r="C25" s="128">
        <v>367501.52234900999</v>
      </c>
      <c r="D25" s="128">
        <v>210530.20953878999</v>
      </c>
      <c r="E25" s="128">
        <v>194794.84527103</v>
      </c>
      <c r="F25" s="128">
        <v>88746.674622150007</v>
      </c>
      <c r="G25" s="128">
        <v>106048.17064888</v>
      </c>
      <c r="H25" s="128">
        <v>145300.91748041997</v>
      </c>
      <c r="I25" s="128">
        <v>95831.238574019997</v>
      </c>
      <c r="J25" s="128">
        <v>49469.678906399997</v>
      </c>
      <c r="K25" s="128">
        <v>330308.04907669005</v>
      </c>
      <c r="L25" s="128">
        <v>174615.03602378001</v>
      </c>
      <c r="M25" s="128">
        <v>155693.01305290998</v>
      </c>
      <c r="N25" s="128">
        <v>12.8086</v>
      </c>
      <c r="O25" s="128">
        <v>14.811999999999999</v>
      </c>
      <c r="P25" s="128">
        <v>14.347799999999999</v>
      </c>
      <c r="Q25" s="128">
        <v>7.7576000000000001</v>
      </c>
      <c r="R25" s="128">
        <v>7.7710999999999997</v>
      </c>
      <c r="S25" s="128">
        <v>27.2058</v>
      </c>
      <c r="T25" s="128">
        <v>27.5031</v>
      </c>
      <c r="U25" s="128">
        <v>26.482099999999999</v>
      </c>
      <c r="V25" s="128">
        <v>11.543900000000001</v>
      </c>
      <c r="W25" s="128">
        <v>10.9427</v>
      </c>
      <c r="X25" s="128">
        <v>6.2835000000000001</v>
      </c>
      <c r="Y25" s="128">
        <v>7.1508000000000003</v>
      </c>
      <c r="Z25" s="128">
        <v>2.3858000000000001</v>
      </c>
      <c r="AA25" s="128">
        <v>11.2639</v>
      </c>
      <c r="AB25" s="128">
        <v>15.1038</v>
      </c>
      <c r="AC25" s="128">
        <v>6.6246</v>
      </c>
      <c r="AD25" s="129"/>
      <c r="AE25" s="129"/>
      <c r="AF25" s="129"/>
    </row>
    <row r="26" spans="1:32" hidden="1" outlineLevel="1">
      <c r="A26" s="62">
        <v>41000</v>
      </c>
      <c r="B26" s="128">
        <v>582688.27668914001</v>
      </c>
      <c r="C26" s="128">
        <v>370388.48103769001</v>
      </c>
      <c r="D26" s="128">
        <v>212299.79565145</v>
      </c>
      <c r="E26" s="128">
        <v>193697.97171565</v>
      </c>
      <c r="F26" s="128">
        <v>89786.705796619994</v>
      </c>
      <c r="G26" s="128">
        <v>103911.26591903</v>
      </c>
      <c r="H26" s="128">
        <v>143083.92726674004</v>
      </c>
      <c r="I26" s="128">
        <v>93827.452102819996</v>
      </c>
      <c r="J26" s="128">
        <v>49256.475163919997</v>
      </c>
      <c r="K26" s="128">
        <v>336672.83731729002</v>
      </c>
      <c r="L26" s="128">
        <v>180039.82267605999</v>
      </c>
      <c r="M26" s="128">
        <v>156633.01464122999</v>
      </c>
      <c r="N26" s="128">
        <v>12.5707</v>
      </c>
      <c r="O26" s="128">
        <v>14.327999999999999</v>
      </c>
      <c r="P26" s="128">
        <v>13.701700000000001</v>
      </c>
      <c r="Q26" s="128">
        <v>7.8460999999999999</v>
      </c>
      <c r="R26" s="128">
        <v>7.8459000000000003</v>
      </c>
      <c r="S26" s="128">
        <v>26.8995</v>
      </c>
      <c r="T26" s="128">
        <v>27.334399999999999</v>
      </c>
      <c r="U26" s="128">
        <v>25.974499999999999</v>
      </c>
      <c r="V26" s="128">
        <v>10.9564</v>
      </c>
      <c r="W26" s="128">
        <v>10.400399999999999</v>
      </c>
      <c r="X26" s="128">
        <v>6.0804999999999998</v>
      </c>
      <c r="Y26" s="128">
        <v>6.68</v>
      </c>
      <c r="Z26" s="128">
        <v>3.3014999999999999</v>
      </c>
      <c r="AA26" s="128">
        <v>11.102399999999999</v>
      </c>
      <c r="AB26" s="128">
        <v>14.8072</v>
      </c>
      <c r="AC26" s="128">
        <v>6.5994999999999999</v>
      </c>
      <c r="AD26" s="129"/>
      <c r="AE26" s="129"/>
      <c r="AF26" s="129"/>
    </row>
    <row r="27" spans="1:32" hidden="1" outlineLevel="1">
      <c r="A27" s="62">
        <v>41030</v>
      </c>
      <c r="B27" s="128">
        <v>580538.05249398004</v>
      </c>
      <c r="C27" s="128">
        <v>373411.98592635</v>
      </c>
      <c r="D27" s="128">
        <v>207126.06656763001</v>
      </c>
      <c r="E27" s="128">
        <v>192081.64592928</v>
      </c>
      <c r="F27" s="128">
        <v>90838.512501570003</v>
      </c>
      <c r="G27" s="128">
        <v>101243.13342771</v>
      </c>
      <c r="H27" s="128">
        <v>140741.23590927001</v>
      </c>
      <c r="I27" s="128">
        <v>92235.999468130001</v>
      </c>
      <c r="J27" s="128">
        <v>48505.23644113999</v>
      </c>
      <c r="K27" s="128">
        <v>336956.22068628005</v>
      </c>
      <c r="L27" s="128">
        <v>180479.40820074003</v>
      </c>
      <c r="M27" s="128">
        <v>156476.81248554002</v>
      </c>
      <c r="N27" s="128">
        <v>12.7593</v>
      </c>
      <c r="O27" s="128">
        <v>14.374000000000001</v>
      </c>
      <c r="P27" s="128">
        <v>13.760999999999999</v>
      </c>
      <c r="Q27" s="128">
        <v>7.8723000000000001</v>
      </c>
      <c r="R27" s="128">
        <v>7.8986000000000001</v>
      </c>
      <c r="S27" s="128">
        <v>26.988299999999999</v>
      </c>
      <c r="T27" s="128">
        <v>27.305299999999999</v>
      </c>
      <c r="U27" s="128">
        <v>25.847899999999999</v>
      </c>
      <c r="V27" s="128">
        <v>10.476900000000001</v>
      </c>
      <c r="W27" s="128">
        <v>9.8185000000000002</v>
      </c>
      <c r="X27" s="128">
        <v>6.6515000000000004</v>
      </c>
      <c r="Y27" s="128">
        <v>7.0255000000000001</v>
      </c>
      <c r="Z27" s="128">
        <v>3.7730000000000001</v>
      </c>
      <c r="AA27" s="128">
        <v>10.962999999999999</v>
      </c>
      <c r="AB27" s="128">
        <v>14.7659</v>
      </c>
      <c r="AC27" s="128">
        <v>6.6372</v>
      </c>
      <c r="AD27" s="129"/>
      <c r="AE27" s="129"/>
      <c r="AF27" s="129"/>
    </row>
    <row r="28" spans="1:32" hidden="1" outlineLevel="1">
      <c r="A28" s="62">
        <v>41061</v>
      </c>
      <c r="B28" s="128">
        <v>585926.22026562004</v>
      </c>
      <c r="C28" s="128">
        <v>380472.04354583001</v>
      </c>
      <c r="D28" s="128">
        <v>205454.17671979</v>
      </c>
      <c r="E28" s="128">
        <v>189687.03654068001</v>
      </c>
      <c r="F28" s="128">
        <v>91354.168878199998</v>
      </c>
      <c r="G28" s="128">
        <v>98332.867662479999</v>
      </c>
      <c r="H28" s="128">
        <v>140963.44807462007</v>
      </c>
      <c r="I28" s="128">
        <v>93106.503165830014</v>
      </c>
      <c r="J28" s="128">
        <v>47856.944908789999</v>
      </c>
      <c r="K28" s="128">
        <v>342449.30567423999</v>
      </c>
      <c r="L28" s="128">
        <v>183021.74607579</v>
      </c>
      <c r="M28" s="128">
        <v>159427.55959845</v>
      </c>
      <c r="N28" s="128">
        <v>14.5563</v>
      </c>
      <c r="O28" s="128">
        <v>17.295999999999999</v>
      </c>
      <c r="P28" s="128">
        <v>17.089099999999998</v>
      </c>
      <c r="Q28" s="128">
        <v>8.6271000000000004</v>
      </c>
      <c r="R28" s="128">
        <v>8.6484000000000005</v>
      </c>
      <c r="S28" s="128">
        <v>25.472200000000001</v>
      </c>
      <c r="T28" s="128">
        <v>26.530899999999999</v>
      </c>
      <c r="U28" s="128">
        <v>25.446300000000001</v>
      </c>
      <c r="V28" s="128">
        <v>12.1213</v>
      </c>
      <c r="W28" s="128">
        <v>11.577299999999999</v>
      </c>
      <c r="X28" s="128">
        <v>9.2502999999999993</v>
      </c>
      <c r="Y28" s="128">
        <v>10.5337</v>
      </c>
      <c r="Z28" s="128">
        <v>3.1524999999999999</v>
      </c>
      <c r="AA28" s="128">
        <v>10.869199999999999</v>
      </c>
      <c r="AB28" s="128">
        <v>15.0016</v>
      </c>
      <c r="AC28" s="128">
        <v>6.7714999999999996</v>
      </c>
      <c r="AD28" s="129"/>
      <c r="AE28" s="129"/>
      <c r="AF28" s="129"/>
    </row>
    <row r="29" spans="1:32" hidden="1" outlineLevel="1">
      <c r="A29" s="62">
        <v>41091</v>
      </c>
      <c r="B29" s="128">
        <v>584689.02120871004</v>
      </c>
      <c r="C29" s="128">
        <v>378411.59216007998</v>
      </c>
      <c r="D29" s="128">
        <v>206277.42904863</v>
      </c>
      <c r="E29" s="128">
        <v>189760.07035219</v>
      </c>
      <c r="F29" s="128">
        <v>93021.501394539999</v>
      </c>
      <c r="G29" s="128">
        <v>96738.568957650001</v>
      </c>
      <c r="H29" s="128">
        <v>149800.85346786003</v>
      </c>
      <c r="I29" s="128">
        <v>97708.599598029978</v>
      </c>
      <c r="J29" s="128">
        <v>52092.25386982999</v>
      </c>
      <c r="K29" s="128">
        <v>345507.61157651996</v>
      </c>
      <c r="L29" s="128">
        <v>182646.21637665</v>
      </c>
      <c r="M29" s="128">
        <v>162861.39519986999</v>
      </c>
      <c r="N29" s="128">
        <v>15.476900000000001</v>
      </c>
      <c r="O29" s="128">
        <v>18.954699999999999</v>
      </c>
      <c r="P29" s="128">
        <v>19.0624</v>
      </c>
      <c r="Q29" s="128">
        <v>8.4365000000000006</v>
      </c>
      <c r="R29" s="128">
        <v>8.4476999999999993</v>
      </c>
      <c r="S29" s="128">
        <v>27.522300000000001</v>
      </c>
      <c r="T29" s="128">
        <v>27.707799999999999</v>
      </c>
      <c r="U29" s="128">
        <v>27.1083</v>
      </c>
      <c r="V29" s="128">
        <v>11.3803</v>
      </c>
      <c r="W29" s="128">
        <v>10.254200000000001</v>
      </c>
      <c r="X29" s="128">
        <v>10.519600000000001</v>
      </c>
      <c r="Y29" s="128">
        <v>11.672000000000001</v>
      </c>
      <c r="Z29" s="128">
        <v>3.2298</v>
      </c>
      <c r="AA29" s="128">
        <v>11.335599999999999</v>
      </c>
      <c r="AB29" s="128">
        <v>15.8644</v>
      </c>
      <c r="AC29" s="128">
        <v>6.9404000000000003</v>
      </c>
      <c r="AD29" s="129"/>
      <c r="AE29" s="129"/>
      <c r="AF29" s="129"/>
    </row>
    <row r="30" spans="1:32" hidden="1" outlineLevel="1">
      <c r="A30" s="62">
        <v>41122</v>
      </c>
      <c r="B30" s="128">
        <v>589631.54967374995</v>
      </c>
      <c r="C30" s="128">
        <v>382585.21404892002</v>
      </c>
      <c r="D30" s="128">
        <v>207046.33562483001</v>
      </c>
      <c r="E30" s="128">
        <v>189431.10177601001</v>
      </c>
      <c r="F30" s="128">
        <v>95376.856732090004</v>
      </c>
      <c r="G30" s="128">
        <v>94054.245043920004</v>
      </c>
      <c r="H30" s="128">
        <v>150194.17498626997</v>
      </c>
      <c r="I30" s="128">
        <v>97862.865365310019</v>
      </c>
      <c r="J30" s="128">
        <v>52331.309620960004</v>
      </c>
      <c r="K30" s="128">
        <v>349978.1677855</v>
      </c>
      <c r="L30" s="128">
        <v>182983.64761451998</v>
      </c>
      <c r="M30" s="128">
        <v>166994.52017098002</v>
      </c>
      <c r="N30" s="128">
        <v>15.3986</v>
      </c>
      <c r="O30" s="128">
        <v>19.469200000000001</v>
      </c>
      <c r="P30" s="128">
        <v>19.593399999999999</v>
      </c>
      <c r="Q30" s="128">
        <v>8.5538000000000007</v>
      </c>
      <c r="R30" s="128">
        <v>8.5721000000000007</v>
      </c>
      <c r="S30" s="128">
        <v>27.086500000000001</v>
      </c>
      <c r="T30" s="128">
        <v>27.272600000000001</v>
      </c>
      <c r="U30" s="128">
        <v>25.296800000000001</v>
      </c>
      <c r="V30" s="128">
        <v>11.8504</v>
      </c>
      <c r="W30" s="128">
        <v>11.2172</v>
      </c>
      <c r="X30" s="128">
        <v>12.4064</v>
      </c>
      <c r="Y30" s="128">
        <v>13.5802</v>
      </c>
      <c r="Z30" s="128">
        <v>3.246</v>
      </c>
      <c r="AA30" s="128">
        <v>11.8514</v>
      </c>
      <c r="AB30" s="128">
        <v>16.709599999999998</v>
      </c>
      <c r="AC30" s="128">
        <v>7.0708000000000002</v>
      </c>
      <c r="AD30" s="129"/>
      <c r="AE30" s="129"/>
      <c r="AF30" s="129"/>
    </row>
    <row r="31" spans="1:32" hidden="1" outlineLevel="1">
      <c r="A31" s="62">
        <v>41153</v>
      </c>
      <c r="B31" s="128">
        <v>595393.60229368997</v>
      </c>
      <c r="C31" s="128">
        <v>386594.91689301003</v>
      </c>
      <c r="D31" s="128">
        <v>208798.68540068</v>
      </c>
      <c r="E31" s="128">
        <v>189063.25229378999</v>
      </c>
      <c r="F31" s="128">
        <v>96947.076058449995</v>
      </c>
      <c r="G31" s="128">
        <v>92116.176235339997</v>
      </c>
      <c r="H31" s="128">
        <v>151199.69737291004</v>
      </c>
      <c r="I31" s="128">
        <v>100015.68127385003</v>
      </c>
      <c r="J31" s="128">
        <v>51184.016099059998</v>
      </c>
      <c r="K31" s="128">
        <v>354391.4666610001</v>
      </c>
      <c r="L31" s="128">
        <v>181866.09508901997</v>
      </c>
      <c r="M31" s="128">
        <v>172525.37157198001</v>
      </c>
      <c r="N31" s="128">
        <v>14.901</v>
      </c>
      <c r="O31" s="128">
        <v>18.273700000000002</v>
      </c>
      <c r="P31" s="128">
        <v>17.950199999999999</v>
      </c>
      <c r="Q31" s="128">
        <v>8.3021999999999991</v>
      </c>
      <c r="R31" s="128">
        <v>8.3079999999999998</v>
      </c>
      <c r="S31" s="128">
        <v>27.9863</v>
      </c>
      <c r="T31" s="128">
        <v>28.209599999999998</v>
      </c>
      <c r="U31" s="128">
        <v>27.325800000000001</v>
      </c>
      <c r="V31" s="128">
        <v>11.895799999999999</v>
      </c>
      <c r="W31" s="128">
        <v>11.410399999999999</v>
      </c>
      <c r="X31" s="128">
        <v>11.037599999999999</v>
      </c>
      <c r="Y31" s="128">
        <v>12.084199999999999</v>
      </c>
      <c r="Z31" s="128">
        <v>3.3176000000000001</v>
      </c>
      <c r="AA31" s="128">
        <v>12.0526</v>
      </c>
      <c r="AB31" s="128">
        <v>17.817</v>
      </c>
      <c r="AC31" s="128">
        <v>7.2435999999999998</v>
      </c>
      <c r="AD31" s="129"/>
      <c r="AE31" s="129"/>
      <c r="AF31" s="129"/>
    </row>
    <row r="32" spans="1:32" hidden="1" outlineLevel="1">
      <c r="A32" s="62">
        <v>41183</v>
      </c>
      <c r="B32" s="128">
        <v>601162.43244384998</v>
      </c>
      <c r="C32" s="128">
        <v>389132.16724580002</v>
      </c>
      <c r="D32" s="128">
        <v>212030.26519805001</v>
      </c>
      <c r="E32" s="128">
        <v>190068.41973955001</v>
      </c>
      <c r="F32" s="128">
        <v>99611.81297128</v>
      </c>
      <c r="G32" s="128">
        <v>90456.606768269994</v>
      </c>
      <c r="H32" s="128">
        <v>153519.54436772008</v>
      </c>
      <c r="I32" s="128">
        <v>100400.87918782001</v>
      </c>
      <c r="J32" s="128">
        <v>53118.665179900003</v>
      </c>
      <c r="K32" s="128">
        <v>356078.80583287007</v>
      </c>
      <c r="L32" s="128">
        <v>179110.74106260997</v>
      </c>
      <c r="M32" s="128">
        <v>176968.06477026001</v>
      </c>
      <c r="N32" s="128">
        <v>16.186599999999999</v>
      </c>
      <c r="O32" s="128">
        <v>20.9556</v>
      </c>
      <c r="P32" s="128">
        <v>21.0639</v>
      </c>
      <c r="Q32" s="128">
        <v>8.3567</v>
      </c>
      <c r="R32" s="128">
        <v>8.3684999999999992</v>
      </c>
      <c r="S32" s="128">
        <v>27.969000000000001</v>
      </c>
      <c r="T32" s="128">
        <v>28.492899999999999</v>
      </c>
      <c r="U32" s="128">
        <v>27.889099999999999</v>
      </c>
      <c r="V32" s="128">
        <v>13.4893</v>
      </c>
      <c r="W32" s="128">
        <v>13.501200000000001</v>
      </c>
      <c r="X32" s="128">
        <v>15.4964</v>
      </c>
      <c r="Y32" s="128">
        <v>17.427399999999999</v>
      </c>
      <c r="Z32" s="128">
        <v>3.6294</v>
      </c>
      <c r="AA32" s="128">
        <v>12.592000000000001</v>
      </c>
      <c r="AB32" s="128">
        <v>18.807200000000002</v>
      </c>
      <c r="AC32" s="128">
        <v>7.4776999999999996</v>
      </c>
      <c r="AD32" s="129"/>
      <c r="AE32" s="129"/>
      <c r="AF32" s="129"/>
    </row>
    <row r="33" spans="1:32" hidden="1" outlineLevel="1">
      <c r="A33" s="62">
        <v>41214</v>
      </c>
      <c r="B33" s="128">
        <v>610528.39838097</v>
      </c>
      <c r="C33" s="128">
        <v>390950.59021172998</v>
      </c>
      <c r="D33" s="128">
        <v>219577.80816923999</v>
      </c>
      <c r="E33" s="128">
        <v>188938.71011282</v>
      </c>
      <c r="F33" s="128">
        <v>101328.64399544999</v>
      </c>
      <c r="G33" s="128">
        <v>87610.066117370006</v>
      </c>
      <c r="H33" s="128">
        <v>151726.67853519996</v>
      </c>
      <c r="I33" s="128">
        <v>101568.47832674001</v>
      </c>
      <c r="J33" s="128">
        <v>50158.200208459995</v>
      </c>
      <c r="K33" s="128">
        <v>361752.17053514003</v>
      </c>
      <c r="L33" s="128">
        <v>180591.85698414</v>
      </c>
      <c r="M33" s="128">
        <v>181160.313551</v>
      </c>
      <c r="N33" s="128">
        <v>17.603400000000001</v>
      </c>
      <c r="O33" s="128">
        <v>22.465299999999999</v>
      </c>
      <c r="P33" s="128">
        <v>22.6158</v>
      </c>
      <c r="Q33" s="128">
        <v>8.7829999999999995</v>
      </c>
      <c r="R33" s="128">
        <v>8.8078000000000003</v>
      </c>
      <c r="S33" s="128">
        <v>29.107900000000001</v>
      </c>
      <c r="T33" s="128">
        <v>29.3184</v>
      </c>
      <c r="U33" s="128">
        <v>29.0123</v>
      </c>
      <c r="V33" s="128">
        <v>12.032</v>
      </c>
      <c r="W33" s="128">
        <v>11.6272</v>
      </c>
      <c r="X33" s="128">
        <v>17.1371</v>
      </c>
      <c r="Y33" s="128">
        <v>18.728000000000002</v>
      </c>
      <c r="Z33" s="128">
        <v>3.1044</v>
      </c>
      <c r="AA33" s="128">
        <v>13.153700000000001</v>
      </c>
      <c r="AB33" s="128">
        <v>19.629000000000001</v>
      </c>
      <c r="AC33" s="128">
        <v>7.5148999999999999</v>
      </c>
      <c r="AD33" s="129"/>
      <c r="AE33" s="129"/>
      <c r="AF33" s="129"/>
    </row>
    <row r="34" spans="1:32" hidden="1" outlineLevel="1">
      <c r="A34" s="62">
        <v>41244</v>
      </c>
      <c r="B34" s="128">
        <v>605425.03467742004</v>
      </c>
      <c r="C34" s="128">
        <v>393147.39799196</v>
      </c>
      <c r="D34" s="128">
        <v>212277.63668545999</v>
      </c>
      <c r="E34" s="128">
        <v>187629.27294518001</v>
      </c>
      <c r="F34" s="128">
        <v>102689.66195751</v>
      </c>
      <c r="G34" s="128">
        <v>84939.610987670007</v>
      </c>
      <c r="H34" s="128">
        <v>173319.22252192005</v>
      </c>
      <c r="I34" s="128">
        <v>112643.8473237</v>
      </c>
      <c r="J34" s="128">
        <v>60675.375198220005</v>
      </c>
      <c r="K34" s="128">
        <v>369264.15257233003</v>
      </c>
      <c r="L34" s="128">
        <v>186771.63240707997</v>
      </c>
      <c r="M34" s="128">
        <v>182492.52016525</v>
      </c>
      <c r="N34" s="128">
        <v>14.8096</v>
      </c>
      <c r="O34" s="128">
        <v>17.200199999999999</v>
      </c>
      <c r="P34" s="128">
        <v>16.593800000000002</v>
      </c>
      <c r="Q34" s="128">
        <v>9.3491999999999997</v>
      </c>
      <c r="R34" s="128">
        <v>9.3909000000000002</v>
      </c>
      <c r="S34" s="128">
        <v>27.790600000000001</v>
      </c>
      <c r="T34" s="128">
        <v>27.944600000000001</v>
      </c>
      <c r="U34" s="128">
        <v>26.656600000000001</v>
      </c>
      <c r="V34" s="128">
        <v>11.3558</v>
      </c>
      <c r="W34" s="128">
        <v>10.9306</v>
      </c>
      <c r="X34" s="128">
        <v>9.2597000000000005</v>
      </c>
      <c r="Y34" s="128">
        <v>11.830299999999999</v>
      </c>
      <c r="Z34" s="128">
        <v>1.8857999999999999</v>
      </c>
      <c r="AA34" s="128">
        <v>13.5854</v>
      </c>
      <c r="AB34" s="128">
        <v>19.467600000000001</v>
      </c>
      <c r="AC34" s="128">
        <v>7.4025999999999996</v>
      </c>
      <c r="AD34" s="129"/>
      <c r="AE34" s="129"/>
      <c r="AF34" s="129"/>
    </row>
    <row r="35" spans="1:32" hidden="1" outlineLevel="1">
      <c r="A35" s="62">
        <v>41275</v>
      </c>
      <c r="B35" s="128">
        <v>606946.82086106006</v>
      </c>
      <c r="C35" s="128">
        <v>393150.28435685998</v>
      </c>
      <c r="D35" s="128">
        <v>213796.53650419999</v>
      </c>
      <c r="E35" s="128">
        <v>188269.0879474</v>
      </c>
      <c r="F35" s="128">
        <v>104336.21203330001</v>
      </c>
      <c r="G35" s="128">
        <v>83932.875914100005</v>
      </c>
      <c r="H35" s="128">
        <v>175124.29846096996</v>
      </c>
      <c r="I35" s="128">
        <v>114287.41245445999</v>
      </c>
      <c r="J35" s="128">
        <v>60836.886006509994</v>
      </c>
      <c r="K35" s="128">
        <v>377816.51884768996</v>
      </c>
      <c r="L35" s="128">
        <v>192635.16794809996</v>
      </c>
      <c r="M35" s="128">
        <v>185181.35089959</v>
      </c>
      <c r="N35" s="128">
        <v>13.7677</v>
      </c>
      <c r="O35" s="128">
        <v>16.323499999999999</v>
      </c>
      <c r="P35" s="128">
        <v>15.4032</v>
      </c>
      <c r="Q35" s="128">
        <v>8.9286999999999992</v>
      </c>
      <c r="R35" s="128">
        <v>8.9375999999999998</v>
      </c>
      <c r="S35" s="128">
        <v>27.925699999999999</v>
      </c>
      <c r="T35" s="128">
        <v>28.057400000000001</v>
      </c>
      <c r="U35" s="128">
        <v>26.985600000000002</v>
      </c>
      <c r="V35" s="128">
        <v>10.8743</v>
      </c>
      <c r="W35" s="128">
        <v>10.470599999999999</v>
      </c>
      <c r="X35" s="128">
        <v>7.7473999999999998</v>
      </c>
      <c r="Y35" s="128">
        <v>8.3853000000000009</v>
      </c>
      <c r="Z35" s="128">
        <v>3.2629999999999999</v>
      </c>
      <c r="AA35" s="128">
        <v>14.215</v>
      </c>
      <c r="AB35" s="128">
        <v>19.9527</v>
      </c>
      <c r="AC35" s="128">
        <v>7.3606999999999996</v>
      </c>
      <c r="AD35" s="129"/>
      <c r="AE35" s="129"/>
      <c r="AF35" s="129"/>
    </row>
    <row r="36" spans="1:32" hidden="1" outlineLevel="1">
      <c r="A36" s="62">
        <v>41306</v>
      </c>
      <c r="B36" s="128">
        <v>612640.52881277003</v>
      </c>
      <c r="C36" s="128">
        <v>398209.10585897003</v>
      </c>
      <c r="D36" s="128">
        <v>214431.42295380001</v>
      </c>
      <c r="E36" s="128">
        <v>188218.71779396001</v>
      </c>
      <c r="F36" s="128">
        <v>105231.23140788999</v>
      </c>
      <c r="G36" s="128">
        <v>82987.486386069999</v>
      </c>
      <c r="H36" s="128">
        <v>172900.26536098996</v>
      </c>
      <c r="I36" s="128">
        <v>112369.1999408</v>
      </c>
      <c r="J36" s="128">
        <v>60531.065420190003</v>
      </c>
      <c r="K36" s="128">
        <v>384767.57521123008</v>
      </c>
      <c r="L36" s="128">
        <v>201069.83344529005</v>
      </c>
      <c r="M36" s="128">
        <v>183697.74176593998</v>
      </c>
      <c r="N36" s="128">
        <v>13.1495</v>
      </c>
      <c r="O36" s="128">
        <v>15.397399999999999</v>
      </c>
      <c r="P36" s="128">
        <v>14.459899999999999</v>
      </c>
      <c r="Q36" s="128">
        <v>9.1953999999999994</v>
      </c>
      <c r="R36" s="128">
        <v>9.2114999999999991</v>
      </c>
      <c r="S36" s="128">
        <v>28.951499999999999</v>
      </c>
      <c r="T36" s="128">
        <v>29.093299999999999</v>
      </c>
      <c r="U36" s="128">
        <v>28.446999999999999</v>
      </c>
      <c r="V36" s="128">
        <v>11.7454</v>
      </c>
      <c r="W36" s="128">
        <v>10.5565</v>
      </c>
      <c r="X36" s="128">
        <v>6.3856999999999999</v>
      </c>
      <c r="Y36" s="128">
        <v>6.8921000000000001</v>
      </c>
      <c r="Z36" s="128">
        <v>2.9033000000000002</v>
      </c>
      <c r="AA36" s="128">
        <v>13.4163</v>
      </c>
      <c r="AB36" s="128">
        <v>18.439800000000002</v>
      </c>
      <c r="AC36" s="128">
        <v>7.2282000000000002</v>
      </c>
      <c r="AD36" s="129"/>
      <c r="AE36" s="129"/>
      <c r="AF36" s="129"/>
    </row>
    <row r="37" spans="1:32" hidden="1" outlineLevel="1">
      <c r="A37" s="62">
        <v>41334</v>
      </c>
      <c r="B37" s="128">
        <v>613186.38013913995</v>
      </c>
      <c r="C37" s="128">
        <v>392005.28878330998</v>
      </c>
      <c r="D37" s="128">
        <v>221181.09135582999</v>
      </c>
      <c r="E37" s="128">
        <v>188405.94733159</v>
      </c>
      <c r="F37" s="128">
        <v>106447.87087478</v>
      </c>
      <c r="G37" s="128">
        <v>81958.076456809998</v>
      </c>
      <c r="H37" s="128">
        <v>173262.74269054006</v>
      </c>
      <c r="I37" s="128">
        <v>114181.80233377</v>
      </c>
      <c r="J37" s="128">
        <v>59080.940356769999</v>
      </c>
      <c r="K37" s="128">
        <v>390185.27680947998</v>
      </c>
      <c r="L37" s="128">
        <v>208028.12761377997</v>
      </c>
      <c r="M37" s="128">
        <v>182157.14919570004</v>
      </c>
      <c r="N37" s="128">
        <v>13.5219</v>
      </c>
      <c r="O37" s="128">
        <v>15.505100000000001</v>
      </c>
      <c r="P37" s="128">
        <v>14.6142</v>
      </c>
      <c r="Q37" s="128">
        <v>9.9809999999999999</v>
      </c>
      <c r="R37" s="128">
        <v>9.9857999999999993</v>
      </c>
      <c r="S37" s="128">
        <v>29.851800000000001</v>
      </c>
      <c r="T37" s="128">
        <v>30.054200000000002</v>
      </c>
      <c r="U37" s="128">
        <v>29.018699999999999</v>
      </c>
      <c r="V37" s="128">
        <v>13.012600000000001</v>
      </c>
      <c r="W37" s="128">
        <v>12.977600000000001</v>
      </c>
      <c r="X37" s="128">
        <v>6.1543000000000001</v>
      </c>
      <c r="Y37" s="128">
        <v>6.7812999999999999</v>
      </c>
      <c r="Z37" s="128">
        <v>3.4426000000000001</v>
      </c>
      <c r="AA37" s="128">
        <v>13.054600000000001</v>
      </c>
      <c r="AB37" s="128">
        <v>17.546199999999999</v>
      </c>
      <c r="AC37" s="128">
        <v>6.8766999999999996</v>
      </c>
      <c r="AD37" s="129"/>
      <c r="AE37" s="129"/>
      <c r="AF37" s="129"/>
    </row>
    <row r="38" spans="1:32" hidden="1" outlineLevel="1">
      <c r="A38" s="62">
        <v>41365</v>
      </c>
      <c r="B38" s="128">
        <v>616827.55643394997</v>
      </c>
      <c r="C38" s="128">
        <v>392799.73073139001</v>
      </c>
      <c r="D38" s="128">
        <v>224027.82570255999</v>
      </c>
      <c r="E38" s="128">
        <v>190054.71670998001</v>
      </c>
      <c r="F38" s="128">
        <v>109440.24494357999</v>
      </c>
      <c r="G38" s="128">
        <v>80614.471766400005</v>
      </c>
      <c r="H38" s="128">
        <v>175776.95583613002</v>
      </c>
      <c r="I38" s="128">
        <v>117096.21924987997</v>
      </c>
      <c r="J38" s="128">
        <v>58680.736586250001</v>
      </c>
      <c r="K38" s="128">
        <v>399055.34452651005</v>
      </c>
      <c r="L38" s="128">
        <v>216997.60953497002</v>
      </c>
      <c r="M38" s="128">
        <v>182057.73499154003</v>
      </c>
      <c r="N38" s="128">
        <v>13.010999999999999</v>
      </c>
      <c r="O38" s="128">
        <v>14.6393</v>
      </c>
      <c r="P38" s="128">
        <v>13.8749</v>
      </c>
      <c r="Q38" s="128">
        <v>9.9796999999999993</v>
      </c>
      <c r="R38" s="128">
        <v>10.015499999999999</v>
      </c>
      <c r="S38" s="128">
        <v>29.200099999999999</v>
      </c>
      <c r="T38" s="128">
        <v>29.389399999999998</v>
      </c>
      <c r="U38" s="128">
        <v>27.0593</v>
      </c>
      <c r="V38" s="128">
        <v>12.473599999999999</v>
      </c>
      <c r="W38" s="128">
        <v>12.376099999999999</v>
      </c>
      <c r="X38" s="128">
        <v>6.1784999999999997</v>
      </c>
      <c r="Y38" s="128">
        <v>6.9862000000000002</v>
      </c>
      <c r="Z38" s="128">
        <v>2.73</v>
      </c>
      <c r="AA38" s="128">
        <v>12.9178</v>
      </c>
      <c r="AB38" s="128">
        <v>17.237300000000001</v>
      </c>
      <c r="AC38" s="128">
        <v>6.7920999999999996</v>
      </c>
      <c r="AD38" s="129"/>
      <c r="AE38" s="129"/>
      <c r="AF38" s="129"/>
    </row>
    <row r="39" spans="1:32" hidden="1" outlineLevel="1">
      <c r="A39" s="62">
        <v>41395</v>
      </c>
      <c r="B39" s="128">
        <v>616281.19987582997</v>
      </c>
      <c r="C39" s="128">
        <v>392237.55728975998</v>
      </c>
      <c r="D39" s="128">
        <v>224043.64258607</v>
      </c>
      <c r="E39" s="128">
        <v>190824.43566223001</v>
      </c>
      <c r="F39" s="128">
        <v>111560.0892183</v>
      </c>
      <c r="G39" s="128">
        <v>79264.346443930001</v>
      </c>
      <c r="H39" s="128">
        <v>176234.59671504001</v>
      </c>
      <c r="I39" s="128">
        <v>118225.73225793001</v>
      </c>
      <c r="J39" s="128">
        <v>58008.864457110001</v>
      </c>
      <c r="K39" s="128">
        <v>402598.71294273989</v>
      </c>
      <c r="L39" s="128">
        <v>220554.19758962997</v>
      </c>
      <c r="M39" s="128">
        <v>182044.51535311001</v>
      </c>
      <c r="N39" s="128">
        <v>13.1684</v>
      </c>
      <c r="O39" s="128">
        <v>15.1266</v>
      </c>
      <c r="P39" s="128">
        <v>14.1624</v>
      </c>
      <c r="Q39" s="128">
        <v>9.3412000000000006</v>
      </c>
      <c r="R39" s="128">
        <v>9.3889999999999993</v>
      </c>
      <c r="S39" s="128">
        <v>25.998799999999999</v>
      </c>
      <c r="T39" s="128">
        <v>26.075700000000001</v>
      </c>
      <c r="U39" s="128">
        <v>24.6251</v>
      </c>
      <c r="V39" s="128">
        <v>13.9391</v>
      </c>
      <c r="W39" s="128">
        <v>14.0464</v>
      </c>
      <c r="X39" s="128">
        <v>6.1942000000000004</v>
      </c>
      <c r="Y39" s="128">
        <v>6.5709</v>
      </c>
      <c r="Z39" s="128">
        <v>4.4791999999999996</v>
      </c>
      <c r="AA39" s="128">
        <v>12.660600000000001</v>
      </c>
      <c r="AB39" s="128">
        <v>16.994399999999999</v>
      </c>
      <c r="AC39" s="128">
        <v>6.8251999999999997</v>
      </c>
      <c r="AD39" s="129"/>
      <c r="AE39" s="129"/>
      <c r="AF39" s="129"/>
    </row>
    <row r="40" spans="1:32" hidden="1" outlineLevel="1">
      <c r="A40" s="62">
        <v>41426</v>
      </c>
      <c r="B40" s="128">
        <v>623098.01464552002</v>
      </c>
      <c r="C40" s="128">
        <v>397963.39776548999</v>
      </c>
      <c r="D40" s="128">
        <v>225134.61688002999</v>
      </c>
      <c r="E40" s="128">
        <v>189983.61115414</v>
      </c>
      <c r="F40" s="128">
        <v>112164.29151328999</v>
      </c>
      <c r="G40" s="128">
        <v>77819.319640849993</v>
      </c>
      <c r="H40" s="128">
        <v>170630.08823119002</v>
      </c>
      <c r="I40" s="128">
        <v>114245.88267241999</v>
      </c>
      <c r="J40" s="128">
        <v>56384.205558770002</v>
      </c>
      <c r="K40" s="128">
        <v>414384.42205154995</v>
      </c>
      <c r="L40" s="128">
        <v>231443.83544872995</v>
      </c>
      <c r="M40" s="128">
        <v>182940.58660282003</v>
      </c>
      <c r="N40" s="128">
        <v>12.770899999999999</v>
      </c>
      <c r="O40" s="128">
        <v>14.491899999999999</v>
      </c>
      <c r="P40" s="128">
        <v>13.6875</v>
      </c>
      <c r="Q40" s="128">
        <v>9.8673999999999999</v>
      </c>
      <c r="R40" s="128">
        <v>9.8961000000000006</v>
      </c>
      <c r="S40" s="128">
        <v>27.235700000000001</v>
      </c>
      <c r="T40" s="128">
        <v>27.419799999999999</v>
      </c>
      <c r="U40" s="128">
        <v>27.244299999999999</v>
      </c>
      <c r="V40" s="128">
        <v>13.0665</v>
      </c>
      <c r="W40" s="128">
        <v>13.068</v>
      </c>
      <c r="X40" s="128">
        <v>6.1894999999999998</v>
      </c>
      <c r="Y40" s="128">
        <v>6.6578999999999997</v>
      </c>
      <c r="Z40" s="128">
        <v>4.0884999999999998</v>
      </c>
      <c r="AA40" s="128">
        <v>11.4268</v>
      </c>
      <c r="AB40" s="128">
        <v>15.5421</v>
      </c>
      <c r="AC40" s="128">
        <v>6.2796000000000003</v>
      </c>
      <c r="AD40" s="129"/>
      <c r="AE40" s="129"/>
      <c r="AF40" s="129"/>
    </row>
    <row r="41" spans="1:32" hidden="1" outlineLevel="1">
      <c r="A41" s="62">
        <v>41456</v>
      </c>
      <c r="B41" s="128">
        <v>628187.52155170997</v>
      </c>
      <c r="C41" s="128">
        <v>399491.93463918002</v>
      </c>
      <c r="D41" s="128">
        <v>228695.58691253001</v>
      </c>
      <c r="E41" s="128">
        <v>190785.05832556999</v>
      </c>
      <c r="F41" s="128">
        <v>114646.58356817</v>
      </c>
      <c r="G41" s="128">
        <v>76138.474757400007</v>
      </c>
      <c r="H41" s="128">
        <v>178498.6960419</v>
      </c>
      <c r="I41" s="128">
        <v>120790.19163022001</v>
      </c>
      <c r="J41" s="128">
        <v>57708.504411679998</v>
      </c>
      <c r="K41" s="128">
        <v>418707.98600195011</v>
      </c>
      <c r="L41" s="128">
        <v>234369.23215592001</v>
      </c>
      <c r="M41" s="128">
        <v>184338.75384603004</v>
      </c>
      <c r="N41" s="128">
        <v>12.837300000000001</v>
      </c>
      <c r="O41" s="128">
        <v>14.912100000000001</v>
      </c>
      <c r="P41" s="128">
        <v>14.087300000000001</v>
      </c>
      <c r="Q41" s="128">
        <v>9.3697999999999997</v>
      </c>
      <c r="R41" s="128">
        <v>9.4049999999999994</v>
      </c>
      <c r="S41" s="128">
        <v>27.530899999999999</v>
      </c>
      <c r="T41" s="128">
        <v>27.666799999999999</v>
      </c>
      <c r="U41" s="128">
        <v>27.8734</v>
      </c>
      <c r="V41" s="128">
        <v>13.703900000000001</v>
      </c>
      <c r="W41" s="128">
        <v>13.1569</v>
      </c>
      <c r="X41" s="128">
        <v>5.2442000000000002</v>
      </c>
      <c r="Y41" s="128">
        <v>5.6910999999999996</v>
      </c>
      <c r="Z41" s="128">
        <v>3.3281000000000001</v>
      </c>
      <c r="AA41" s="128">
        <v>11.440099999999999</v>
      </c>
      <c r="AB41" s="128">
        <v>15.530200000000001</v>
      </c>
      <c r="AC41" s="128">
        <v>6.4488000000000003</v>
      </c>
      <c r="AD41" s="129"/>
      <c r="AE41" s="129"/>
      <c r="AF41" s="129"/>
    </row>
    <row r="42" spans="1:32" hidden="1" outlineLevel="1">
      <c r="A42" s="62">
        <v>41487</v>
      </c>
      <c r="B42" s="128">
        <v>635247.58474645996</v>
      </c>
      <c r="C42" s="128">
        <v>405927.34820234001</v>
      </c>
      <c r="D42" s="128">
        <v>229320.23654412001</v>
      </c>
      <c r="E42" s="128">
        <v>192970.18827561001</v>
      </c>
      <c r="F42" s="128">
        <v>117619.92857511</v>
      </c>
      <c r="G42" s="128">
        <v>75350.259700499999</v>
      </c>
      <c r="H42" s="128">
        <v>177899.26172092996</v>
      </c>
      <c r="I42" s="128">
        <v>121502.28885359</v>
      </c>
      <c r="J42" s="128">
        <v>56396.972867340002</v>
      </c>
      <c r="K42" s="128">
        <v>422979.66445584007</v>
      </c>
      <c r="L42" s="128">
        <v>237641.82687294</v>
      </c>
      <c r="M42" s="128">
        <v>185337.83758290001</v>
      </c>
      <c r="N42" s="128">
        <v>12.6204</v>
      </c>
      <c r="O42" s="128">
        <v>14.2797</v>
      </c>
      <c r="P42" s="128">
        <v>13.581</v>
      </c>
      <c r="Q42" s="128">
        <v>9.8181999999999992</v>
      </c>
      <c r="R42" s="128">
        <v>9.8363999999999994</v>
      </c>
      <c r="S42" s="128">
        <v>26.785699999999999</v>
      </c>
      <c r="T42" s="128">
        <v>26.896999999999998</v>
      </c>
      <c r="U42" s="128">
        <v>26.974299999999999</v>
      </c>
      <c r="V42" s="128">
        <v>13.087</v>
      </c>
      <c r="W42" s="128">
        <v>12.775399999999999</v>
      </c>
      <c r="X42" s="128">
        <v>6.0347</v>
      </c>
      <c r="Y42" s="128">
        <v>6.3067000000000002</v>
      </c>
      <c r="Z42" s="128">
        <v>3.4735999999999998</v>
      </c>
      <c r="AA42" s="128">
        <v>11.7521</v>
      </c>
      <c r="AB42" s="128">
        <v>15.6442</v>
      </c>
      <c r="AC42" s="128">
        <v>6.4705000000000004</v>
      </c>
      <c r="AD42" s="129"/>
      <c r="AE42" s="129"/>
      <c r="AF42" s="129"/>
    </row>
    <row r="43" spans="1:32" hidden="1" outlineLevel="1">
      <c r="A43" s="62">
        <v>41518</v>
      </c>
      <c r="B43" s="128">
        <v>647273.88087458001</v>
      </c>
      <c r="C43" s="128">
        <v>416780.16825296002</v>
      </c>
      <c r="D43" s="128">
        <v>230493.71262162001</v>
      </c>
      <c r="E43" s="128">
        <v>193270.27496344</v>
      </c>
      <c r="F43" s="128">
        <v>119708.25433228</v>
      </c>
      <c r="G43" s="128">
        <v>73562.020631160005</v>
      </c>
      <c r="H43" s="128">
        <v>184488.52965036</v>
      </c>
      <c r="I43" s="128">
        <v>125115.48955981</v>
      </c>
      <c r="J43" s="128">
        <v>59373.040090549985</v>
      </c>
      <c r="K43" s="128">
        <v>429599.50984735996</v>
      </c>
      <c r="L43" s="128">
        <v>242608.63880843</v>
      </c>
      <c r="M43" s="128">
        <v>186990.87103893002</v>
      </c>
      <c r="N43" s="128">
        <v>12.842499999999999</v>
      </c>
      <c r="O43" s="128">
        <v>14.3653</v>
      </c>
      <c r="P43" s="128">
        <v>13.6723</v>
      </c>
      <c r="Q43" s="128">
        <v>9.6228999999999996</v>
      </c>
      <c r="R43" s="128">
        <v>9.6465999999999994</v>
      </c>
      <c r="S43" s="128">
        <v>26.049499999999998</v>
      </c>
      <c r="T43" s="128">
        <v>26.444099999999999</v>
      </c>
      <c r="U43" s="128">
        <v>26.7272</v>
      </c>
      <c r="V43" s="128">
        <v>10.706799999999999</v>
      </c>
      <c r="W43" s="128">
        <v>10.335599999999999</v>
      </c>
      <c r="X43" s="128">
        <v>6.5982000000000003</v>
      </c>
      <c r="Y43" s="128">
        <v>6.9355000000000002</v>
      </c>
      <c r="Z43" s="128">
        <v>4.0125999999999999</v>
      </c>
      <c r="AA43" s="128">
        <v>11.7951</v>
      </c>
      <c r="AB43" s="128">
        <v>16.026800000000001</v>
      </c>
      <c r="AC43" s="128">
        <v>6.5187999999999997</v>
      </c>
      <c r="AD43" s="129"/>
      <c r="AE43" s="129"/>
      <c r="AF43" s="129"/>
    </row>
    <row r="44" spans="1:32" hidden="1" outlineLevel="1">
      <c r="A44" s="62">
        <v>41548</v>
      </c>
      <c r="B44" s="128">
        <v>655289.35005309002</v>
      </c>
      <c r="C44" s="128">
        <v>422878.10166198999</v>
      </c>
      <c r="D44" s="128">
        <v>232411.2483911</v>
      </c>
      <c r="E44" s="128">
        <v>194228.04084743999</v>
      </c>
      <c r="F44" s="128">
        <v>121724.2914692</v>
      </c>
      <c r="G44" s="128">
        <v>72503.749378239998</v>
      </c>
      <c r="H44" s="128">
        <v>179631.72389935007</v>
      </c>
      <c r="I44" s="128">
        <v>122811.85997803</v>
      </c>
      <c r="J44" s="128">
        <v>56819.863921320008</v>
      </c>
      <c r="K44" s="128">
        <v>435004.04546326998</v>
      </c>
      <c r="L44" s="128">
        <v>248720.21152213999</v>
      </c>
      <c r="M44" s="128">
        <v>186283.83394112997</v>
      </c>
      <c r="N44" s="128">
        <v>12.8005</v>
      </c>
      <c r="O44" s="128">
        <v>14.429</v>
      </c>
      <c r="P44" s="128">
        <v>14.1145</v>
      </c>
      <c r="Q44" s="128">
        <v>8.9315999999999995</v>
      </c>
      <c r="R44" s="128">
        <v>8.9532000000000007</v>
      </c>
      <c r="S44" s="128">
        <v>26.5639</v>
      </c>
      <c r="T44" s="128">
        <v>26.68</v>
      </c>
      <c r="U44" s="128">
        <v>26.73</v>
      </c>
      <c r="V44" s="128">
        <v>13.7944</v>
      </c>
      <c r="W44" s="128">
        <v>12.8657</v>
      </c>
      <c r="X44" s="128">
        <v>5.7206000000000001</v>
      </c>
      <c r="Y44" s="128">
        <v>6.1071</v>
      </c>
      <c r="Z44" s="128">
        <v>3.8248000000000002</v>
      </c>
      <c r="AA44" s="128">
        <v>12.335599999999999</v>
      </c>
      <c r="AB44" s="128">
        <v>16.1922</v>
      </c>
      <c r="AC44" s="128">
        <v>6.7759999999999998</v>
      </c>
      <c r="AD44" s="129"/>
      <c r="AE44" s="129"/>
      <c r="AF44" s="129"/>
    </row>
    <row r="45" spans="1:32" hidden="1" outlineLevel="1">
      <c r="A45" s="62">
        <v>41579</v>
      </c>
      <c r="B45" s="128">
        <v>669620.60662860004</v>
      </c>
      <c r="C45" s="128">
        <v>436342.35297141998</v>
      </c>
      <c r="D45" s="128">
        <v>233278.25365718</v>
      </c>
      <c r="E45" s="128">
        <v>192729.40015614999</v>
      </c>
      <c r="F45" s="128">
        <v>123109.85768152001</v>
      </c>
      <c r="G45" s="128">
        <v>69619.542474629998</v>
      </c>
      <c r="H45" s="128">
        <v>179590.15803049001</v>
      </c>
      <c r="I45" s="128">
        <v>122303.97823223997</v>
      </c>
      <c r="J45" s="128">
        <v>57286.179798249999</v>
      </c>
      <c r="K45" s="128">
        <v>440143.39587338001</v>
      </c>
      <c r="L45" s="128">
        <v>254597.74009430004</v>
      </c>
      <c r="M45" s="128">
        <v>185545.65577908</v>
      </c>
      <c r="N45" s="128">
        <v>13.989100000000001</v>
      </c>
      <c r="O45" s="128">
        <v>15.9773</v>
      </c>
      <c r="P45" s="128">
        <v>15.7784</v>
      </c>
      <c r="Q45" s="128">
        <v>8.6725999999999992</v>
      </c>
      <c r="R45" s="128">
        <v>8.6974999999999998</v>
      </c>
      <c r="S45" s="128">
        <v>27.735900000000001</v>
      </c>
      <c r="T45" s="128">
        <v>27.863800000000001</v>
      </c>
      <c r="U45" s="128">
        <v>28.322500000000002</v>
      </c>
      <c r="V45" s="128">
        <v>10.3514</v>
      </c>
      <c r="W45" s="128">
        <v>10.094900000000001</v>
      </c>
      <c r="X45" s="128">
        <v>6.3307000000000002</v>
      </c>
      <c r="Y45" s="128">
        <v>6.5606999999999998</v>
      </c>
      <c r="Z45" s="128">
        <v>4.6372</v>
      </c>
      <c r="AA45" s="128">
        <v>12.0067</v>
      </c>
      <c r="AB45" s="128">
        <v>16.196899999999999</v>
      </c>
      <c r="AC45" s="128">
        <v>6.5354000000000001</v>
      </c>
      <c r="AD45" s="129"/>
      <c r="AE45" s="129"/>
      <c r="AF45" s="129"/>
    </row>
    <row r="46" spans="1:32" hidden="1" outlineLevel="1">
      <c r="A46" s="62">
        <v>41609</v>
      </c>
      <c r="B46" s="128">
        <v>691902.84164614999</v>
      </c>
      <c r="C46" s="128">
        <v>454214.57989699999</v>
      </c>
      <c r="D46" s="128">
        <v>237688.26174915</v>
      </c>
      <c r="E46" s="128">
        <v>193529.08842438</v>
      </c>
      <c r="F46" s="128">
        <v>125681.01846707</v>
      </c>
      <c r="G46" s="128">
        <v>67848.069957309999</v>
      </c>
      <c r="H46" s="128">
        <v>195159.68340818991</v>
      </c>
      <c r="I46" s="128">
        <v>138241.56196188999</v>
      </c>
      <c r="J46" s="128">
        <v>56918.121446299992</v>
      </c>
      <c r="K46" s="128">
        <v>441951.18552858994</v>
      </c>
      <c r="L46" s="128">
        <v>257828.95895524003</v>
      </c>
      <c r="M46" s="128">
        <v>184122.22657334997</v>
      </c>
      <c r="N46" s="128">
        <v>14.1279</v>
      </c>
      <c r="O46" s="128">
        <v>16.8398</v>
      </c>
      <c r="P46" s="128">
        <v>16.585899999999999</v>
      </c>
      <c r="Q46" s="128">
        <v>8.8026999999999997</v>
      </c>
      <c r="R46" s="128">
        <v>8.8274000000000008</v>
      </c>
      <c r="S46" s="128">
        <v>25.959900000000001</v>
      </c>
      <c r="T46" s="128">
        <v>26.0929</v>
      </c>
      <c r="U46" s="128">
        <v>25.860499999999998</v>
      </c>
      <c r="V46" s="128">
        <v>11.7408</v>
      </c>
      <c r="W46" s="128">
        <v>11.6516</v>
      </c>
      <c r="X46" s="128">
        <v>9.8370999999999995</v>
      </c>
      <c r="Y46" s="128">
        <v>10.552099999999999</v>
      </c>
      <c r="Z46" s="128">
        <v>4.6047000000000002</v>
      </c>
      <c r="AA46" s="128">
        <v>12.7818</v>
      </c>
      <c r="AB46" s="128">
        <v>17.484999999999999</v>
      </c>
      <c r="AC46" s="128">
        <v>6.9846000000000004</v>
      </c>
      <c r="AD46" s="129"/>
      <c r="AE46" s="129"/>
      <c r="AF46" s="129"/>
    </row>
    <row r="47" spans="1:32" hidden="1" outlineLevel="1">
      <c r="A47" s="62">
        <v>41640</v>
      </c>
      <c r="B47" s="128">
        <v>684194.24848784006</v>
      </c>
      <c r="C47" s="128">
        <v>451304.41446566</v>
      </c>
      <c r="D47" s="128">
        <v>232889.83402218</v>
      </c>
      <c r="E47" s="128">
        <v>192479.22731011</v>
      </c>
      <c r="F47" s="128">
        <v>125879.8528642</v>
      </c>
      <c r="G47" s="128">
        <v>66599.374445909998</v>
      </c>
      <c r="H47" s="128">
        <v>186537.33097599997</v>
      </c>
      <c r="I47" s="128">
        <v>131169.58961403003</v>
      </c>
      <c r="J47" s="128">
        <v>55367.741361970002</v>
      </c>
      <c r="K47" s="128">
        <v>437561.73881755007</v>
      </c>
      <c r="L47" s="128">
        <v>256361.44520234002</v>
      </c>
      <c r="M47" s="128">
        <v>181200.29361520999</v>
      </c>
      <c r="N47" s="128">
        <v>12.924300000000001</v>
      </c>
      <c r="O47" s="128">
        <v>14.3886</v>
      </c>
      <c r="P47" s="128">
        <v>13.833500000000001</v>
      </c>
      <c r="Q47" s="128">
        <v>8.5891999999999999</v>
      </c>
      <c r="R47" s="128">
        <v>8.6309000000000005</v>
      </c>
      <c r="S47" s="128">
        <v>26.7258</v>
      </c>
      <c r="T47" s="128">
        <v>26.795500000000001</v>
      </c>
      <c r="U47" s="128">
        <v>26.903600000000001</v>
      </c>
      <c r="V47" s="128">
        <v>10.628500000000001</v>
      </c>
      <c r="W47" s="128">
        <v>9.6319999999999997</v>
      </c>
      <c r="X47" s="128">
        <v>8.1034000000000006</v>
      </c>
      <c r="Y47" s="128">
        <v>8.7735000000000003</v>
      </c>
      <c r="Z47" s="128">
        <v>3.8336000000000001</v>
      </c>
      <c r="AA47" s="128">
        <v>12.978199999999999</v>
      </c>
      <c r="AB47" s="128">
        <v>17.321400000000001</v>
      </c>
      <c r="AC47" s="128">
        <v>6.8570000000000002</v>
      </c>
      <c r="AD47" s="129"/>
      <c r="AE47" s="129"/>
      <c r="AF47" s="129"/>
    </row>
    <row r="48" spans="1:32" hidden="1" outlineLevel="1">
      <c r="A48" s="62">
        <v>41671</v>
      </c>
      <c r="B48" s="128">
        <v>740093.99047296995</v>
      </c>
      <c r="C48" s="128">
        <v>440829.89599271002</v>
      </c>
      <c r="D48" s="128">
        <v>299264.09448025998</v>
      </c>
      <c r="E48" s="128">
        <v>208613.27761277001</v>
      </c>
      <c r="F48" s="128">
        <v>126880.04822565</v>
      </c>
      <c r="G48" s="128">
        <v>81733.229387119994</v>
      </c>
      <c r="H48" s="128">
        <v>197129.93176649002</v>
      </c>
      <c r="I48" s="128">
        <v>130705.30002348003</v>
      </c>
      <c r="J48" s="128">
        <v>66424.631743010003</v>
      </c>
      <c r="K48" s="128">
        <v>449027.87247846008</v>
      </c>
      <c r="L48" s="128">
        <v>236817.91992394999</v>
      </c>
      <c r="M48" s="128">
        <v>212209.95255451003</v>
      </c>
      <c r="N48" s="128">
        <v>15.232100000000001</v>
      </c>
      <c r="O48" s="128">
        <v>18.9772</v>
      </c>
      <c r="P48" s="128">
        <v>19.2087</v>
      </c>
      <c r="Q48" s="128">
        <v>8.9741999999999997</v>
      </c>
      <c r="R48" s="128">
        <v>8.9821000000000009</v>
      </c>
      <c r="S48" s="128">
        <v>28.5852</v>
      </c>
      <c r="T48" s="128">
        <v>28.669799999999999</v>
      </c>
      <c r="U48" s="128">
        <v>28.838999999999999</v>
      </c>
      <c r="V48" s="128">
        <v>13.9701</v>
      </c>
      <c r="W48" s="128">
        <v>10.192</v>
      </c>
      <c r="X48" s="128">
        <v>11.6007</v>
      </c>
      <c r="Y48" s="128">
        <v>12.8248</v>
      </c>
      <c r="Z48" s="128">
        <v>4.5644999999999998</v>
      </c>
      <c r="AA48" s="128">
        <v>12.2981</v>
      </c>
      <c r="AB48" s="128">
        <v>17.236999999999998</v>
      </c>
      <c r="AC48" s="128">
        <v>7.0368000000000004</v>
      </c>
      <c r="AD48" s="129"/>
      <c r="AE48" s="129"/>
      <c r="AF48" s="129"/>
    </row>
    <row r="49" spans="1:32" hidden="1" outlineLevel="1">
      <c r="A49" s="62">
        <v>41699</v>
      </c>
      <c r="B49" s="128">
        <v>761498.15030583995</v>
      </c>
      <c r="C49" s="128">
        <v>436572.54262056999</v>
      </c>
      <c r="D49" s="128">
        <v>324925.60768527002</v>
      </c>
      <c r="E49" s="128">
        <v>212965.36353812</v>
      </c>
      <c r="F49" s="128">
        <v>125107.55669754</v>
      </c>
      <c r="G49" s="128">
        <v>87857.80684058</v>
      </c>
      <c r="H49" s="128">
        <v>194056.02284381993</v>
      </c>
      <c r="I49" s="128">
        <v>127555.35921602999</v>
      </c>
      <c r="J49" s="128">
        <v>66500.663627789996</v>
      </c>
      <c r="K49" s="128">
        <v>442726.87010608992</v>
      </c>
      <c r="L49" s="128">
        <v>224532.97849349998</v>
      </c>
      <c r="M49" s="128">
        <v>218193.89161259</v>
      </c>
      <c r="N49" s="128">
        <v>15.594900000000001</v>
      </c>
      <c r="O49" s="128">
        <v>19.065300000000001</v>
      </c>
      <c r="P49" s="128">
        <v>19.223500000000001</v>
      </c>
      <c r="Q49" s="128">
        <v>8.5843000000000007</v>
      </c>
      <c r="R49" s="128">
        <v>8.6042000000000005</v>
      </c>
      <c r="S49" s="128">
        <v>27.5245</v>
      </c>
      <c r="T49" s="128">
        <v>27.589300000000001</v>
      </c>
      <c r="U49" s="128">
        <v>27.939699999999998</v>
      </c>
      <c r="V49" s="128">
        <v>14.462400000000001</v>
      </c>
      <c r="W49" s="128">
        <v>12.0914</v>
      </c>
      <c r="X49" s="128">
        <v>8.8165999999999993</v>
      </c>
      <c r="Y49" s="128">
        <v>9.4392999999999994</v>
      </c>
      <c r="Z49" s="128">
        <v>4.5186000000000002</v>
      </c>
      <c r="AA49" s="128">
        <v>13.5875</v>
      </c>
      <c r="AB49" s="128">
        <v>18.4207</v>
      </c>
      <c r="AC49" s="128">
        <v>7.5632000000000001</v>
      </c>
      <c r="AD49" s="129"/>
      <c r="AE49" s="129"/>
      <c r="AF49" s="129"/>
    </row>
    <row r="50" spans="1:32" hidden="1" outlineLevel="1">
      <c r="A50" s="62">
        <v>41730</v>
      </c>
      <c r="B50" s="128">
        <v>769631.56897188001</v>
      </c>
      <c r="C50" s="128">
        <v>435146.42002363002</v>
      </c>
      <c r="D50" s="128">
        <v>334485.14894824999</v>
      </c>
      <c r="E50" s="128">
        <v>213379.18544698</v>
      </c>
      <c r="F50" s="128">
        <v>123833.06569115</v>
      </c>
      <c r="G50" s="128">
        <v>89546.119755830005</v>
      </c>
      <c r="H50" s="128">
        <v>196364.07765344999</v>
      </c>
      <c r="I50" s="128">
        <v>128556.72852366</v>
      </c>
      <c r="J50" s="128">
        <v>67807.349129790004</v>
      </c>
      <c r="K50" s="128">
        <v>440533.5185262899</v>
      </c>
      <c r="L50" s="128">
        <v>224482.76547352999</v>
      </c>
      <c r="M50" s="128">
        <v>216050.75305276</v>
      </c>
      <c r="N50" s="128">
        <v>14.5444</v>
      </c>
      <c r="O50" s="128">
        <v>17.055</v>
      </c>
      <c r="P50" s="128">
        <v>17.0062</v>
      </c>
      <c r="Q50" s="128">
        <v>9.5132999999999992</v>
      </c>
      <c r="R50" s="128">
        <v>9.5436999999999994</v>
      </c>
      <c r="S50" s="128">
        <v>25.810600000000001</v>
      </c>
      <c r="T50" s="128">
        <v>26.464200000000002</v>
      </c>
      <c r="U50" s="128">
        <v>25.8856</v>
      </c>
      <c r="V50" s="128">
        <v>10.213800000000001</v>
      </c>
      <c r="W50" s="128">
        <v>9.6127000000000002</v>
      </c>
      <c r="X50" s="128">
        <v>8.5684000000000005</v>
      </c>
      <c r="Y50" s="128">
        <v>9.6415000000000006</v>
      </c>
      <c r="Z50" s="128">
        <v>4.4885000000000002</v>
      </c>
      <c r="AA50" s="128">
        <v>13.803900000000001</v>
      </c>
      <c r="AB50" s="128">
        <v>19.0916</v>
      </c>
      <c r="AC50" s="128">
        <v>7.8631000000000002</v>
      </c>
      <c r="AD50" s="129"/>
      <c r="AE50" s="129"/>
      <c r="AF50" s="129"/>
    </row>
    <row r="51" spans="1:32" hidden="1" outlineLevel="1">
      <c r="A51" s="62">
        <v>41760</v>
      </c>
      <c r="B51" s="128">
        <v>768214.03510823997</v>
      </c>
      <c r="C51" s="128">
        <v>428301.58147460001</v>
      </c>
      <c r="D51" s="128">
        <v>339912.45363364002</v>
      </c>
      <c r="E51" s="128">
        <v>211828.44217867</v>
      </c>
      <c r="F51" s="128">
        <v>120628.748439</v>
      </c>
      <c r="G51" s="128">
        <v>91199.693739669994</v>
      </c>
      <c r="H51" s="128">
        <v>199787.18565281999</v>
      </c>
      <c r="I51" s="128">
        <v>131515.93488643001</v>
      </c>
      <c r="J51" s="128">
        <v>68271.250766390003</v>
      </c>
      <c r="K51" s="128">
        <v>428613.16888368007</v>
      </c>
      <c r="L51" s="128">
        <v>218553.01366952001</v>
      </c>
      <c r="M51" s="128">
        <v>210060.15521415998</v>
      </c>
      <c r="N51" s="128">
        <v>14.5321</v>
      </c>
      <c r="O51" s="128">
        <v>17.589600000000001</v>
      </c>
      <c r="P51" s="128">
        <v>17.101099999999999</v>
      </c>
      <c r="Q51" s="128">
        <v>9.1713000000000005</v>
      </c>
      <c r="R51" s="128">
        <v>9.1874000000000002</v>
      </c>
      <c r="S51" s="128">
        <v>26.916499999999999</v>
      </c>
      <c r="T51" s="128">
        <v>27.030899999999999</v>
      </c>
      <c r="U51" s="128">
        <v>26.635200000000001</v>
      </c>
      <c r="V51" s="128">
        <v>12.528</v>
      </c>
      <c r="W51" s="128">
        <v>11.262600000000001</v>
      </c>
      <c r="X51" s="128">
        <v>8.7936999999999994</v>
      </c>
      <c r="Y51" s="128">
        <v>9.7447999999999997</v>
      </c>
      <c r="Z51" s="128">
        <v>4.8051000000000004</v>
      </c>
      <c r="AA51" s="128">
        <v>14.019500000000001</v>
      </c>
      <c r="AB51" s="128">
        <v>18.944099999999999</v>
      </c>
      <c r="AC51" s="128">
        <v>7.9867999999999997</v>
      </c>
      <c r="AD51" s="129"/>
      <c r="AE51" s="129"/>
      <c r="AF51" s="129"/>
    </row>
    <row r="52" spans="1:32" hidden="1" outlineLevel="1">
      <c r="A52" s="62">
        <v>41791</v>
      </c>
      <c r="B52" s="128">
        <v>747574.67594224995</v>
      </c>
      <c r="C52" s="128">
        <v>415860.67624554998</v>
      </c>
      <c r="D52" s="128">
        <v>331713.99969670002</v>
      </c>
      <c r="E52" s="128">
        <v>205154.28762875</v>
      </c>
      <c r="F52" s="128">
        <v>118767.32617502</v>
      </c>
      <c r="G52" s="128">
        <v>86386.961453729993</v>
      </c>
      <c r="H52" s="128">
        <v>192982.20653174998</v>
      </c>
      <c r="I52" s="128">
        <v>124250.43384575001</v>
      </c>
      <c r="J52" s="128">
        <v>68731.772685999997</v>
      </c>
      <c r="K52" s="128">
        <v>427801.59001057001</v>
      </c>
      <c r="L52" s="128">
        <v>226226.91619243997</v>
      </c>
      <c r="M52" s="128">
        <v>201574.67381812999</v>
      </c>
      <c r="N52" s="128">
        <v>14.2408</v>
      </c>
      <c r="O52" s="128">
        <v>17.056799999999999</v>
      </c>
      <c r="P52" s="128">
        <v>16.660900000000002</v>
      </c>
      <c r="Q52" s="128">
        <v>9.5276999999999994</v>
      </c>
      <c r="R52" s="128">
        <v>9.5525000000000002</v>
      </c>
      <c r="S52" s="128">
        <v>22.9651</v>
      </c>
      <c r="T52" s="128">
        <v>23.047999999999998</v>
      </c>
      <c r="U52" s="128">
        <v>21.717199999999998</v>
      </c>
      <c r="V52" s="128">
        <v>12.789099999999999</v>
      </c>
      <c r="W52" s="128">
        <v>12.088800000000001</v>
      </c>
      <c r="X52" s="128">
        <v>8.9596999999999998</v>
      </c>
      <c r="Y52" s="128">
        <v>9.9164999999999992</v>
      </c>
      <c r="Z52" s="128">
        <v>5.1832000000000003</v>
      </c>
      <c r="AA52" s="128">
        <v>14.145300000000001</v>
      </c>
      <c r="AB52" s="128">
        <v>18.93</v>
      </c>
      <c r="AC52" s="128">
        <v>8.1380999999999997</v>
      </c>
      <c r="AD52" s="129"/>
      <c r="AE52" s="129"/>
      <c r="AF52" s="129"/>
    </row>
    <row r="53" spans="1:32" hidden="1" outlineLevel="1">
      <c r="A53" s="62">
        <v>41821</v>
      </c>
      <c r="B53" s="128">
        <v>748115.96045560995</v>
      </c>
      <c r="C53" s="128">
        <v>412646.40045978001</v>
      </c>
      <c r="D53" s="128">
        <v>335469.55999583</v>
      </c>
      <c r="E53" s="128">
        <v>204652.17070717001</v>
      </c>
      <c r="F53" s="128">
        <v>117507.61797743</v>
      </c>
      <c r="G53" s="128">
        <v>87144.552729739997</v>
      </c>
      <c r="H53" s="128">
        <v>194761.22011708</v>
      </c>
      <c r="I53" s="128">
        <v>126229.71580313001</v>
      </c>
      <c r="J53" s="128">
        <v>68531.504313949976</v>
      </c>
      <c r="K53" s="128">
        <v>425138.37270084006</v>
      </c>
      <c r="L53" s="128">
        <v>225060.08451161004</v>
      </c>
      <c r="M53" s="128">
        <v>200078.28818922996</v>
      </c>
      <c r="N53" s="128">
        <v>13.598699999999999</v>
      </c>
      <c r="O53" s="128">
        <v>15.788399999999999</v>
      </c>
      <c r="P53" s="128">
        <v>15.360200000000001</v>
      </c>
      <c r="Q53" s="128">
        <v>8.9351000000000003</v>
      </c>
      <c r="R53" s="128">
        <v>8.9709000000000003</v>
      </c>
      <c r="S53" s="128">
        <v>23.752099999999999</v>
      </c>
      <c r="T53" s="128">
        <v>23.810500000000001</v>
      </c>
      <c r="U53" s="128">
        <v>22.389299999999999</v>
      </c>
      <c r="V53" s="128">
        <v>11.9795</v>
      </c>
      <c r="W53" s="128">
        <v>7.2382999999999997</v>
      </c>
      <c r="X53" s="128">
        <v>8.0687999999999995</v>
      </c>
      <c r="Y53" s="128">
        <v>8.8427000000000007</v>
      </c>
      <c r="Z53" s="128">
        <v>4.7405999999999997</v>
      </c>
      <c r="AA53" s="128">
        <v>13.8139</v>
      </c>
      <c r="AB53" s="128">
        <v>18.695900000000002</v>
      </c>
      <c r="AC53" s="128">
        <v>7.8018999999999998</v>
      </c>
      <c r="AD53" s="129"/>
      <c r="AE53" s="129"/>
      <c r="AF53" s="129"/>
    </row>
    <row r="54" spans="1:32" hidden="1" outlineLevel="1">
      <c r="A54" s="62">
        <v>41852</v>
      </c>
      <c r="B54" s="128">
        <v>782932.26541234995</v>
      </c>
      <c r="C54" s="128">
        <v>413391.82767337002</v>
      </c>
      <c r="D54" s="128">
        <v>369540.43773897999</v>
      </c>
      <c r="E54" s="128">
        <v>215109.20412422001</v>
      </c>
      <c r="F54" s="128">
        <v>117301.45970485</v>
      </c>
      <c r="G54" s="128">
        <v>97807.744419370007</v>
      </c>
      <c r="H54" s="128">
        <v>206867.54556841002</v>
      </c>
      <c r="I54" s="128">
        <v>131614.66462302001</v>
      </c>
      <c r="J54" s="128">
        <v>75252.880945390003</v>
      </c>
      <c r="K54" s="128">
        <v>438263.67022214999</v>
      </c>
      <c r="L54" s="128">
        <v>220980.5382979</v>
      </c>
      <c r="M54" s="128">
        <v>217283.13192425002</v>
      </c>
      <c r="N54" s="128">
        <v>13.3079</v>
      </c>
      <c r="O54" s="128">
        <v>16.337199999999999</v>
      </c>
      <c r="P54" s="128">
        <v>15.598800000000001</v>
      </c>
      <c r="Q54" s="128">
        <v>8.9481000000000002</v>
      </c>
      <c r="R54" s="128">
        <v>8.9619</v>
      </c>
      <c r="S54" s="128">
        <v>28.683800000000002</v>
      </c>
      <c r="T54" s="128">
        <v>28.781400000000001</v>
      </c>
      <c r="U54" s="128">
        <v>29.619</v>
      </c>
      <c r="V54" s="128">
        <v>15.5967</v>
      </c>
      <c r="W54" s="128">
        <v>10.3742</v>
      </c>
      <c r="X54" s="128">
        <v>7.8148999999999997</v>
      </c>
      <c r="Y54" s="128">
        <v>8.6056000000000008</v>
      </c>
      <c r="Z54" s="128">
        <v>3.9119999999999999</v>
      </c>
      <c r="AA54" s="128">
        <v>13.0829</v>
      </c>
      <c r="AB54" s="128">
        <v>18.290299999999998</v>
      </c>
      <c r="AC54" s="128">
        <v>7.8259999999999996</v>
      </c>
      <c r="AD54" s="129"/>
      <c r="AE54" s="129"/>
      <c r="AF54" s="129"/>
    </row>
    <row r="55" spans="1:32" hidden="1" outlineLevel="1" collapsed="1">
      <c r="A55" s="62">
        <v>41883</v>
      </c>
      <c r="B55" s="128">
        <v>756858.02188717003</v>
      </c>
      <c r="C55" s="128">
        <v>413282.60604293999</v>
      </c>
      <c r="D55" s="128">
        <v>343575.41584422998</v>
      </c>
      <c r="E55" s="128">
        <v>207799.35824261</v>
      </c>
      <c r="F55" s="128">
        <v>116562.98607557001</v>
      </c>
      <c r="G55" s="128">
        <v>91236.372167039997</v>
      </c>
      <c r="H55" s="128">
        <v>218295.42600474009</v>
      </c>
      <c r="I55" s="128">
        <v>149706.53576759002</v>
      </c>
      <c r="J55" s="128">
        <v>68588.890237150001</v>
      </c>
      <c r="K55" s="128">
        <v>410029.48555735016</v>
      </c>
      <c r="L55" s="128">
        <v>212693.25209957996</v>
      </c>
      <c r="M55" s="128">
        <v>197336.23345776999</v>
      </c>
      <c r="N55" s="128">
        <v>14.5792</v>
      </c>
      <c r="O55" s="128">
        <v>16.011600000000001</v>
      </c>
      <c r="P55" s="128">
        <v>15.3141</v>
      </c>
      <c r="Q55" s="128">
        <v>9.4710999999999999</v>
      </c>
      <c r="R55" s="128">
        <v>9.5142000000000007</v>
      </c>
      <c r="S55" s="128">
        <v>28.116800000000001</v>
      </c>
      <c r="T55" s="128">
        <v>28.197500000000002</v>
      </c>
      <c r="U55" s="128">
        <v>28.9649</v>
      </c>
      <c r="V55" s="128">
        <v>14.887600000000001</v>
      </c>
      <c r="W55" s="128">
        <v>9.8297000000000008</v>
      </c>
      <c r="X55" s="128">
        <v>7.8879999999999999</v>
      </c>
      <c r="Y55" s="128">
        <v>8.2448999999999995</v>
      </c>
      <c r="Z55" s="128">
        <v>5.6026999999999996</v>
      </c>
      <c r="AA55" s="128">
        <v>12.670500000000001</v>
      </c>
      <c r="AB55" s="128">
        <v>18.354900000000001</v>
      </c>
      <c r="AC55" s="128">
        <v>7.62</v>
      </c>
      <c r="AD55" s="129"/>
      <c r="AE55" s="129"/>
      <c r="AF55" s="129"/>
    </row>
    <row r="56" spans="1:32" hidden="1" outlineLevel="1" collapsed="1">
      <c r="A56" s="62">
        <v>41913</v>
      </c>
      <c r="B56" s="128">
        <v>752455.44743189996</v>
      </c>
      <c r="C56" s="128">
        <v>416000.49463949999</v>
      </c>
      <c r="D56" s="128">
        <v>336454.95279240003</v>
      </c>
      <c r="E56" s="128">
        <v>204818.69370336001</v>
      </c>
      <c r="F56" s="128">
        <v>115145.76556928</v>
      </c>
      <c r="G56" s="128">
        <v>89672.928134079993</v>
      </c>
      <c r="H56" s="128">
        <v>200774.43128047002</v>
      </c>
      <c r="I56" s="128">
        <v>131258.16505185998</v>
      </c>
      <c r="J56" s="128">
        <v>69516.266228609995</v>
      </c>
      <c r="K56" s="128">
        <v>401547.78789000993</v>
      </c>
      <c r="L56" s="128">
        <v>210425.51910591999</v>
      </c>
      <c r="M56" s="128">
        <v>191122.26878409</v>
      </c>
      <c r="N56" s="128">
        <v>13.597799999999999</v>
      </c>
      <c r="O56" s="128">
        <v>15.948600000000001</v>
      </c>
      <c r="P56" s="128">
        <v>15.5411</v>
      </c>
      <c r="Q56" s="128">
        <v>8.8154000000000003</v>
      </c>
      <c r="R56" s="128">
        <v>8.8255999999999997</v>
      </c>
      <c r="S56" s="128">
        <v>28.2559</v>
      </c>
      <c r="T56" s="128">
        <v>28.3901</v>
      </c>
      <c r="U56" s="128">
        <v>29.498799999999999</v>
      </c>
      <c r="V56" s="128">
        <v>19.310400000000001</v>
      </c>
      <c r="W56" s="128">
        <v>13.253</v>
      </c>
      <c r="X56" s="128">
        <v>7.9157000000000002</v>
      </c>
      <c r="Y56" s="128">
        <v>8.4986999999999995</v>
      </c>
      <c r="Z56" s="128">
        <v>4.3170999999999999</v>
      </c>
      <c r="AA56" s="128">
        <v>13.2418</v>
      </c>
      <c r="AB56" s="128">
        <v>18.295300000000001</v>
      </c>
      <c r="AC56" s="128">
        <v>7.9077999999999999</v>
      </c>
      <c r="AD56" s="129"/>
      <c r="AE56" s="129"/>
      <c r="AF56" s="129"/>
    </row>
    <row r="57" spans="1:32" hidden="1" outlineLevel="1" collapsed="1">
      <c r="A57" s="62">
        <v>41944</v>
      </c>
      <c r="B57" s="128">
        <v>769413.75686273002</v>
      </c>
      <c r="C57" s="128">
        <v>409805.49628447997</v>
      </c>
      <c r="D57" s="128">
        <v>359608.26057824999</v>
      </c>
      <c r="E57" s="128">
        <v>211621.22735808999</v>
      </c>
      <c r="F57" s="128">
        <v>112271.05244143</v>
      </c>
      <c r="G57" s="128">
        <v>99350.174916660006</v>
      </c>
      <c r="H57" s="128">
        <v>207926.58440129008</v>
      </c>
      <c r="I57" s="128">
        <v>129137.48322984998</v>
      </c>
      <c r="J57" s="128">
        <v>78789.101171440008</v>
      </c>
      <c r="K57" s="128">
        <v>419473.41178976005</v>
      </c>
      <c r="L57" s="128">
        <v>206035.81147339998</v>
      </c>
      <c r="M57" s="128">
        <v>213437.60031635995</v>
      </c>
      <c r="N57" s="128">
        <v>14.153700000000001</v>
      </c>
      <c r="O57" s="128">
        <v>16.653700000000001</v>
      </c>
      <c r="P57" s="128">
        <v>16.040400000000002</v>
      </c>
      <c r="Q57" s="128">
        <v>8.4643999999999995</v>
      </c>
      <c r="R57" s="128">
        <v>8.4797999999999991</v>
      </c>
      <c r="S57" s="128">
        <v>27.833200000000001</v>
      </c>
      <c r="T57" s="128">
        <v>28.1295</v>
      </c>
      <c r="U57" s="128">
        <v>28.848700000000001</v>
      </c>
      <c r="V57" s="128">
        <v>10.8833</v>
      </c>
      <c r="W57" s="128">
        <v>6.8723000000000001</v>
      </c>
      <c r="X57" s="128">
        <v>7.8320999999999996</v>
      </c>
      <c r="Y57" s="128">
        <v>8.1936999999999998</v>
      </c>
      <c r="Z57" s="128">
        <v>5.6669999999999998</v>
      </c>
      <c r="AA57" s="128">
        <v>12.753500000000001</v>
      </c>
      <c r="AB57" s="128">
        <v>18.613499999999998</v>
      </c>
      <c r="AC57" s="128">
        <v>7.7567000000000004</v>
      </c>
      <c r="AD57" s="129"/>
      <c r="AE57" s="129"/>
      <c r="AF57" s="129"/>
    </row>
    <row r="58" spans="1:32" hidden="1" outlineLevel="1" collapsed="1">
      <c r="A58" s="62">
        <v>41974</v>
      </c>
      <c r="B58" s="128">
        <v>778840.96029554005</v>
      </c>
      <c r="C58" s="128">
        <v>412939.27281390002</v>
      </c>
      <c r="D58" s="128">
        <v>365901.68748164002</v>
      </c>
      <c r="E58" s="128">
        <v>211214.97879940001</v>
      </c>
      <c r="F58" s="128">
        <v>110074.94183505001</v>
      </c>
      <c r="G58" s="128">
        <v>101140.03696435</v>
      </c>
      <c r="H58" s="128">
        <v>218724.39275888001</v>
      </c>
      <c r="I58" s="128">
        <v>136722.04662949999</v>
      </c>
      <c r="J58" s="128">
        <v>82002.346129380006</v>
      </c>
      <c r="K58" s="128">
        <v>418134.5514663299</v>
      </c>
      <c r="L58" s="128">
        <v>200859.34588110002</v>
      </c>
      <c r="M58" s="128">
        <v>217275.20558523003</v>
      </c>
      <c r="N58" s="128">
        <v>14.5284</v>
      </c>
      <c r="O58" s="128">
        <v>16.8644</v>
      </c>
      <c r="P58" s="128">
        <v>16.497900000000001</v>
      </c>
      <c r="Q58" s="128">
        <v>9.1495999999999995</v>
      </c>
      <c r="R58" s="128">
        <v>9.1766000000000005</v>
      </c>
      <c r="S58" s="128">
        <v>27.876300000000001</v>
      </c>
      <c r="T58" s="128">
        <v>27.947299999999998</v>
      </c>
      <c r="U58" s="128">
        <v>28.215399999999999</v>
      </c>
      <c r="V58" s="128">
        <v>13.2971</v>
      </c>
      <c r="W58" s="128">
        <v>9.8217999999999996</v>
      </c>
      <c r="X58" s="128">
        <v>7.6616999999999997</v>
      </c>
      <c r="Y58" s="128">
        <v>7.9539999999999997</v>
      </c>
      <c r="Z58" s="128">
        <v>5.1957000000000004</v>
      </c>
      <c r="AA58" s="128">
        <v>12.383699999999999</v>
      </c>
      <c r="AB58" s="128">
        <v>17.073799999999999</v>
      </c>
      <c r="AC58" s="128">
        <v>7.8296000000000001</v>
      </c>
      <c r="AD58" s="129"/>
      <c r="AE58" s="129"/>
      <c r="AF58" s="129"/>
    </row>
    <row r="59" spans="1:32" hidden="1" outlineLevel="1">
      <c r="A59" s="62">
        <v>42005</v>
      </c>
      <c r="B59" s="128">
        <v>778154.08546475996</v>
      </c>
      <c r="C59" s="128">
        <v>411106.00523334998</v>
      </c>
      <c r="D59" s="128">
        <v>367048.08023140999</v>
      </c>
      <c r="E59" s="128">
        <v>211841.6593193</v>
      </c>
      <c r="F59" s="128">
        <v>109426.94380738</v>
      </c>
      <c r="G59" s="128">
        <v>102414.71551192</v>
      </c>
      <c r="H59" s="128">
        <v>216940.39162762999</v>
      </c>
      <c r="I59" s="128">
        <v>136600.34013940001</v>
      </c>
      <c r="J59" s="128">
        <v>80340.05148822999</v>
      </c>
      <c r="K59" s="128">
        <v>410376.58803545003</v>
      </c>
      <c r="L59" s="128">
        <v>196136.92152367003</v>
      </c>
      <c r="M59" s="128">
        <v>214239.66651178003</v>
      </c>
      <c r="N59" s="128">
        <v>14.3965</v>
      </c>
      <c r="O59" s="128">
        <v>17.052600000000002</v>
      </c>
      <c r="P59" s="128">
        <v>16.5077</v>
      </c>
      <c r="Q59" s="128">
        <v>8.4606999999999992</v>
      </c>
      <c r="R59" s="128">
        <v>8.4745000000000008</v>
      </c>
      <c r="S59" s="128">
        <v>27.260999999999999</v>
      </c>
      <c r="T59" s="128">
        <v>27.643899999999999</v>
      </c>
      <c r="U59" s="128">
        <v>27.600200000000001</v>
      </c>
      <c r="V59" s="128">
        <v>12.0624</v>
      </c>
      <c r="W59" s="128">
        <v>11.315099999999999</v>
      </c>
      <c r="X59" s="128">
        <v>6.0303000000000004</v>
      </c>
      <c r="Y59" s="128">
        <v>6.0698999999999996</v>
      </c>
      <c r="Z59" s="128">
        <v>5.6573000000000002</v>
      </c>
      <c r="AA59" s="128">
        <v>12.5425</v>
      </c>
      <c r="AB59" s="128">
        <v>17.241499999999998</v>
      </c>
      <c r="AC59" s="128">
        <v>8.0576000000000008</v>
      </c>
      <c r="AD59" s="129"/>
      <c r="AE59" s="129"/>
      <c r="AF59" s="129"/>
    </row>
    <row r="60" spans="1:32" hidden="1" outlineLevel="1" collapsed="1">
      <c r="A60" s="62">
        <v>42036</v>
      </c>
      <c r="B60" s="128">
        <v>1017550.66037137</v>
      </c>
      <c r="C60" s="128">
        <v>403278.44158871</v>
      </c>
      <c r="D60" s="128">
        <v>614272.21878265997</v>
      </c>
      <c r="E60" s="128">
        <v>281189.56427849998</v>
      </c>
      <c r="F60" s="128">
        <v>108491.38470136</v>
      </c>
      <c r="G60" s="128">
        <v>172698.17957713999</v>
      </c>
      <c r="H60" s="128">
        <v>276891.81056388991</v>
      </c>
      <c r="I60" s="128">
        <v>138600.66982375999</v>
      </c>
      <c r="J60" s="128">
        <v>138291.14074013001</v>
      </c>
      <c r="K60" s="128">
        <v>536222.9710163601</v>
      </c>
      <c r="L60" s="128">
        <v>188544.88948506996</v>
      </c>
      <c r="M60" s="128">
        <v>347678.08153129008</v>
      </c>
      <c r="N60" s="128">
        <v>14.8124</v>
      </c>
      <c r="O60" s="128">
        <v>18.714600000000001</v>
      </c>
      <c r="P60" s="128">
        <v>18.424900000000001</v>
      </c>
      <c r="Q60" s="128">
        <v>8.7472999999999992</v>
      </c>
      <c r="R60" s="128">
        <v>8.7544000000000004</v>
      </c>
      <c r="S60" s="128">
        <v>26.189699999999998</v>
      </c>
      <c r="T60" s="128">
        <v>26.339200000000002</v>
      </c>
      <c r="U60" s="128">
        <v>25.277699999999999</v>
      </c>
      <c r="V60" s="128">
        <v>14.4377</v>
      </c>
      <c r="W60" s="128">
        <v>10.3765</v>
      </c>
      <c r="X60" s="128">
        <v>6.9762000000000004</v>
      </c>
      <c r="Y60" s="128">
        <v>7.3208000000000002</v>
      </c>
      <c r="Z60" s="128">
        <v>5.3757999999999999</v>
      </c>
      <c r="AA60" s="128">
        <v>10.9223</v>
      </c>
      <c r="AB60" s="128">
        <v>16.5655</v>
      </c>
      <c r="AC60" s="128">
        <v>7.5208000000000004</v>
      </c>
      <c r="AD60" s="129"/>
      <c r="AE60" s="129"/>
      <c r="AF60" s="129"/>
    </row>
    <row r="61" spans="1:32" hidden="1" outlineLevel="1" collapsed="1">
      <c r="A61" s="62">
        <v>42064</v>
      </c>
      <c r="B61" s="128">
        <v>900508.71092691994</v>
      </c>
      <c r="C61" s="128">
        <v>390574.26554314001</v>
      </c>
      <c r="D61" s="128">
        <v>509934.44538378</v>
      </c>
      <c r="E61" s="128">
        <v>249381.13861657999</v>
      </c>
      <c r="F61" s="128">
        <v>107471.18982604</v>
      </c>
      <c r="G61" s="128">
        <v>141909.94879053999</v>
      </c>
      <c r="H61" s="128">
        <v>246459.22523960003</v>
      </c>
      <c r="I61" s="128">
        <v>137853.64334774</v>
      </c>
      <c r="J61" s="128">
        <v>108605.58189185997</v>
      </c>
      <c r="K61" s="128">
        <v>455240.14519513992</v>
      </c>
      <c r="L61" s="128">
        <v>181551.27971673998</v>
      </c>
      <c r="M61" s="128">
        <v>273688.86547840002</v>
      </c>
      <c r="N61" s="128">
        <v>15.782299999999999</v>
      </c>
      <c r="O61" s="128">
        <v>23.369599999999998</v>
      </c>
      <c r="P61" s="128">
        <v>23.705200000000001</v>
      </c>
      <c r="Q61" s="128">
        <v>7.2922000000000002</v>
      </c>
      <c r="R61" s="128">
        <v>7.3007999999999997</v>
      </c>
      <c r="S61" s="128">
        <v>26.045500000000001</v>
      </c>
      <c r="T61" s="128">
        <v>26.1736</v>
      </c>
      <c r="U61" s="128">
        <v>24.716000000000001</v>
      </c>
      <c r="V61" s="128">
        <v>15.105600000000001</v>
      </c>
      <c r="W61" s="128">
        <v>11.9482</v>
      </c>
      <c r="X61" s="128">
        <v>10.036</v>
      </c>
      <c r="Y61" s="128">
        <v>11.1668</v>
      </c>
      <c r="Z61" s="128">
        <v>4.5392999999999999</v>
      </c>
      <c r="AA61" s="128">
        <v>12.0143</v>
      </c>
      <c r="AB61" s="128">
        <v>17.665400000000002</v>
      </c>
      <c r="AC61" s="128">
        <v>7.8662000000000001</v>
      </c>
      <c r="AD61" s="129"/>
      <c r="AE61" s="129"/>
      <c r="AF61" s="129"/>
    </row>
    <row r="62" spans="1:32" hidden="1" outlineLevel="1" collapsed="1">
      <c r="A62" s="62">
        <v>42095</v>
      </c>
      <c r="B62" s="128">
        <v>841940.10239265999</v>
      </c>
      <c r="C62" s="128">
        <v>389739.58106373</v>
      </c>
      <c r="D62" s="128">
        <v>452200.52132892999</v>
      </c>
      <c r="E62" s="128">
        <v>233481.34146975001</v>
      </c>
      <c r="F62" s="128">
        <v>107283.62114473</v>
      </c>
      <c r="G62" s="128">
        <v>126197.72032502</v>
      </c>
      <c r="H62" s="128">
        <v>231329.52875325998</v>
      </c>
      <c r="I62" s="128">
        <v>136386.61036741995</v>
      </c>
      <c r="J62" s="128">
        <v>94942.918385839992</v>
      </c>
      <c r="K62" s="128">
        <v>427472.23432669992</v>
      </c>
      <c r="L62" s="128">
        <v>186474.08205731004</v>
      </c>
      <c r="M62" s="128">
        <v>240998.15226938998</v>
      </c>
      <c r="N62" s="128">
        <v>18.2818</v>
      </c>
      <c r="O62" s="128">
        <v>23.755800000000001</v>
      </c>
      <c r="P62" s="128">
        <v>23.725000000000001</v>
      </c>
      <c r="Q62" s="128">
        <v>8.9238</v>
      </c>
      <c r="R62" s="128">
        <v>8.9382000000000001</v>
      </c>
      <c r="S62" s="128">
        <v>26.942399999999999</v>
      </c>
      <c r="T62" s="128">
        <v>27.0349</v>
      </c>
      <c r="U62" s="128">
        <v>25.725300000000001</v>
      </c>
      <c r="V62" s="128">
        <v>14.5549</v>
      </c>
      <c r="W62" s="128">
        <v>10.8367</v>
      </c>
      <c r="X62" s="128">
        <v>12.9002</v>
      </c>
      <c r="Y62" s="128">
        <v>14.0806</v>
      </c>
      <c r="Z62" s="128">
        <v>4.1124999999999998</v>
      </c>
      <c r="AA62" s="128">
        <v>13.945600000000001</v>
      </c>
      <c r="AB62" s="128">
        <v>19.8902</v>
      </c>
      <c r="AC62" s="128">
        <v>8.9253999999999998</v>
      </c>
      <c r="AD62" s="129"/>
      <c r="AE62" s="129"/>
      <c r="AF62" s="129"/>
    </row>
    <row r="63" spans="1:32" hidden="1" outlineLevel="1" collapsed="1">
      <c r="A63" s="62">
        <v>42125</v>
      </c>
      <c r="B63" s="128">
        <v>812316.84233600996</v>
      </c>
      <c r="C63" s="128">
        <v>370956.62926329998</v>
      </c>
      <c r="D63" s="128">
        <v>441360.21307270997</v>
      </c>
      <c r="E63" s="128">
        <v>204156.69154251</v>
      </c>
      <c r="F63" s="128">
        <v>103196.34308041001</v>
      </c>
      <c r="G63" s="128">
        <v>100960.3484621</v>
      </c>
      <c r="H63" s="128">
        <v>231882.91404358996</v>
      </c>
      <c r="I63" s="128">
        <v>137964.08452504</v>
      </c>
      <c r="J63" s="128">
        <v>93918.829518550017</v>
      </c>
      <c r="K63" s="128">
        <v>412281.57122872997</v>
      </c>
      <c r="L63" s="128">
        <v>183131.94891775001</v>
      </c>
      <c r="M63" s="128">
        <v>229149.62231098002</v>
      </c>
      <c r="N63" s="128">
        <v>18.165299999999998</v>
      </c>
      <c r="O63" s="128">
        <v>23.412299999999998</v>
      </c>
      <c r="P63" s="128">
        <v>23.1755</v>
      </c>
      <c r="Q63" s="128">
        <v>9.6951999999999998</v>
      </c>
      <c r="R63" s="128">
        <v>9.7407000000000004</v>
      </c>
      <c r="S63" s="128">
        <v>28.003399999999999</v>
      </c>
      <c r="T63" s="128">
        <v>28.332599999999999</v>
      </c>
      <c r="U63" s="128">
        <v>27.358499999999999</v>
      </c>
      <c r="V63" s="128">
        <v>14.6469</v>
      </c>
      <c r="W63" s="128">
        <v>13.3454</v>
      </c>
      <c r="X63" s="128">
        <v>13.789099999999999</v>
      </c>
      <c r="Y63" s="128">
        <v>14.541</v>
      </c>
      <c r="Z63" s="128">
        <v>5.1531000000000002</v>
      </c>
      <c r="AA63" s="128">
        <v>14.126099999999999</v>
      </c>
      <c r="AB63" s="128">
        <v>19.338000000000001</v>
      </c>
      <c r="AC63" s="128">
        <v>8.9116</v>
      </c>
      <c r="AD63" s="129"/>
      <c r="AE63" s="129"/>
      <c r="AF63" s="129"/>
    </row>
    <row r="64" spans="1:32" hidden="1" outlineLevel="1" collapsed="1">
      <c r="A64" s="62">
        <v>42156</v>
      </c>
      <c r="B64" s="128">
        <v>811459.42346132</v>
      </c>
      <c r="C64" s="128">
        <v>370436.99355930998</v>
      </c>
      <c r="D64" s="128">
        <v>441022.42990201002</v>
      </c>
      <c r="E64" s="128">
        <v>203277.46851703001</v>
      </c>
      <c r="F64" s="128">
        <v>102735.25714977</v>
      </c>
      <c r="G64" s="128">
        <v>100542.21136726</v>
      </c>
      <c r="H64" s="128">
        <v>240037.79178308998</v>
      </c>
      <c r="I64" s="128">
        <v>145978.72998241999</v>
      </c>
      <c r="J64" s="128">
        <v>94059.061800670024</v>
      </c>
      <c r="K64" s="128">
        <v>411167.14658430009</v>
      </c>
      <c r="L64" s="128">
        <v>186261.81290393003</v>
      </c>
      <c r="M64" s="128">
        <v>224905.33368037001</v>
      </c>
      <c r="N64" s="128">
        <v>17.5503</v>
      </c>
      <c r="O64" s="128">
        <v>22.152100000000001</v>
      </c>
      <c r="P64" s="128">
        <v>21.622800000000002</v>
      </c>
      <c r="Q64" s="128">
        <v>9.2640999999999991</v>
      </c>
      <c r="R64" s="128">
        <v>9.2942999999999998</v>
      </c>
      <c r="S64" s="128">
        <v>28.3596</v>
      </c>
      <c r="T64" s="128">
        <v>28.482399999999998</v>
      </c>
      <c r="U64" s="128">
        <v>27.067799999999998</v>
      </c>
      <c r="V64" s="128">
        <v>14.6417</v>
      </c>
      <c r="W64" s="128">
        <v>9.3661999999999992</v>
      </c>
      <c r="X64" s="128">
        <v>13.5656</v>
      </c>
      <c r="Y64" s="128">
        <v>14.2666</v>
      </c>
      <c r="Z64" s="128">
        <v>4.8023999999999996</v>
      </c>
      <c r="AA64" s="128">
        <v>13.1341</v>
      </c>
      <c r="AB64" s="128">
        <v>18.644200000000001</v>
      </c>
      <c r="AC64" s="128">
        <v>7.9626999999999999</v>
      </c>
      <c r="AD64" s="129"/>
      <c r="AE64" s="129"/>
      <c r="AF64" s="129"/>
    </row>
    <row r="65" spans="1:32" hidden="1" outlineLevel="1" collapsed="1">
      <c r="A65" s="62">
        <v>42186</v>
      </c>
      <c r="B65" s="128">
        <v>821709.46116627997</v>
      </c>
      <c r="C65" s="128">
        <v>369784.78991237999</v>
      </c>
      <c r="D65" s="128">
        <v>451924.67125389999</v>
      </c>
      <c r="E65" s="128">
        <v>203322.46218857</v>
      </c>
      <c r="F65" s="128">
        <v>101221.19511814001</v>
      </c>
      <c r="G65" s="128">
        <v>102101.26707043</v>
      </c>
      <c r="H65" s="128">
        <v>243235.07591857997</v>
      </c>
      <c r="I65" s="128">
        <v>148591.38227212999</v>
      </c>
      <c r="J65" s="128">
        <v>94643.693646450003</v>
      </c>
      <c r="K65" s="128">
        <v>403887.21152046998</v>
      </c>
      <c r="L65" s="128">
        <v>181663.12178412999</v>
      </c>
      <c r="M65" s="128">
        <v>222224.08973633999</v>
      </c>
      <c r="N65" s="128">
        <v>17.555399999999999</v>
      </c>
      <c r="O65" s="128">
        <v>21.512599999999999</v>
      </c>
      <c r="P65" s="128">
        <v>20.839300000000001</v>
      </c>
      <c r="Q65" s="128">
        <v>8.5173000000000005</v>
      </c>
      <c r="R65" s="128">
        <v>8.5239999999999991</v>
      </c>
      <c r="S65" s="128">
        <v>28.763999999999999</v>
      </c>
      <c r="T65" s="128">
        <v>28.917100000000001</v>
      </c>
      <c r="U65" s="128">
        <v>27.861599999999999</v>
      </c>
      <c r="V65" s="128">
        <v>16.0595</v>
      </c>
      <c r="W65" s="128">
        <v>12.505699999999999</v>
      </c>
      <c r="X65" s="128">
        <v>13.252000000000001</v>
      </c>
      <c r="Y65" s="128">
        <v>13.952400000000001</v>
      </c>
      <c r="Z65" s="128">
        <v>4.5479000000000003</v>
      </c>
      <c r="AA65" s="128">
        <v>12.501200000000001</v>
      </c>
      <c r="AB65" s="128">
        <v>17.806999999999999</v>
      </c>
      <c r="AC65" s="128">
        <v>7.4682000000000004</v>
      </c>
      <c r="AD65" s="129"/>
      <c r="AE65" s="129"/>
      <c r="AF65" s="129"/>
    </row>
    <row r="66" spans="1:32" hidden="1" outlineLevel="1" collapsed="1">
      <c r="A66" s="62">
        <v>42217</v>
      </c>
      <c r="B66" s="128">
        <v>813482.57033859997</v>
      </c>
      <c r="C66" s="128">
        <v>374798.71693524998</v>
      </c>
      <c r="D66" s="128">
        <v>438683.85340334999</v>
      </c>
      <c r="E66" s="128">
        <v>200333.83497376999</v>
      </c>
      <c r="F66" s="128">
        <v>101043.46197888</v>
      </c>
      <c r="G66" s="128">
        <v>99290.37299489</v>
      </c>
      <c r="H66" s="128">
        <v>237764.66415164003</v>
      </c>
      <c r="I66" s="128">
        <v>149037.41439094002</v>
      </c>
      <c r="J66" s="128">
        <v>88727.249760700011</v>
      </c>
      <c r="K66" s="128">
        <v>397033.59114749008</v>
      </c>
      <c r="L66" s="128">
        <v>180848.39651989998</v>
      </c>
      <c r="M66" s="128">
        <v>216185.19462758998</v>
      </c>
      <c r="N66" s="128">
        <v>17.416699999999999</v>
      </c>
      <c r="O66" s="128">
        <v>21.5945</v>
      </c>
      <c r="P66" s="128">
        <v>20.8188</v>
      </c>
      <c r="Q66" s="128">
        <v>8.5152999999999999</v>
      </c>
      <c r="R66" s="128">
        <v>8.5505999999999993</v>
      </c>
      <c r="S66" s="128">
        <v>29.186299999999999</v>
      </c>
      <c r="T66" s="128">
        <v>29.251999999999999</v>
      </c>
      <c r="U66" s="128">
        <v>28.1038</v>
      </c>
      <c r="V66" s="128">
        <v>20.485900000000001</v>
      </c>
      <c r="W66" s="128">
        <v>13.2415</v>
      </c>
      <c r="X66" s="128">
        <v>12.122999999999999</v>
      </c>
      <c r="Y66" s="128">
        <v>12.805199999999999</v>
      </c>
      <c r="Z66" s="128">
        <v>3.6808000000000001</v>
      </c>
      <c r="AA66" s="128">
        <v>12.0288</v>
      </c>
      <c r="AB66" s="128">
        <v>17.39</v>
      </c>
      <c r="AC66" s="128">
        <v>7.1317000000000004</v>
      </c>
      <c r="AD66" s="129"/>
      <c r="AE66" s="129"/>
      <c r="AF66" s="129"/>
    </row>
    <row r="67" spans="1:32" hidden="1" outlineLevel="1" collapsed="1">
      <c r="A67" s="62">
        <v>42248</v>
      </c>
      <c r="B67" s="128">
        <v>791846.17255016998</v>
      </c>
      <c r="C67" s="128">
        <v>363955.23142804002</v>
      </c>
      <c r="D67" s="128">
        <v>427890.94112213003</v>
      </c>
      <c r="E67" s="128">
        <v>173520.12698736999</v>
      </c>
      <c r="F67" s="128">
        <v>82677.837224649993</v>
      </c>
      <c r="G67" s="128">
        <v>90842.28976272</v>
      </c>
      <c r="H67" s="128">
        <v>247677.82984767997</v>
      </c>
      <c r="I67" s="128">
        <v>153684.58603588998</v>
      </c>
      <c r="J67" s="128">
        <v>93993.243811789987</v>
      </c>
      <c r="K67" s="128">
        <v>382118.18605366</v>
      </c>
      <c r="L67" s="128">
        <v>177449.43758177001</v>
      </c>
      <c r="M67" s="128">
        <v>204668.74847188999</v>
      </c>
      <c r="N67" s="128">
        <v>17.989899999999999</v>
      </c>
      <c r="O67" s="128">
        <v>21.6569</v>
      </c>
      <c r="P67" s="128">
        <v>20.680099999999999</v>
      </c>
      <c r="Q67" s="128">
        <v>10.331799999999999</v>
      </c>
      <c r="R67" s="128">
        <v>10.430300000000001</v>
      </c>
      <c r="S67" s="128">
        <v>29.322099999999999</v>
      </c>
      <c r="T67" s="128">
        <v>29.407</v>
      </c>
      <c r="U67" s="128">
        <v>28.347899999999999</v>
      </c>
      <c r="V67" s="128">
        <v>16.272300000000001</v>
      </c>
      <c r="W67" s="128">
        <v>7.8226000000000004</v>
      </c>
      <c r="X67" s="128">
        <v>12.2712</v>
      </c>
      <c r="Y67" s="128">
        <v>12.7096</v>
      </c>
      <c r="Z67" s="128">
        <v>4.4843000000000002</v>
      </c>
      <c r="AA67" s="128">
        <v>11.499599999999999</v>
      </c>
      <c r="AB67" s="128">
        <v>17.523900000000001</v>
      </c>
      <c r="AC67" s="128">
        <v>6.8193000000000001</v>
      </c>
      <c r="AD67" s="129"/>
      <c r="AE67" s="129"/>
      <c r="AF67" s="129"/>
    </row>
    <row r="68" spans="1:32" hidden="1" outlineLevel="1" collapsed="1">
      <c r="A68" s="62">
        <v>42278</v>
      </c>
      <c r="B68" s="128">
        <v>817375.28602589003</v>
      </c>
      <c r="C68" s="128">
        <v>365737.44979296002</v>
      </c>
      <c r="D68" s="128">
        <v>451637.83623293001</v>
      </c>
      <c r="E68" s="128">
        <v>177547.67318851</v>
      </c>
      <c r="F68" s="128">
        <v>82296.419658960003</v>
      </c>
      <c r="G68" s="128">
        <v>95251.253529549998</v>
      </c>
      <c r="H68" s="128">
        <v>250266.77045242998</v>
      </c>
      <c r="I68" s="128">
        <v>155864.24437202001</v>
      </c>
      <c r="J68" s="128">
        <v>94402.526080409996</v>
      </c>
      <c r="K68" s="128">
        <v>399534.38061346998</v>
      </c>
      <c r="L68" s="128">
        <v>182882.35218800997</v>
      </c>
      <c r="M68" s="128">
        <v>216652.02842545998</v>
      </c>
      <c r="N68" s="128">
        <v>17.3718</v>
      </c>
      <c r="O68" s="128">
        <v>21.274100000000001</v>
      </c>
      <c r="P68" s="128">
        <v>20.3521</v>
      </c>
      <c r="Q68" s="128">
        <v>8.7603000000000009</v>
      </c>
      <c r="R68" s="128">
        <v>8.8104999999999993</v>
      </c>
      <c r="S68" s="128">
        <v>30.367000000000001</v>
      </c>
      <c r="T68" s="128">
        <v>30.587599999999998</v>
      </c>
      <c r="U68" s="128">
        <v>29.3797</v>
      </c>
      <c r="V68" s="128">
        <v>11.6973</v>
      </c>
      <c r="W68" s="128">
        <v>8.5983000000000001</v>
      </c>
      <c r="X68" s="128">
        <v>11.8207</v>
      </c>
      <c r="Y68" s="128">
        <v>12.269</v>
      </c>
      <c r="Z68" s="128">
        <v>4.1623000000000001</v>
      </c>
      <c r="AA68" s="128">
        <v>11.713800000000001</v>
      </c>
      <c r="AB68" s="128">
        <v>17.085100000000001</v>
      </c>
      <c r="AC68" s="128">
        <v>6.7378</v>
      </c>
      <c r="AD68" s="129"/>
      <c r="AE68" s="129"/>
      <c r="AF68" s="129"/>
    </row>
    <row r="69" spans="1:32" hidden="1" outlineLevel="1" collapsed="1">
      <c r="A69" s="62">
        <v>42309</v>
      </c>
      <c r="B69" s="128">
        <v>836026.13112697995</v>
      </c>
      <c r="C69" s="128">
        <v>365676.43233395001</v>
      </c>
      <c r="D69" s="128">
        <v>470349.69879302999</v>
      </c>
      <c r="E69" s="128">
        <v>182527.15290583001</v>
      </c>
      <c r="F69" s="128">
        <v>82452.835950670007</v>
      </c>
      <c r="G69" s="128">
        <v>100074.31695516</v>
      </c>
      <c r="H69" s="128">
        <v>255562.41793809997</v>
      </c>
      <c r="I69" s="128">
        <v>155896.78392744003</v>
      </c>
      <c r="J69" s="128">
        <v>99665.634010659996</v>
      </c>
      <c r="K69" s="128">
        <v>405080.00204863009</v>
      </c>
      <c r="L69" s="128">
        <v>184074.05624431995</v>
      </c>
      <c r="M69" s="128">
        <v>221005.94580430994</v>
      </c>
      <c r="N69" s="128">
        <v>17.114000000000001</v>
      </c>
      <c r="O69" s="128">
        <v>21.223400000000002</v>
      </c>
      <c r="P69" s="128">
        <v>20.197700000000001</v>
      </c>
      <c r="Q69" s="128">
        <v>9.3893000000000004</v>
      </c>
      <c r="R69" s="128">
        <v>9.4074000000000009</v>
      </c>
      <c r="S69" s="128">
        <v>30.191600000000001</v>
      </c>
      <c r="T69" s="128">
        <v>30.320599999999999</v>
      </c>
      <c r="U69" s="128">
        <v>29.450399999999998</v>
      </c>
      <c r="V69" s="128">
        <v>13.863</v>
      </c>
      <c r="W69" s="128">
        <v>7.3395000000000001</v>
      </c>
      <c r="X69" s="128">
        <v>11.3507</v>
      </c>
      <c r="Y69" s="128">
        <v>11.669600000000001</v>
      </c>
      <c r="Z69" s="128">
        <v>5.1444999999999999</v>
      </c>
      <c r="AA69" s="128">
        <v>11.342599999999999</v>
      </c>
      <c r="AB69" s="128">
        <v>16.8188</v>
      </c>
      <c r="AC69" s="128">
        <v>6.5016999999999996</v>
      </c>
      <c r="AD69" s="129"/>
      <c r="AE69" s="129"/>
      <c r="AF69" s="129"/>
    </row>
    <row r="70" spans="1:32" hidden="1" outlineLevel="1" collapsed="1">
      <c r="A70" s="62">
        <v>42339</v>
      </c>
      <c r="B70" s="128">
        <v>787795.15709313995</v>
      </c>
      <c r="C70" s="128">
        <v>338621.02937339002</v>
      </c>
      <c r="D70" s="128">
        <v>449174.12771974999</v>
      </c>
      <c r="E70" s="128">
        <v>174868.68097669</v>
      </c>
      <c r="F70" s="128">
        <v>80051.165590529999</v>
      </c>
      <c r="G70" s="128">
        <v>94817.515386159997</v>
      </c>
      <c r="H70" s="128">
        <v>265447.56507448002</v>
      </c>
      <c r="I70" s="128">
        <v>169079.92680220999</v>
      </c>
      <c r="J70" s="128">
        <v>96367.638272269978</v>
      </c>
      <c r="K70" s="128">
        <v>410895.48524955002</v>
      </c>
      <c r="L70" s="128">
        <v>198876.49731332995</v>
      </c>
      <c r="M70" s="128">
        <v>212018.98793622002</v>
      </c>
      <c r="N70" s="128">
        <v>17.671800000000001</v>
      </c>
      <c r="O70" s="128">
        <v>20.757999999999999</v>
      </c>
      <c r="P70" s="128">
        <v>19.9359</v>
      </c>
      <c r="Q70" s="128">
        <v>8.9541000000000004</v>
      </c>
      <c r="R70" s="128">
        <v>9.0070999999999994</v>
      </c>
      <c r="S70" s="128">
        <v>27.375699999999998</v>
      </c>
      <c r="T70" s="128">
        <v>27.493099999999998</v>
      </c>
      <c r="U70" s="128">
        <v>26.062899999999999</v>
      </c>
      <c r="V70" s="128">
        <v>11.179500000000001</v>
      </c>
      <c r="W70" s="128">
        <v>8.4047000000000001</v>
      </c>
      <c r="X70" s="128">
        <v>10.2547</v>
      </c>
      <c r="Y70" s="128">
        <v>10.6616</v>
      </c>
      <c r="Z70" s="128">
        <v>4.3422000000000001</v>
      </c>
      <c r="AA70" s="128">
        <v>11.269600000000001</v>
      </c>
      <c r="AB70" s="128">
        <v>16.6995</v>
      </c>
      <c r="AC70" s="128">
        <v>6.4715999999999996</v>
      </c>
      <c r="AD70" s="129"/>
      <c r="AE70" s="129"/>
      <c r="AF70" s="129"/>
    </row>
    <row r="71" spans="1:32" hidden="1" outlineLevel="1" collapsed="1">
      <c r="A71" s="62">
        <v>42370</v>
      </c>
      <c r="B71" s="128">
        <v>808208.21965617</v>
      </c>
      <c r="C71" s="128">
        <v>338257.35469120002</v>
      </c>
      <c r="D71" s="128">
        <v>469950.86496496998</v>
      </c>
      <c r="E71" s="128">
        <v>178440.11103090999</v>
      </c>
      <c r="F71" s="128">
        <v>79814.796657600004</v>
      </c>
      <c r="G71" s="128">
        <v>98625.314373310001</v>
      </c>
      <c r="H71" s="128">
        <v>273812.59953176999</v>
      </c>
      <c r="I71" s="128">
        <v>171818.41022809001</v>
      </c>
      <c r="J71" s="128">
        <v>101994.18930367999</v>
      </c>
      <c r="K71" s="128">
        <v>414018.13332985004</v>
      </c>
      <c r="L71" s="128">
        <v>190883.90399077002</v>
      </c>
      <c r="M71" s="128">
        <v>223134.22933907999</v>
      </c>
      <c r="N71" s="128">
        <v>16.739000000000001</v>
      </c>
      <c r="O71" s="128">
        <v>20.380700000000001</v>
      </c>
      <c r="P71" s="128">
        <v>19.421800000000001</v>
      </c>
      <c r="Q71" s="128">
        <v>8.8394999999999992</v>
      </c>
      <c r="R71" s="128">
        <v>8.9186999999999994</v>
      </c>
      <c r="S71" s="128">
        <v>31.176600000000001</v>
      </c>
      <c r="T71" s="128">
        <v>31.327100000000002</v>
      </c>
      <c r="U71" s="128">
        <v>30.777100000000001</v>
      </c>
      <c r="V71" s="128">
        <v>14.793799999999999</v>
      </c>
      <c r="W71" s="128">
        <v>10.283899999999999</v>
      </c>
      <c r="X71" s="128">
        <v>9.7041000000000004</v>
      </c>
      <c r="Y71" s="128">
        <v>9.9990000000000006</v>
      </c>
      <c r="Z71" s="128">
        <v>3.9933999999999998</v>
      </c>
      <c r="AA71" s="128">
        <v>10.516299999999999</v>
      </c>
      <c r="AB71" s="128">
        <v>15.6126</v>
      </c>
      <c r="AC71" s="128">
        <v>6.0003000000000002</v>
      </c>
      <c r="AD71" s="129"/>
      <c r="AE71" s="129"/>
      <c r="AF71" s="129"/>
    </row>
    <row r="72" spans="1:32" hidden="1" outlineLevel="1" collapsed="1">
      <c r="A72" s="62">
        <v>42401</v>
      </c>
      <c r="B72" s="128">
        <v>841972.82575248997</v>
      </c>
      <c r="C72" s="128">
        <v>341574.32453217998</v>
      </c>
      <c r="D72" s="128">
        <v>500398.50122030999</v>
      </c>
      <c r="E72" s="128">
        <v>184457.79975616999</v>
      </c>
      <c r="F72" s="128">
        <v>80000.269801989998</v>
      </c>
      <c r="G72" s="128">
        <v>104457.52995418001</v>
      </c>
      <c r="H72" s="128">
        <v>281817.83501232002</v>
      </c>
      <c r="I72" s="128">
        <v>171815.98721478999</v>
      </c>
      <c r="J72" s="128">
        <v>110001.84779753</v>
      </c>
      <c r="K72" s="128">
        <v>429165.72573353001</v>
      </c>
      <c r="L72" s="128">
        <v>190389.27050881</v>
      </c>
      <c r="M72" s="128">
        <v>238776.45522472</v>
      </c>
      <c r="N72" s="128">
        <v>16.395199999999999</v>
      </c>
      <c r="O72" s="128">
        <v>20.249400000000001</v>
      </c>
      <c r="P72" s="128">
        <v>19.1965</v>
      </c>
      <c r="Q72" s="128">
        <v>8.7035999999999998</v>
      </c>
      <c r="R72" s="128">
        <v>8.7515000000000001</v>
      </c>
      <c r="S72" s="128">
        <v>29.511199999999999</v>
      </c>
      <c r="T72" s="128">
        <v>29.6374</v>
      </c>
      <c r="U72" s="128">
        <v>28.655000000000001</v>
      </c>
      <c r="V72" s="128">
        <v>10.612500000000001</v>
      </c>
      <c r="W72" s="128">
        <v>7.2031999999999998</v>
      </c>
      <c r="X72" s="128">
        <v>10.163399999999999</v>
      </c>
      <c r="Y72" s="128">
        <v>10.5587</v>
      </c>
      <c r="Z72" s="128">
        <v>3.3614000000000002</v>
      </c>
      <c r="AA72" s="128">
        <v>11.0814</v>
      </c>
      <c r="AB72" s="128">
        <v>17.229299999999999</v>
      </c>
      <c r="AC72" s="128">
        <v>6.3033999999999999</v>
      </c>
      <c r="AD72" s="129"/>
      <c r="AE72" s="129"/>
      <c r="AF72" s="129"/>
    </row>
    <row r="73" spans="1:32" hidden="1" outlineLevel="1" collapsed="1">
      <c r="A73" s="62">
        <v>42430</v>
      </c>
      <c r="B73" s="128">
        <v>821723.26090934</v>
      </c>
      <c r="C73" s="128">
        <v>338733.31442313001</v>
      </c>
      <c r="D73" s="128">
        <v>482989.94648620998</v>
      </c>
      <c r="E73" s="128">
        <v>176878.30547326</v>
      </c>
      <c r="F73" s="128">
        <v>79691.291599260003</v>
      </c>
      <c r="G73" s="128">
        <v>97187.013873999997</v>
      </c>
      <c r="H73" s="128">
        <v>278618.69514152996</v>
      </c>
      <c r="I73" s="128">
        <v>164140.24281934995</v>
      </c>
      <c r="J73" s="128">
        <v>114478.45232218002</v>
      </c>
      <c r="K73" s="128">
        <v>423704.56580996996</v>
      </c>
      <c r="L73" s="128">
        <v>193164.98697925001</v>
      </c>
      <c r="M73" s="128">
        <v>230539.57883071993</v>
      </c>
      <c r="N73" s="128">
        <v>16.523599999999998</v>
      </c>
      <c r="O73" s="128">
        <v>20.554300000000001</v>
      </c>
      <c r="P73" s="128">
        <v>19.613900000000001</v>
      </c>
      <c r="Q73" s="128">
        <v>8.8603000000000005</v>
      </c>
      <c r="R73" s="128">
        <v>8.8920999999999992</v>
      </c>
      <c r="S73" s="128">
        <v>30.131699999999999</v>
      </c>
      <c r="T73" s="128">
        <v>30.275200000000002</v>
      </c>
      <c r="U73" s="128">
        <v>29.738800000000001</v>
      </c>
      <c r="V73" s="128">
        <v>12.5261</v>
      </c>
      <c r="W73" s="128">
        <v>8.0953999999999997</v>
      </c>
      <c r="X73" s="128">
        <v>11.5405</v>
      </c>
      <c r="Y73" s="128">
        <v>12.206</v>
      </c>
      <c r="Z73" s="128">
        <v>3.786</v>
      </c>
      <c r="AA73" s="128">
        <v>11.6851</v>
      </c>
      <c r="AB73" s="128">
        <v>17.279499999999999</v>
      </c>
      <c r="AC73" s="128">
        <v>6.4661</v>
      </c>
      <c r="AD73" s="129"/>
      <c r="AE73" s="129"/>
      <c r="AF73" s="129"/>
    </row>
    <row r="74" spans="1:32" hidden="1" outlineLevel="1" collapsed="1">
      <c r="A74" s="62">
        <v>42461</v>
      </c>
      <c r="B74" s="128">
        <v>802015.63475668</v>
      </c>
      <c r="C74" s="128">
        <v>336294.57058961998</v>
      </c>
      <c r="D74" s="128">
        <v>465721.06416706002</v>
      </c>
      <c r="E74" s="128">
        <v>170598.16983368999</v>
      </c>
      <c r="F74" s="128">
        <v>78576.680803419993</v>
      </c>
      <c r="G74" s="128">
        <v>92021.489030269993</v>
      </c>
      <c r="H74" s="128">
        <v>285303.53397803003</v>
      </c>
      <c r="I74" s="128">
        <v>169423.63493245997</v>
      </c>
      <c r="J74" s="128">
        <v>115879.89904557001</v>
      </c>
      <c r="K74" s="128">
        <v>419349.85728502006</v>
      </c>
      <c r="L74" s="128">
        <v>197228.63912054998</v>
      </c>
      <c r="M74" s="128">
        <v>222121.21816446999</v>
      </c>
      <c r="N74" s="128">
        <v>16.662099999999999</v>
      </c>
      <c r="O74" s="128">
        <v>21.194299999999998</v>
      </c>
      <c r="P74" s="128">
        <v>20.3383</v>
      </c>
      <c r="Q74" s="128">
        <v>9.0452999999999992</v>
      </c>
      <c r="R74" s="128">
        <v>9.0632999999999999</v>
      </c>
      <c r="S74" s="128">
        <v>29.698599999999999</v>
      </c>
      <c r="T74" s="128">
        <v>29.811</v>
      </c>
      <c r="U74" s="128">
        <v>29.103400000000001</v>
      </c>
      <c r="V74" s="128">
        <v>10.8163</v>
      </c>
      <c r="W74" s="128">
        <v>7.0462999999999996</v>
      </c>
      <c r="X74" s="128">
        <v>12.246</v>
      </c>
      <c r="Y74" s="128">
        <v>13.128</v>
      </c>
      <c r="Z74" s="128">
        <v>3.3052999999999999</v>
      </c>
      <c r="AA74" s="128">
        <v>11.9618</v>
      </c>
      <c r="AB74" s="128">
        <v>17.023499999999999</v>
      </c>
      <c r="AC74" s="128">
        <v>6.2061999999999999</v>
      </c>
      <c r="AD74" s="129"/>
      <c r="AE74" s="129"/>
      <c r="AF74" s="129"/>
    </row>
    <row r="75" spans="1:32" hidden="1" outlineLevel="1" collapsed="1">
      <c r="A75" s="62">
        <v>42491</v>
      </c>
      <c r="B75" s="128">
        <v>799483.96752641001</v>
      </c>
      <c r="C75" s="128">
        <v>336749.51642190001</v>
      </c>
      <c r="D75" s="128">
        <v>462734.45110450999</v>
      </c>
      <c r="E75" s="128">
        <v>169711.94608535999</v>
      </c>
      <c r="F75" s="128">
        <v>78804.863241159997</v>
      </c>
      <c r="G75" s="128">
        <v>90907.082844200006</v>
      </c>
      <c r="H75" s="128">
        <v>287919.16953124997</v>
      </c>
      <c r="I75" s="128">
        <v>177069.57458431998</v>
      </c>
      <c r="J75" s="128">
        <v>110849.59494692998</v>
      </c>
      <c r="K75" s="128">
        <v>419030.51304660016</v>
      </c>
      <c r="L75" s="128">
        <v>197478.24299735998</v>
      </c>
      <c r="M75" s="128">
        <v>221552.27004924003</v>
      </c>
      <c r="N75" s="128">
        <v>16.7654</v>
      </c>
      <c r="O75" s="128">
        <v>21.183800000000002</v>
      </c>
      <c r="P75" s="128">
        <v>20.317399999999999</v>
      </c>
      <c r="Q75" s="128">
        <v>9.0190999999999999</v>
      </c>
      <c r="R75" s="128">
        <v>9.0311000000000003</v>
      </c>
      <c r="S75" s="128">
        <v>31.668199999999999</v>
      </c>
      <c r="T75" s="128">
        <v>31.714300000000001</v>
      </c>
      <c r="U75" s="128">
        <v>32.145600000000002</v>
      </c>
      <c r="V75" s="128">
        <v>18.1694</v>
      </c>
      <c r="W75" s="128">
        <v>7.5183999999999997</v>
      </c>
      <c r="X75" s="128">
        <v>12.4651</v>
      </c>
      <c r="Y75" s="128">
        <v>13.128</v>
      </c>
      <c r="Z75" s="128">
        <v>2.9811000000000001</v>
      </c>
      <c r="AA75" s="128">
        <v>11.3308</v>
      </c>
      <c r="AB75" s="128">
        <v>16.290900000000001</v>
      </c>
      <c r="AC75" s="128">
        <v>5.7986000000000004</v>
      </c>
      <c r="AD75" s="129"/>
      <c r="AE75" s="129"/>
      <c r="AF75" s="129"/>
    </row>
    <row r="76" spans="1:32" hidden="1" outlineLevel="1" collapsed="1">
      <c r="A76" s="62">
        <v>42522</v>
      </c>
      <c r="B76" s="128">
        <v>779362.37075221003</v>
      </c>
      <c r="C76" s="128">
        <v>334394.33681682002</v>
      </c>
      <c r="D76" s="128">
        <v>444968.03393539001</v>
      </c>
      <c r="E76" s="128">
        <v>165611.3371256</v>
      </c>
      <c r="F76" s="128">
        <v>77737.552848299994</v>
      </c>
      <c r="G76" s="128">
        <v>87873.784277300001</v>
      </c>
      <c r="H76" s="128">
        <v>294641.05493541999</v>
      </c>
      <c r="I76" s="128">
        <v>178050.29702170996</v>
      </c>
      <c r="J76" s="128">
        <v>116590.75791371</v>
      </c>
      <c r="K76" s="128">
        <v>422448.56800773001</v>
      </c>
      <c r="L76" s="128">
        <v>203725.62582558001</v>
      </c>
      <c r="M76" s="128">
        <v>218722.94218215</v>
      </c>
      <c r="N76" s="128">
        <v>15.958500000000001</v>
      </c>
      <c r="O76" s="128">
        <v>20.402799999999999</v>
      </c>
      <c r="P76" s="128">
        <v>19.599499999999999</v>
      </c>
      <c r="Q76" s="128">
        <v>9.2599</v>
      </c>
      <c r="R76" s="128">
        <v>9.2720000000000002</v>
      </c>
      <c r="S76" s="128">
        <v>32.534799999999997</v>
      </c>
      <c r="T76" s="128">
        <v>32.608800000000002</v>
      </c>
      <c r="U76" s="128">
        <v>33.304699999999997</v>
      </c>
      <c r="V76" s="128">
        <v>16.422599999999999</v>
      </c>
      <c r="W76" s="128">
        <v>11.423299999999999</v>
      </c>
      <c r="X76" s="128">
        <v>11.612299999999999</v>
      </c>
      <c r="Y76" s="128">
        <v>12.1967</v>
      </c>
      <c r="Z76" s="128">
        <v>2.5537000000000001</v>
      </c>
      <c r="AA76" s="128">
        <v>10.4589</v>
      </c>
      <c r="AB76" s="128">
        <v>16.093</v>
      </c>
      <c r="AC76" s="128">
        <v>5.1516999999999999</v>
      </c>
      <c r="AD76" s="129"/>
      <c r="AE76" s="129"/>
      <c r="AF76" s="129"/>
    </row>
    <row r="77" spans="1:32" hidden="1" outlineLevel="1" collapsed="1">
      <c r="A77" s="62">
        <v>42552</v>
      </c>
      <c r="B77" s="128">
        <v>783991.90736717999</v>
      </c>
      <c r="C77" s="128">
        <v>341686.33485629997</v>
      </c>
      <c r="D77" s="128">
        <v>442305.57251088001</v>
      </c>
      <c r="E77" s="128">
        <v>161164.59014988001</v>
      </c>
      <c r="F77" s="128">
        <v>75908.457157280005</v>
      </c>
      <c r="G77" s="128">
        <v>85256.132992600003</v>
      </c>
      <c r="H77" s="128">
        <v>298831.06096155004</v>
      </c>
      <c r="I77" s="128">
        <v>182240.72983966995</v>
      </c>
      <c r="J77" s="128">
        <v>116590.33112187999</v>
      </c>
      <c r="K77" s="128">
        <v>421588.51156813995</v>
      </c>
      <c r="L77" s="128">
        <v>203347.93978100002</v>
      </c>
      <c r="M77" s="128">
        <v>218240.57178714001</v>
      </c>
      <c r="N77" s="128">
        <v>15.238799999999999</v>
      </c>
      <c r="O77" s="128">
        <v>18.177099999999999</v>
      </c>
      <c r="P77" s="128">
        <v>17.122499999999999</v>
      </c>
      <c r="Q77" s="128">
        <v>8.5923999999999996</v>
      </c>
      <c r="R77" s="128">
        <v>8.6029</v>
      </c>
      <c r="S77" s="128">
        <v>30.996200000000002</v>
      </c>
      <c r="T77" s="128">
        <v>31.010300000000001</v>
      </c>
      <c r="U77" s="128">
        <v>31.3413</v>
      </c>
      <c r="V77" s="128">
        <v>24.133600000000001</v>
      </c>
      <c r="W77" s="128">
        <v>9.7439</v>
      </c>
      <c r="X77" s="128">
        <v>10.443300000000001</v>
      </c>
      <c r="Y77" s="128">
        <v>10.966799999999999</v>
      </c>
      <c r="Z77" s="128">
        <v>2.6741000000000001</v>
      </c>
      <c r="AA77" s="128">
        <v>10.4046</v>
      </c>
      <c r="AB77" s="128">
        <v>15.348699999999999</v>
      </c>
      <c r="AC77" s="128">
        <v>5.0065</v>
      </c>
      <c r="AD77" s="129"/>
      <c r="AE77" s="129"/>
      <c r="AF77" s="129"/>
    </row>
    <row r="78" spans="1:32" hidden="1" outlineLevel="1" collapsed="1">
      <c r="A78" s="62">
        <v>42583</v>
      </c>
      <c r="B78" s="128">
        <v>807601.56701634999</v>
      </c>
      <c r="C78" s="128">
        <v>362760.66355167999</v>
      </c>
      <c r="D78" s="128">
        <v>444840.90346467</v>
      </c>
      <c r="E78" s="128">
        <v>164137.64186048001</v>
      </c>
      <c r="F78" s="128">
        <v>77218.623168260005</v>
      </c>
      <c r="G78" s="128">
        <v>86919.018692219994</v>
      </c>
      <c r="H78" s="128">
        <v>298323.10698776005</v>
      </c>
      <c r="I78" s="128">
        <v>176534.42863415001</v>
      </c>
      <c r="J78" s="128">
        <v>121788.67835361001</v>
      </c>
      <c r="K78" s="128">
        <v>426983.33925783995</v>
      </c>
      <c r="L78" s="128">
        <v>199671.95999696001</v>
      </c>
      <c r="M78" s="128">
        <v>227311.37926088003</v>
      </c>
      <c r="N78" s="128">
        <v>15.0701</v>
      </c>
      <c r="O78" s="128">
        <v>17.116900000000001</v>
      </c>
      <c r="P78" s="128">
        <v>16.051100000000002</v>
      </c>
      <c r="Q78" s="128">
        <v>8.4999000000000002</v>
      </c>
      <c r="R78" s="128">
        <v>8.4922000000000004</v>
      </c>
      <c r="S78" s="128">
        <v>30.639900000000001</v>
      </c>
      <c r="T78" s="128">
        <v>30.887899999999998</v>
      </c>
      <c r="U78" s="128">
        <v>31.297999999999998</v>
      </c>
      <c r="V78" s="128">
        <v>5.3902000000000001</v>
      </c>
      <c r="W78" s="128">
        <v>1.8118000000000001</v>
      </c>
      <c r="X78" s="128">
        <v>9.2065999999999999</v>
      </c>
      <c r="Y78" s="128">
        <v>9.7619000000000007</v>
      </c>
      <c r="Z78" s="128">
        <v>2.1888999999999998</v>
      </c>
      <c r="AA78" s="128">
        <v>9.5114000000000001</v>
      </c>
      <c r="AB78" s="128">
        <v>14.441000000000001</v>
      </c>
      <c r="AC78" s="128">
        <v>4.5738000000000003</v>
      </c>
      <c r="AD78" s="129"/>
      <c r="AE78" s="129"/>
      <c r="AF78" s="129"/>
    </row>
    <row r="79" spans="1:32" hidden="1" outlineLevel="1" collapsed="1">
      <c r="A79" s="62">
        <v>42614</v>
      </c>
      <c r="B79" s="128">
        <v>812080.32531599002</v>
      </c>
      <c r="C79" s="128">
        <v>368959.44371070003</v>
      </c>
      <c r="D79" s="128">
        <v>443120.88160528999</v>
      </c>
      <c r="E79" s="128">
        <v>163975.53593608999</v>
      </c>
      <c r="F79" s="128">
        <v>77287.336412119999</v>
      </c>
      <c r="G79" s="128">
        <v>86688.199523970005</v>
      </c>
      <c r="H79" s="128">
        <v>294808.31771666004</v>
      </c>
      <c r="I79" s="128">
        <v>174089.79604551999</v>
      </c>
      <c r="J79" s="128">
        <v>120718.52167114004</v>
      </c>
      <c r="K79" s="128">
        <v>433591.32958043006</v>
      </c>
      <c r="L79" s="128">
        <v>204190.05772626001</v>
      </c>
      <c r="M79" s="128">
        <v>229401.27185417002</v>
      </c>
      <c r="N79" s="128">
        <v>14.574</v>
      </c>
      <c r="O79" s="128">
        <v>16.9954</v>
      </c>
      <c r="P79" s="128">
        <v>15.917299999999999</v>
      </c>
      <c r="Q79" s="128">
        <v>8.3053000000000008</v>
      </c>
      <c r="R79" s="128">
        <v>8.3130000000000006</v>
      </c>
      <c r="S79" s="128">
        <v>30.6371</v>
      </c>
      <c r="T79" s="128">
        <v>30.696999999999999</v>
      </c>
      <c r="U79" s="128">
        <v>30.994299999999999</v>
      </c>
      <c r="V79" s="128">
        <v>20.5288</v>
      </c>
      <c r="W79" s="128">
        <v>10.3584</v>
      </c>
      <c r="X79" s="128">
        <v>9.7651000000000003</v>
      </c>
      <c r="Y79" s="128">
        <v>10.0969</v>
      </c>
      <c r="Z79" s="128">
        <v>3.5257000000000001</v>
      </c>
      <c r="AA79" s="128">
        <v>9.1587999999999994</v>
      </c>
      <c r="AB79" s="128">
        <v>14.0642</v>
      </c>
      <c r="AC79" s="128">
        <v>4.5773000000000001</v>
      </c>
      <c r="AD79" s="129"/>
      <c r="AE79" s="129"/>
      <c r="AF79" s="129"/>
    </row>
    <row r="80" spans="1:32" hidden="1" outlineLevel="1" collapsed="1">
      <c r="A80" s="62">
        <v>42644</v>
      </c>
      <c r="B80" s="128">
        <v>810118.42427995999</v>
      </c>
      <c r="C80" s="128">
        <v>392891.69650684</v>
      </c>
      <c r="D80" s="128">
        <v>417226.72777311999</v>
      </c>
      <c r="E80" s="128">
        <v>160996.33318918</v>
      </c>
      <c r="F80" s="128">
        <v>76874.586075209998</v>
      </c>
      <c r="G80" s="128">
        <v>84121.747113970006</v>
      </c>
      <c r="H80" s="128">
        <v>298179.17698900006</v>
      </c>
      <c r="I80" s="128">
        <v>182456.18724198002</v>
      </c>
      <c r="J80" s="128">
        <v>115722.98974701998</v>
      </c>
      <c r="K80" s="128">
        <v>430337.29319959995</v>
      </c>
      <c r="L80" s="128">
        <v>204240.1892393</v>
      </c>
      <c r="M80" s="128">
        <v>226097.10396030001</v>
      </c>
      <c r="N80" s="128">
        <v>13.2872</v>
      </c>
      <c r="O80" s="128">
        <v>14.398400000000001</v>
      </c>
      <c r="P80" s="128">
        <v>13.579800000000001</v>
      </c>
      <c r="Q80" s="128">
        <v>9.1119000000000003</v>
      </c>
      <c r="R80" s="128">
        <v>9.1306999999999992</v>
      </c>
      <c r="S80" s="128">
        <v>30.599399999999999</v>
      </c>
      <c r="T80" s="128">
        <v>30.613</v>
      </c>
      <c r="U80" s="128">
        <v>30.9239</v>
      </c>
      <c r="V80" s="128">
        <v>22.139700000000001</v>
      </c>
      <c r="W80" s="128">
        <v>10.5275</v>
      </c>
      <c r="X80" s="128">
        <v>9.8322000000000003</v>
      </c>
      <c r="Y80" s="128">
        <v>10.1111</v>
      </c>
      <c r="Z80" s="128">
        <v>3.4962</v>
      </c>
      <c r="AA80" s="128">
        <v>9.2509999999999994</v>
      </c>
      <c r="AB80" s="128">
        <v>14.0564</v>
      </c>
      <c r="AC80" s="128">
        <v>4.7159000000000004</v>
      </c>
      <c r="AD80" s="129"/>
      <c r="AE80" s="129"/>
      <c r="AF80" s="129"/>
    </row>
    <row r="81" spans="1:32" hidden="1" outlineLevel="1" collapsed="1">
      <c r="A81" s="62">
        <v>42675</v>
      </c>
      <c r="B81" s="128">
        <v>811140.45928388997</v>
      </c>
      <c r="C81" s="128">
        <v>423578.58986010001</v>
      </c>
      <c r="D81" s="128">
        <v>387561.86942379002</v>
      </c>
      <c r="E81" s="128">
        <v>160501.60117486</v>
      </c>
      <c r="F81" s="128">
        <v>77339.310872849994</v>
      </c>
      <c r="G81" s="128">
        <v>83162.290302010006</v>
      </c>
      <c r="H81" s="128">
        <v>290753.50515749003</v>
      </c>
      <c r="I81" s="128">
        <v>180194.03664106998</v>
      </c>
      <c r="J81" s="128">
        <v>110559.46851642001</v>
      </c>
      <c r="K81" s="128">
        <v>430962.07875067007</v>
      </c>
      <c r="L81" s="128">
        <v>205573.25148456002</v>
      </c>
      <c r="M81" s="128">
        <v>225388.82726611002</v>
      </c>
      <c r="N81" s="128">
        <v>13.1052</v>
      </c>
      <c r="O81" s="128">
        <v>14.005000000000001</v>
      </c>
      <c r="P81" s="128">
        <v>13.0869</v>
      </c>
      <c r="Q81" s="128">
        <v>8.7879000000000005</v>
      </c>
      <c r="R81" s="128">
        <v>8.8076000000000008</v>
      </c>
      <c r="S81" s="128">
        <v>30.499199999999998</v>
      </c>
      <c r="T81" s="128">
        <v>30.521100000000001</v>
      </c>
      <c r="U81" s="128">
        <v>30.970800000000001</v>
      </c>
      <c r="V81" s="128">
        <v>21.663900000000002</v>
      </c>
      <c r="W81" s="128">
        <v>10.934100000000001</v>
      </c>
      <c r="X81" s="128">
        <v>9.0198999999999998</v>
      </c>
      <c r="Y81" s="128">
        <v>9.3405000000000005</v>
      </c>
      <c r="Z81" s="128">
        <v>3.6394000000000002</v>
      </c>
      <c r="AA81" s="128">
        <v>9.6637000000000004</v>
      </c>
      <c r="AB81" s="128">
        <v>14.0098</v>
      </c>
      <c r="AC81" s="128">
        <v>5.0431999999999997</v>
      </c>
      <c r="AD81" s="129"/>
      <c r="AE81" s="129"/>
      <c r="AF81" s="129"/>
    </row>
    <row r="82" spans="1:32" hidden="1" outlineLevel="1" collapsed="1">
      <c r="A82" s="62">
        <v>42705</v>
      </c>
      <c r="B82" s="128">
        <v>822114.34799005999</v>
      </c>
      <c r="C82" s="128">
        <v>417431.67211027001</v>
      </c>
      <c r="D82" s="128">
        <v>404682.67587978998</v>
      </c>
      <c r="E82" s="128">
        <v>163333.08824734</v>
      </c>
      <c r="F82" s="128">
        <v>76709.869338010001</v>
      </c>
      <c r="G82" s="128">
        <v>86623.218909329997</v>
      </c>
      <c r="H82" s="128">
        <v>310559.13924365997</v>
      </c>
      <c r="I82" s="128">
        <v>193453.23654668999</v>
      </c>
      <c r="J82" s="128">
        <v>117105.90269696999</v>
      </c>
      <c r="K82" s="128">
        <v>444676.45596152003</v>
      </c>
      <c r="L82" s="128">
        <v>209601.25877749998</v>
      </c>
      <c r="M82" s="128">
        <v>235075.19718401998</v>
      </c>
      <c r="N82" s="128">
        <v>14.2075</v>
      </c>
      <c r="O82" s="128">
        <v>16.183199999999999</v>
      </c>
      <c r="P82" s="128">
        <v>15.1214</v>
      </c>
      <c r="Q82" s="128">
        <v>7.6665000000000001</v>
      </c>
      <c r="R82" s="128">
        <v>7.6788999999999996</v>
      </c>
      <c r="S82" s="128">
        <v>29.6708</v>
      </c>
      <c r="T82" s="128">
        <v>29.6828</v>
      </c>
      <c r="U82" s="128">
        <v>29.511099999999999</v>
      </c>
      <c r="V82" s="128">
        <v>24.743500000000001</v>
      </c>
      <c r="W82" s="128">
        <v>10.335100000000001</v>
      </c>
      <c r="X82" s="128">
        <v>8.9809000000000001</v>
      </c>
      <c r="Y82" s="128">
        <v>9.3917999999999999</v>
      </c>
      <c r="Z82" s="128">
        <v>3.7084999999999999</v>
      </c>
      <c r="AA82" s="128">
        <v>9.6812000000000005</v>
      </c>
      <c r="AB82" s="128">
        <v>13.913399999999999</v>
      </c>
      <c r="AC82" s="128">
        <v>5.1303000000000001</v>
      </c>
      <c r="AD82" s="129"/>
      <c r="AE82" s="129"/>
      <c r="AF82" s="129"/>
    </row>
    <row r="83" spans="1:32" hidden="1" outlineLevel="1" collapsed="1">
      <c r="A83" s="62">
        <v>42736</v>
      </c>
      <c r="B83" s="128">
        <v>808593.43913509999</v>
      </c>
      <c r="C83" s="128">
        <v>414668.75678713003</v>
      </c>
      <c r="D83" s="128">
        <v>393924.68234797003</v>
      </c>
      <c r="E83" s="128">
        <v>163657.82971809001</v>
      </c>
      <c r="F83" s="128">
        <v>77868.222369869996</v>
      </c>
      <c r="G83" s="128">
        <v>85789.607348220001</v>
      </c>
      <c r="H83" s="128">
        <v>299689.34646373999</v>
      </c>
      <c r="I83" s="128">
        <v>186394.67402969001</v>
      </c>
      <c r="J83" s="128">
        <v>113294.67243404996</v>
      </c>
      <c r="K83" s="128">
        <v>437688.87861632998</v>
      </c>
      <c r="L83" s="128">
        <v>206074.61423476</v>
      </c>
      <c r="M83" s="128">
        <v>231614.26438156996</v>
      </c>
      <c r="N83" s="128">
        <v>13.836</v>
      </c>
      <c r="O83" s="128">
        <v>16.0322</v>
      </c>
      <c r="P83" s="128">
        <v>14.7919</v>
      </c>
      <c r="Q83" s="128">
        <v>7.8324999999999996</v>
      </c>
      <c r="R83" s="128">
        <v>7.8532999999999999</v>
      </c>
      <c r="S83" s="128">
        <v>29.775200000000002</v>
      </c>
      <c r="T83" s="128">
        <v>29.799700000000001</v>
      </c>
      <c r="U83" s="128">
        <v>29.754799999999999</v>
      </c>
      <c r="V83" s="128">
        <v>18.597300000000001</v>
      </c>
      <c r="W83" s="128">
        <v>9.1569000000000003</v>
      </c>
      <c r="X83" s="128">
        <v>8.4543999999999997</v>
      </c>
      <c r="Y83" s="128">
        <v>8.7181999999999995</v>
      </c>
      <c r="Z83" s="128">
        <v>3.9683999999999999</v>
      </c>
      <c r="AA83" s="128">
        <v>9.6737000000000002</v>
      </c>
      <c r="AB83" s="128">
        <v>14.3835</v>
      </c>
      <c r="AC83" s="128">
        <v>4.7042000000000002</v>
      </c>
      <c r="AD83" s="129"/>
      <c r="AE83" s="129"/>
      <c r="AF83" s="129"/>
    </row>
    <row r="84" spans="1:32" hidden="1" outlineLevel="1" collapsed="1">
      <c r="A84" s="62">
        <v>42767</v>
      </c>
      <c r="B84" s="128">
        <v>800416.88833807001</v>
      </c>
      <c r="C84" s="128">
        <v>415110.48174870998</v>
      </c>
      <c r="D84" s="128">
        <v>385306.40658935998</v>
      </c>
      <c r="E84" s="128">
        <v>161936.75162190001</v>
      </c>
      <c r="F84" s="128">
        <v>78543.429897859998</v>
      </c>
      <c r="G84" s="128">
        <v>83393.321724039997</v>
      </c>
      <c r="H84" s="128">
        <v>298194.61718082998</v>
      </c>
      <c r="I84" s="128">
        <v>184287.67224168999</v>
      </c>
      <c r="J84" s="128">
        <v>113906.94493913997</v>
      </c>
      <c r="K84" s="128">
        <v>436924.30568922008</v>
      </c>
      <c r="L84" s="128">
        <v>208393.03055172006</v>
      </c>
      <c r="M84" s="128">
        <v>228531.27513750002</v>
      </c>
      <c r="N84" s="128">
        <v>13.905799999999999</v>
      </c>
      <c r="O84" s="128">
        <v>15.5913</v>
      </c>
      <c r="P84" s="128">
        <v>14.419700000000001</v>
      </c>
      <c r="Q84" s="128">
        <v>7.7782</v>
      </c>
      <c r="R84" s="128">
        <v>7.7990000000000004</v>
      </c>
      <c r="S84" s="128">
        <v>29.9543</v>
      </c>
      <c r="T84" s="128">
        <v>29.970199999999998</v>
      </c>
      <c r="U84" s="128">
        <v>30.189699999999998</v>
      </c>
      <c r="V84" s="128">
        <v>18.317299999999999</v>
      </c>
      <c r="W84" s="128">
        <v>6.8769</v>
      </c>
      <c r="X84" s="128">
        <v>8.5363000000000007</v>
      </c>
      <c r="Y84" s="128">
        <v>8.7627000000000006</v>
      </c>
      <c r="Z84" s="128">
        <v>3.4906000000000001</v>
      </c>
      <c r="AA84" s="128">
        <v>8.8742999999999999</v>
      </c>
      <c r="AB84" s="128">
        <v>13.579000000000001</v>
      </c>
      <c r="AC84" s="128">
        <v>4.3014000000000001</v>
      </c>
      <c r="AD84" s="129"/>
      <c r="AE84" s="129"/>
      <c r="AF84" s="129"/>
    </row>
    <row r="85" spans="1:32" hidden="1" outlineLevel="1" collapsed="1">
      <c r="A85" s="62">
        <v>42795</v>
      </c>
      <c r="B85" s="128">
        <v>793045.34146378003</v>
      </c>
      <c r="C85" s="128">
        <v>417288.33072822</v>
      </c>
      <c r="D85" s="128">
        <v>375757.01073555998</v>
      </c>
      <c r="E85" s="128">
        <v>161146.41091559001</v>
      </c>
      <c r="F85" s="128">
        <v>80269.073323079996</v>
      </c>
      <c r="G85" s="128">
        <v>80877.337592509997</v>
      </c>
      <c r="H85" s="128">
        <v>309396.51081345003</v>
      </c>
      <c r="I85" s="128">
        <v>192277.74400183</v>
      </c>
      <c r="J85" s="128">
        <v>117118.76681161999</v>
      </c>
      <c r="K85" s="128">
        <v>440537.72966690001</v>
      </c>
      <c r="L85" s="128">
        <v>213409.56192884</v>
      </c>
      <c r="M85" s="128">
        <v>227128.16773805997</v>
      </c>
      <c r="N85" s="128">
        <v>13.9884</v>
      </c>
      <c r="O85" s="128">
        <v>15.7919</v>
      </c>
      <c r="P85" s="128">
        <v>14.746</v>
      </c>
      <c r="Q85" s="128">
        <v>8.4216999999999995</v>
      </c>
      <c r="R85" s="128">
        <v>8.4383999999999997</v>
      </c>
      <c r="S85" s="128">
        <v>29.265000000000001</v>
      </c>
      <c r="T85" s="128">
        <v>29.273599999999998</v>
      </c>
      <c r="U85" s="128">
        <v>28.980699999999999</v>
      </c>
      <c r="V85" s="128">
        <v>27.592199999999998</v>
      </c>
      <c r="W85" s="128">
        <v>9.5050000000000008</v>
      </c>
      <c r="X85" s="128">
        <v>9.1259999999999994</v>
      </c>
      <c r="Y85" s="128">
        <v>9.3168000000000006</v>
      </c>
      <c r="Z85" s="128">
        <v>3.18</v>
      </c>
      <c r="AA85" s="128">
        <v>8.9192</v>
      </c>
      <c r="AB85" s="128">
        <v>13.464399999999999</v>
      </c>
      <c r="AC85" s="128">
        <v>3.7515000000000001</v>
      </c>
      <c r="AD85" s="129"/>
      <c r="AE85" s="129"/>
      <c r="AF85" s="129"/>
    </row>
    <row r="86" spans="1:32" hidden="1" outlineLevel="1" collapsed="1">
      <c r="A86" s="62">
        <v>42826</v>
      </c>
      <c r="B86" s="128">
        <v>788350.41833957005</v>
      </c>
      <c r="C86" s="128">
        <v>418623.64094216999</v>
      </c>
      <c r="D86" s="128">
        <v>369726.7773974</v>
      </c>
      <c r="E86" s="128">
        <v>159865.89404699</v>
      </c>
      <c r="F86" s="128">
        <v>80955.368573650005</v>
      </c>
      <c r="G86" s="128">
        <v>78910.525473340007</v>
      </c>
      <c r="H86" s="128">
        <v>311000.20236977993</v>
      </c>
      <c r="I86" s="128">
        <v>193387.50571512003</v>
      </c>
      <c r="J86" s="128">
        <v>117612.69665466002</v>
      </c>
      <c r="K86" s="128">
        <v>446486.03038549004</v>
      </c>
      <c r="L86" s="128">
        <v>221875.76207111002</v>
      </c>
      <c r="M86" s="128">
        <v>224610.26831437999</v>
      </c>
      <c r="N86" s="128">
        <v>13.5261</v>
      </c>
      <c r="O86" s="128">
        <v>15.2234</v>
      </c>
      <c r="P86" s="128">
        <v>14.234500000000001</v>
      </c>
      <c r="Q86" s="128">
        <v>8.7841000000000005</v>
      </c>
      <c r="R86" s="128">
        <v>8.7848000000000006</v>
      </c>
      <c r="S86" s="128">
        <v>29.575099999999999</v>
      </c>
      <c r="T86" s="128">
        <v>29.622900000000001</v>
      </c>
      <c r="U86" s="128">
        <v>29.667899999999999</v>
      </c>
      <c r="V86" s="128">
        <v>13.820600000000001</v>
      </c>
      <c r="W86" s="128">
        <v>8.6631999999999998</v>
      </c>
      <c r="X86" s="128">
        <v>8.7590000000000003</v>
      </c>
      <c r="Y86" s="128">
        <v>9.0375999999999994</v>
      </c>
      <c r="Z86" s="128">
        <v>3.2886000000000002</v>
      </c>
      <c r="AA86" s="128">
        <v>8.2120999999999995</v>
      </c>
      <c r="AB86" s="128">
        <v>12.5985</v>
      </c>
      <c r="AC86" s="128">
        <v>3.6663000000000001</v>
      </c>
      <c r="AD86" s="129"/>
      <c r="AE86" s="129"/>
      <c r="AF86" s="129"/>
    </row>
    <row r="87" spans="1:32" hidden="1" outlineLevel="1" collapsed="1">
      <c r="A87" s="62">
        <v>42856</v>
      </c>
      <c r="B87" s="128">
        <v>783718.83675185998</v>
      </c>
      <c r="C87" s="128">
        <v>416630.9877387</v>
      </c>
      <c r="D87" s="128">
        <v>367087.84901315998</v>
      </c>
      <c r="E87" s="128">
        <v>160027.88953057001</v>
      </c>
      <c r="F87" s="128">
        <v>83054.041231290001</v>
      </c>
      <c r="G87" s="128">
        <v>76973.848299279998</v>
      </c>
      <c r="H87" s="128">
        <v>309854.52749686997</v>
      </c>
      <c r="I87" s="128">
        <v>193133.31996807997</v>
      </c>
      <c r="J87" s="128">
        <v>116721.20752879001</v>
      </c>
      <c r="K87" s="128">
        <v>444550.57151836</v>
      </c>
      <c r="L87" s="128">
        <v>221509.48962840001</v>
      </c>
      <c r="M87" s="128">
        <v>223041.08188995995</v>
      </c>
      <c r="N87" s="128">
        <v>13.4841</v>
      </c>
      <c r="O87" s="128">
        <v>14.9307</v>
      </c>
      <c r="P87" s="128">
        <v>13.95</v>
      </c>
      <c r="Q87" s="128">
        <v>7.7797000000000001</v>
      </c>
      <c r="R87" s="128">
        <v>7.8061999999999996</v>
      </c>
      <c r="S87" s="128">
        <v>29.700399999999998</v>
      </c>
      <c r="T87" s="128">
        <v>29.7423</v>
      </c>
      <c r="U87" s="128">
        <v>29.693999999999999</v>
      </c>
      <c r="V87" s="128">
        <v>15.5404</v>
      </c>
      <c r="W87" s="128">
        <v>9.2598000000000003</v>
      </c>
      <c r="X87" s="128">
        <v>8.3841999999999999</v>
      </c>
      <c r="Y87" s="128">
        <v>8.6262000000000008</v>
      </c>
      <c r="Z87" s="128">
        <v>2.5341</v>
      </c>
      <c r="AA87" s="128">
        <v>7.8428000000000004</v>
      </c>
      <c r="AB87" s="128">
        <v>12.015000000000001</v>
      </c>
      <c r="AC87" s="128">
        <v>3.3799000000000001</v>
      </c>
      <c r="AD87" s="129"/>
      <c r="AE87" s="129"/>
      <c r="AF87" s="129"/>
    </row>
    <row r="88" spans="1:32" hidden="1" outlineLevel="1" collapsed="1">
      <c r="A88" s="62">
        <v>42887</v>
      </c>
      <c r="B88" s="128">
        <v>784033.61815550004</v>
      </c>
      <c r="C88" s="128">
        <v>424557.78886203002</v>
      </c>
      <c r="D88" s="128">
        <v>359475.82929347001</v>
      </c>
      <c r="E88" s="128">
        <v>159424.42763901001</v>
      </c>
      <c r="F88" s="128">
        <v>84263.466961300001</v>
      </c>
      <c r="G88" s="128">
        <v>75160.960677709998</v>
      </c>
      <c r="H88" s="128">
        <v>309865.69533067016</v>
      </c>
      <c r="I88" s="128">
        <v>192903.71310826996</v>
      </c>
      <c r="J88" s="128">
        <v>116961.98222239999</v>
      </c>
      <c r="K88" s="128">
        <v>451556.91485345992</v>
      </c>
      <c r="L88" s="128">
        <v>229741.01091064996</v>
      </c>
      <c r="M88" s="128">
        <v>221815.90394280996</v>
      </c>
      <c r="N88" s="128">
        <v>13.248100000000001</v>
      </c>
      <c r="O88" s="128">
        <v>14.521699999999999</v>
      </c>
      <c r="P88" s="128">
        <v>13.6577</v>
      </c>
      <c r="Q88" s="128">
        <v>7.3693</v>
      </c>
      <c r="R88" s="128">
        <v>7.4084000000000003</v>
      </c>
      <c r="S88" s="128">
        <v>29.4529</v>
      </c>
      <c r="T88" s="128">
        <v>29.481400000000001</v>
      </c>
      <c r="U88" s="128">
        <v>29.499099999999999</v>
      </c>
      <c r="V88" s="128">
        <v>17.647300000000001</v>
      </c>
      <c r="W88" s="128">
        <v>10.0914</v>
      </c>
      <c r="X88" s="128">
        <v>7.9032999999999998</v>
      </c>
      <c r="Y88" s="128">
        <v>8.1875</v>
      </c>
      <c r="Z88" s="128">
        <v>3.22</v>
      </c>
      <c r="AA88" s="128">
        <v>7.7716000000000003</v>
      </c>
      <c r="AB88" s="128">
        <v>12.133100000000001</v>
      </c>
      <c r="AC88" s="128">
        <v>3.3519000000000001</v>
      </c>
      <c r="AD88" s="129"/>
      <c r="AE88" s="129"/>
      <c r="AF88" s="129"/>
    </row>
    <row r="89" spans="1:32" hidden="1" outlineLevel="1" collapsed="1">
      <c r="A89" s="62">
        <v>42917</v>
      </c>
      <c r="B89" s="128">
        <v>783050.51627616002</v>
      </c>
      <c r="C89" s="128">
        <v>432130.71300694998</v>
      </c>
      <c r="D89" s="128">
        <v>350919.80326920998</v>
      </c>
      <c r="E89" s="128">
        <v>159935.11358157999</v>
      </c>
      <c r="F89" s="128">
        <v>86421.655451540006</v>
      </c>
      <c r="G89" s="128">
        <v>73513.458130040002</v>
      </c>
      <c r="H89" s="128">
        <v>319918.53517287999</v>
      </c>
      <c r="I89" s="128">
        <v>196687.98254958002</v>
      </c>
      <c r="J89" s="128">
        <v>123230.5526233</v>
      </c>
      <c r="K89" s="128">
        <v>448291.10114391003</v>
      </c>
      <c r="L89" s="128">
        <v>227757.94818286999</v>
      </c>
      <c r="M89" s="128">
        <v>220533.15296103997</v>
      </c>
      <c r="N89" s="128">
        <v>12.342000000000001</v>
      </c>
      <c r="O89" s="128">
        <v>13.872999999999999</v>
      </c>
      <c r="P89" s="128">
        <v>12.860200000000001</v>
      </c>
      <c r="Q89" s="128">
        <v>6.9329000000000001</v>
      </c>
      <c r="R89" s="128">
        <v>6.9542000000000002</v>
      </c>
      <c r="S89" s="128">
        <v>28.970199999999998</v>
      </c>
      <c r="T89" s="128">
        <v>28.987100000000002</v>
      </c>
      <c r="U89" s="128">
        <v>28.626100000000001</v>
      </c>
      <c r="V89" s="128">
        <v>19.741800000000001</v>
      </c>
      <c r="W89" s="128">
        <v>8.0970999999999993</v>
      </c>
      <c r="X89" s="128">
        <v>7.7527999999999997</v>
      </c>
      <c r="Y89" s="128">
        <v>7.9568000000000003</v>
      </c>
      <c r="Z89" s="128">
        <v>2.0398000000000001</v>
      </c>
      <c r="AA89" s="128">
        <v>7.6570999999999998</v>
      </c>
      <c r="AB89" s="128">
        <v>12.014799999999999</v>
      </c>
      <c r="AC89" s="128">
        <v>3.1103999999999998</v>
      </c>
      <c r="AD89" s="129"/>
      <c r="AE89" s="129"/>
      <c r="AF89" s="129"/>
    </row>
    <row r="90" spans="1:32" hidden="1" outlineLevel="1" collapsed="1">
      <c r="A90" s="62">
        <v>42948</v>
      </c>
      <c r="B90" s="128">
        <v>783501.67673555005</v>
      </c>
      <c r="C90" s="128">
        <v>437509.26131705998</v>
      </c>
      <c r="D90" s="128">
        <v>345992.41541849001</v>
      </c>
      <c r="E90" s="128">
        <v>161650.11380354999</v>
      </c>
      <c r="F90" s="128">
        <v>90167.475978240007</v>
      </c>
      <c r="G90" s="128">
        <v>71482.637825309997</v>
      </c>
      <c r="H90" s="128">
        <v>313279.85760887997</v>
      </c>
      <c r="I90" s="128">
        <v>188963.76543076994</v>
      </c>
      <c r="J90" s="128">
        <v>124316.09217810999</v>
      </c>
      <c r="K90" s="128">
        <v>447014.71888101997</v>
      </c>
      <c r="L90" s="128">
        <v>227808.51810262998</v>
      </c>
      <c r="M90" s="128">
        <v>219206.20077839002</v>
      </c>
      <c r="N90" s="128">
        <v>12.7258</v>
      </c>
      <c r="O90" s="128">
        <v>14.0845</v>
      </c>
      <c r="P90" s="128">
        <v>13.162800000000001</v>
      </c>
      <c r="Q90" s="128">
        <v>7.4949000000000003</v>
      </c>
      <c r="R90" s="128">
        <v>7.5189000000000004</v>
      </c>
      <c r="S90" s="128">
        <v>27.8398</v>
      </c>
      <c r="T90" s="128">
        <v>27.864100000000001</v>
      </c>
      <c r="U90" s="128">
        <v>27.1753</v>
      </c>
      <c r="V90" s="128">
        <v>15.478899999999999</v>
      </c>
      <c r="W90" s="128">
        <v>9.2950999999999997</v>
      </c>
      <c r="X90" s="128">
        <v>7.9836999999999998</v>
      </c>
      <c r="Y90" s="128">
        <v>8.2080000000000002</v>
      </c>
      <c r="Z90" s="128">
        <v>2.4857</v>
      </c>
      <c r="AA90" s="128">
        <v>7.2411000000000003</v>
      </c>
      <c r="AB90" s="128">
        <v>11.2829</v>
      </c>
      <c r="AC90" s="128">
        <v>3.0811999999999999</v>
      </c>
      <c r="AD90" s="129"/>
      <c r="AE90" s="129"/>
      <c r="AF90" s="129"/>
    </row>
    <row r="91" spans="1:32" hidden="1" outlineLevel="1" collapsed="1">
      <c r="A91" s="62">
        <v>42979</v>
      </c>
      <c r="B91" s="128">
        <v>796517.83809814998</v>
      </c>
      <c r="C91" s="128">
        <v>442782.64885741001</v>
      </c>
      <c r="D91" s="128">
        <v>353735.18924073997</v>
      </c>
      <c r="E91" s="128">
        <v>164590.43095129999</v>
      </c>
      <c r="F91" s="128">
        <v>92417.130601530007</v>
      </c>
      <c r="G91" s="128">
        <v>72173.300349769997</v>
      </c>
      <c r="H91" s="128">
        <v>321927.22870363994</v>
      </c>
      <c r="I91" s="128">
        <v>189588.18454823</v>
      </c>
      <c r="J91" s="128">
        <v>132339.04415541003</v>
      </c>
      <c r="K91" s="128">
        <v>459403.03176354</v>
      </c>
      <c r="L91" s="128">
        <v>231829.2933429</v>
      </c>
      <c r="M91" s="128">
        <v>227573.73842064</v>
      </c>
      <c r="N91" s="128">
        <v>13.0473</v>
      </c>
      <c r="O91" s="128">
        <v>14.530099999999999</v>
      </c>
      <c r="P91" s="128">
        <v>13.737299999999999</v>
      </c>
      <c r="Q91" s="128">
        <v>7.0887000000000002</v>
      </c>
      <c r="R91" s="128">
        <v>7.0876000000000001</v>
      </c>
      <c r="S91" s="128">
        <v>28.752700000000001</v>
      </c>
      <c r="T91" s="128">
        <v>28.8034</v>
      </c>
      <c r="U91" s="128">
        <v>28.431899999999999</v>
      </c>
      <c r="V91" s="128">
        <v>11.5908</v>
      </c>
      <c r="W91" s="128">
        <v>8.2140000000000004</v>
      </c>
      <c r="X91" s="128">
        <v>7.8836000000000004</v>
      </c>
      <c r="Y91" s="128">
        <v>8.0841999999999992</v>
      </c>
      <c r="Z91" s="128">
        <v>1.7769999999999999</v>
      </c>
      <c r="AA91" s="128">
        <v>6.6120999999999999</v>
      </c>
      <c r="AB91" s="128">
        <v>10.5274</v>
      </c>
      <c r="AC91" s="128">
        <v>2.8792</v>
      </c>
      <c r="AD91" s="129"/>
      <c r="AE91" s="129"/>
      <c r="AF91" s="129"/>
    </row>
    <row r="92" spans="1:32" hidden="1" outlineLevel="1" collapsed="1">
      <c r="A92" s="62">
        <v>43009</v>
      </c>
      <c r="B92" s="128">
        <v>810070.39522962004</v>
      </c>
      <c r="C92" s="128">
        <v>445596.82241115998</v>
      </c>
      <c r="D92" s="128">
        <v>364473.57281846</v>
      </c>
      <c r="E92" s="128">
        <v>167062.45399129001</v>
      </c>
      <c r="F92" s="128">
        <v>94988.685884179999</v>
      </c>
      <c r="G92" s="128">
        <v>72073.768107109994</v>
      </c>
      <c r="H92" s="128">
        <v>319108.89074076008</v>
      </c>
      <c r="I92" s="128">
        <v>191613.98821387</v>
      </c>
      <c r="J92" s="128">
        <v>127494.90252689001</v>
      </c>
      <c r="K92" s="128">
        <v>462075.16289083991</v>
      </c>
      <c r="L92" s="128">
        <v>231902.94083212997</v>
      </c>
      <c r="M92" s="128">
        <v>230172.22205871</v>
      </c>
      <c r="N92" s="128">
        <v>13.1427</v>
      </c>
      <c r="O92" s="128">
        <v>14.751799999999999</v>
      </c>
      <c r="P92" s="128">
        <v>14.090999999999999</v>
      </c>
      <c r="Q92" s="128">
        <v>7.4852999999999996</v>
      </c>
      <c r="R92" s="128">
        <v>7.4661</v>
      </c>
      <c r="S92" s="128">
        <v>29.027999999999999</v>
      </c>
      <c r="T92" s="128">
        <v>29.052199999999999</v>
      </c>
      <c r="U92" s="128">
        <v>28.657599999999999</v>
      </c>
      <c r="V92" s="128">
        <v>12.8508</v>
      </c>
      <c r="W92" s="128">
        <v>7.8766999999999996</v>
      </c>
      <c r="X92" s="128">
        <v>7.8384</v>
      </c>
      <c r="Y92" s="128">
        <v>8.0787999999999993</v>
      </c>
      <c r="Z92" s="128">
        <v>2.3294000000000001</v>
      </c>
      <c r="AA92" s="128">
        <v>6.5632999999999999</v>
      </c>
      <c r="AB92" s="128">
        <v>10.625</v>
      </c>
      <c r="AC92" s="128">
        <v>2.8772000000000002</v>
      </c>
      <c r="AD92" s="129"/>
      <c r="AE92" s="129"/>
      <c r="AF92" s="129"/>
    </row>
    <row r="93" spans="1:32" hidden="1" outlineLevel="1" collapsed="1">
      <c r="A93" s="62">
        <v>43040</v>
      </c>
      <c r="B93" s="128">
        <v>813424.44859037001</v>
      </c>
      <c r="C93" s="128">
        <v>446703.69885223999</v>
      </c>
      <c r="D93" s="128">
        <v>366720.74973813002</v>
      </c>
      <c r="E93" s="128">
        <v>163604.55740240001</v>
      </c>
      <c r="F93" s="128">
        <v>97570.410596729998</v>
      </c>
      <c r="G93" s="128">
        <v>66034.146805669996</v>
      </c>
      <c r="H93" s="128">
        <v>312359.92577930004</v>
      </c>
      <c r="I93" s="128">
        <v>186912.89521031998</v>
      </c>
      <c r="J93" s="128">
        <v>125447.03056898</v>
      </c>
      <c r="K93" s="128">
        <v>469975.08612801001</v>
      </c>
      <c r="L93" s="128">
        <v>236990.82191728998</v>
      </c>
      <c r="M93" s="128">
        <v>232984.26421071996</v>
      </c>
      <c r="N93" s="128">
        <v>14.0518</v>
      </c>
      <c r="O93" s="128">
        <v>15.7919</v>
      </c>
      <c r="P93" s="128">
        <v>15.2501</v>
      </c>
      <c r="Q93" s="128">
        <v>6.3909000000000002</v>
      </c>
      <c r="R93" s="128">
        <v>6.3746999999999998</v>
      </c>
      <c r="S93" s="128">
        <v>28.132899999999999</v>
      </c>
      <c r="T93" s="128">
        <v>28.215199999999999</v>
      </c>
      <c r="U93" s="128">
        <v>27.8748</v>
      </c>
      <c r="V93" s="128">
        <v>10.303900000000001</v>
      </c>
      <c r="W93" s="128">
        <v>8.0823999999999998</v>
      </c>
      <c r="X93" s="128">
        <v>8.4593000000000007</v>
      </c>
      <c r="Y93" s="128">
        <v>8.6834000000000007</v>
      </c>
      <c r="Z93" s="128">
        <v>2.2946</v>
      </c>
      <c r="AA93" s="128">
        <v>6.9362000000000004</v>
      </c>
      <c r="AB93" s="128">
        <v>11.1737</v>
      </c>
      <c r="AC93" s="128">
        <v>2.7280000000000002</v>
      </c>
      <c r="AD93" s="129"/>
      <c r="AE93" s="129"/>
      <c r="AF93" s="129"/>
    </row>
    <row r="94" spans="1:32" hidden="1" outlineLevel="1" collapsed="1">
      <c r="A94" s="62">
        <v>43070</v>
      </c>
      <c r="B94" s="128">
        <v>829932.02096091001</v>
      </c>
      <c r="C94" s="128">
        <v>455094.58583995001</v>
      </c>
      <c r="D94" s="128">
        <v>374837.43512096</v>
      </c>
      <c r="E94" s="128">
        <v>174181.85180860999</v>
      </c>
      <c r="F94" s="128">
        <v>106285.54500486</v>
      </c>
      <c r="G94" s="128">
        <v>67896.306803750005</v>
      </c>
      <c r="H94" s="128">
        <v>343758.21693201998</v>
      </c>
      <c r="I94" s="128">
        <v>211173.27041606998</v>
      </c>
      <c r="J94" s="128">
        <v>132584.94651595</v>
      </c>
      <c r="K94" s="128">
        <v>495313.10327557003</v>
      </c>
      <c r="L94" s="128">
        <v>252438.65892826999</v>
      </c>
      <c r="M94" s="128">
        <v>242874.44434730004</v>
      </c>
      <c r="N94" s="128">
        <v>14.123200000000001</v>
      </c>
      <c r="O94" s="128">
        <v>16.175999999999998</v>
      </c>
      <c r="P94" s="128">
        <v>15.7197</v>
      </c>
      <c r="Q94" s="128">
        <v>6.5404</v>
      </c>
      <c r="R94" s="128">
        <v>6.5609000000000002</v>
      </c>
      <c r="S94" s="128">
        <v>29.693100000000001</v>
      </c>
      <c r="T94" s="128">
        <v>29.747699999999998</v>
      </c>
      <c r="U94" s="128">
        <v>30.394100000000002</v>
      </c>
      <c r="V94" s="128">
        <v>11.2102</v>
      </c>
      <c r="W94" s="128">
        <v>8.8946000000000005</v>
      </c>
      <c r="X94" s="128">
        <v>8.9183000000000003</v>
      </c>
      <c r="Y94" s="128">
        <v>9.2077000000000009</v>
      </c>
      <c r="Z94" s="128">
        <v>2.4214000000000002</v>
      </c>
      <c r="AA94" s="128">
        <v>7.1287000000000003</v>
      </c>
      <c r="AB94" s="128">
        <v>11.3851</v>
      </c>
      <c r="AC94" s="128">
        <v>2.7334999999999998</v>
      </c>
      <c r="AD94" s="129"/>
      <c r="AE94" s="129"/>
      <c r="AF94" s="129"/>
    </row>
    <row r="95" spans="1:32" hidden="1" outlineLevel="1" collapsed="1">
      <c r="A95" s="62">
        <v>43101</v>
      </c>
      <c r="B95" s="128">
        <v>857152.04576669005</v>
      </c>
      <c r="C95" s="128">
        <v>458159.85977674002</v>
      </c>
      <c r="D95" s="128">
        <v>398992.18598995003</v>
      </c>
      <c r="E95" s="128">
        <v>179063.33452969001</v>
      </c>
      <c r="F95" s="128">
        <v>110429.03107259001</v>
      </c>
      <c r="G95" s="128">
        <v>68634.303457100003</v>
      </c>
      <c r="H95" s="128">
        <v>325294.15974701004</v>
      </c>
      <c r="I95" s="128">
        <v>200123.33808935</v>
      </c>
      <c r="J95" s="128">
        <v>125170.82165766001</v>
      </c>
      <c r="K95" s="128">
        <v>491669.55481504998</v>
      </c>
      <c r="L95" s="128">
        <v>248278.83133478998</v>
      </c>
      <c r="M95" s="128">
        <v>243390.72348026</v>
      </c>
      <c r="N95" s="128">
        <v>14.628399999999999</v>
      </c>
      <c r="O95" s="128">
        <v>15.721500000000001</v>
      </c>
      <c r="P95" s="128">
        <v>15.2258</v>
      </c>
      <c r="Q95" s="128">
        <v>6.0575999999999999</v>
      </c>
      <c r="R95" s="128">
        <v>6.0965999999999996</v>
      </c>
      <c r="S95" s="128">
        <v>29.346599999999999</v>
      </c>
      <c r="T95" s="128">
        <v>29.404299999999999</v>
      </c>
      <c r="U95" s="128">
        <v>29.6843</v>
      </c>
      <c r="V95" s="128">
        <v>11.286899999999999</v>
      </c>
      <c r="W95" s="128">
        <v>8.4229000000000003</v>
      </c>
      <c r="X95" s="128">
        <v>9.2894000000000005</v>
      </c>
      <c r="Y95" s="128">
        <v>9.4878</v>
      </c>
      <c r="Z95" s="128">
        <v>2.2995999999999999</v>
      </c>
      <c r="AA95" s="128">
        <v>7.1565000000000003</v>
      </c>
      <c r="AB95" s="128">
        <v>11.5777</v>
      </c>
      <c r="AC95" s="128">
        <v>2.6633</v>
      </c>
      <c r="AD95" s="129"/>
      <c r="AE95" s="129"/>
      <c r="AF95" s="129"/>
    </row>
    <row r="96" spans="1:32" hidden="1" outlineLevel="1" collapsed="1">
      <c r="A96" s="62">
        <v>43132</v>
      </c>
      <c r="B96" s="128">
        <v>844088.83046017995</v>
      </c>
      <c r="C96" s="128">
        <v>461623.67177844001</v>
      </c>
      <c r="D96" s="128">
        <v>382465.15868173999</v>
      </c>
      <c r="E96" s="128">
        <v>177367.35803373001</v>
      </c>
      <c r="F96" s="128">
        <v>111759.45277954001</v>
      </c>
      <c r="G96" s="128">
        <v>65607.905254190002</v>
      </c>
      <c r="H96" s="128">
        <v>322905.19426614</v>
      </c>
      <c r="I96" s="128">
        <v>201531.00210822999</v>
      </c>
      <c r="J96" s="128">
        <v>121374.19215791</v>
      </c>
      <c r="K96" s="128">
        <v>488534.56093011994</v>
      </c>
      <c r="L96" s="128">
        <v>253821.75401234004</v>
      </c>
      <c r="M96" s="128">
        <v>234712.80691777999</v>
      </c>
      <c r="N96" s="128">
        <v>15.020799999999999</v>
      </c>
      <c r="O96" s="128">
        <v>16.3291</v>
      </c>
      <c r="P96" s="128">
        <v>15.9513</v>
      </c>
      <c r="Q96" s="128">
        <v>6.4447000000000001</v>
      </c>
      <c r="R96" s="128">
        <v>6.4667000000000003</v>
      </c>
      <c r="S96" s="128">
        <v>30.330200000000001</v>
      </c>
      <c r="T96" s="128">
        <v>30.473800000000001</v>
      </c>
      <c r="U96" s="128">
        <v>31.6295</v>
      </c>
      <c r="V96" s="128">
        <v>8.4846000000000004</v>
      </c>
      <c r="W96" s="128">
        <v>6.7476000000000003</v>
      </c>
      <c r="X96" s="128">
        <v>9.9305000000000003</v>
      </c>
      <c r="Y96" s="128">
        <v>10.178699999999999</v>
      </c>
      <c r="Z96" s="128">
        <v>2.7166999999999999</v>
      </c>
      <c r="AA96" s="128">
        <v>6.9935999999999998</v>
      </c>
      <c r="AB96" s="128">
        <v>11.3628</v>
      </c>
      <c r="AC96" s="128">
        <v>2.6215999999999999</v>
      </c>
      <c r="AD96" s="129"/>
      <c r="AE96" s="129"/>
      <c r="AF96" s="129"/>
    </row>
    <row r="97" spans="1:32" hidden="1" outlineLevel="1" collapsed="1">
      <c r="A97" s="62">
        <v>43160</v>
      </c>
      <c r="B97" s="128">
        <v>839344.90904775006</v>
      </c>
      <c r="C97" s="128">
        <v>460507.55479274999</v>
      </c>
      <c r="D97" s="128">
        <v>378837.35425500001</v>
      </c>
      <c r="E97" s="128">
        <v>179134.84700561999</v>
      </c>
      <c r="F97" s="128">
        <v>114662.89599849</v>
      </c>
      <c r="G97" s="128">
        <v>64471.951007130003</v>
      </c>
      <c r="H97" s="128">
        <v>318168.49965250003</v>
      </c>
      <c r="I97" s="128">
        <v>200012.44290553004</v>
      </c>
      <c r="J97" s="128">
        <v>118156.05674696999</v>
      </c>
      <c r="K97" s="128">
        <v>489355.78866953007</v>
      </c>
      <c r="L97" s="128">
        <v>257274.86812013999</v>
      </c>
      <c r="M97" s="128">
        <v>232080.92054938996</v>
      </c>
      <c r="N97" s="128">
        <v>15.5779</v>
      </c>
      <c r="O97" s="128">
        <v>16.889800000000001</v>
      </c>
      <c r="P97" s="128">
        <v>16.575900000000001</v>
      </c>
      <c r="Q97" s="128">
        <v>6.6769999999999996</v>
      </c>
      <c r="R97" s="128">
        <v>6.7038000000000002</v>
      </c>
      <c r="S97" s="128">
        <v>29.901</v>
      </c>
      <c r="T97" s="128">
        <v>29.951499999999999</v>
      </c>
      <c r="U97" s="128">
        <v>31.224</v>
      </c>
      <c r="V97" s="128">
        <v>8.6359999999999992</v>
      </c>
      <c r="W97" s="128">
        <v>6.4051</v>
      </c>
      <c r="X97" s="128">
        <v>10.770799999999999</v>
      </c>
      <c r="Y97" s="128">
        <v>11.002000000000001</v>
      </c>
      <c r="Z97" s="128">
        <v>2.2829000000000002</v>
      </c>
      <c r="AA97" s="128">
        <v>7.0029000000000003</v>
      </c>
      <c r="AB97" s="128">
        <v>10.8405</v>
      </c>
      <c r="AC97" s="128">
        <v>2.3982000000000001</v>
      </c>
      <c r="AD97" s="129"/>
      <c r="AE97" s="129"/>
      <c r="AF97" s="129"/>
    </row>
    <row r="98" spans="1:32" hidden="1" outlineLevel="1" collapsed="1">
      <c r="A98" s="62">
        <v>43191</v>
      </c>
      <c r="B98" s="128">
        <v>839813.55544426001</v>
      </c>
      <c r="C98" s="128">
        <v>463203.27020135999</v>
      </c>
      <c r="D98" s="128">
        <v>376610.28524290002</v>
      </c>
      <c r="E98" s="128">
        <v>180233.42504248</v>
      </c>
      <c r="F98" s="128">
        <v>116574.91630779</v>
      </c>
      <c r="G98" s="128">
        <v>63658.508734690004</v>
      </c>
      <c r="H98" s="128">
        <v>327876.88866378006</v>
      </c>
      <c r="I98" s="128">
        <v>208815.81961270003</v>
      </c>
      <c r="J98" s="128">
        <v>119061.06905107999</v>
      </c>
      <c r="K98" s="128">
        <v>496049.17026993004</v>
      </c>
      <c r="L98" s="128">
        <v>266118.33009960997</v>
      </c>
      <c r="M98" s="128">
        <v>229930.84017032004</v>
      </c>
      <c r="N98" s="128">
        <v>15.432</v>
      </c>
      <c r="O98" s="128">
        <v>16.965699999999998</v>
      </c>
      <c r="P98" s="128">
        <v>16.640599999999999</v>
      </c>
      <c r="Q98" s="128">
        <v>6.6886999999999999</v>
      </c>
      <c r="R98" s="128">
        <v>6.7156000000000002</v>
      </c>
      <c r="S98" s="128">
        <v>29.988700000000001</v>
      </c>
      <c r="T98" s="128">
        <v>30.083200000000001</v>
      </c>
      <c r="U98" s="128">
        <v>31.4514</v>
      </c>
      <c r="V98" s="128">
        <v>9.5487000000000002</v>
      </c>
      <c r="W98" s="128">
        <v>7.6303999999999998</v>
      </c>
      <c r="X98" s="128">
        <v>10.9208</v>
      </c>
      <c r="Y98" s="128">
        <v>11.323</v>
      </c>
      <c r="Z98" s="128">
        <v>2.0988000000000002</v>
      </c>
      <c r="AA98" s="128">
        <v>6.8205</v>
      </c>
      <c r="AB98" s="128">
        <v>10.9818</v>
      </c>
      <c r="AC98" s="128">
        <v>2.3250000000000002</v>
      </c>
      <c r="AD98" s="129"/>
      <c r="AE98" s="129"/>
      <c r="AF98" s="129"/>
    </row>
    <row r="99" spans="1:32" hidden="1" outlineLevel="1" collapsed="1">
      <c r="A99" s="62">
        <v>43221</v>
      </c>
      <c r="B99" s="128">
        <v>840722.69866111001</v>
      </c>
      <c r="C99" s="128">
        <v>465062.21406463999</v>
      </c>
      <c r="D99" s="128">
        <v>375660.48459647002</v>
      </c>
      <c r="E99" s="128">
        <v>183308.92567811001</v>
      </c>
      <c r="F99" s="128">
        <v>120601.81160725</v>
      </c>
      <c r="G99" s="128">
        <v>62707.11407086</v>
      </c>
      <c r="H99" s="128">
        <v>336405.70479176001</v>
      </c>
      <c r="I99" s="128">
        <v>215598.97909685006</v>
      </c>
      <c r="J99" s="128">
        <v>120806.72569491</v>
      </c>
      <c r="K99" s="128">
        <v>490544.04171952006</v>
      </c>
      <c r="L99" s="128">
        <v>264537.68166245008</v>
      </c>
      <c r="M99" s="128">
        <v>226006.36005707004</v>
      </c>
      <c r="N99" s="128">
        <v>15.962300000000001</v>
      </c>
      <c r="O99" s="128">
        <v>17.2027</v>
      </c>
      <c r="P99" s="128">
        <v>16.947199999999999</v>
      </c>
      <c r="Q99" s="128">
        <v>6.4230999999999998</v>
      </c>
      <c r="R99" s="128">
        <v>6.4657</v>
      </c>
      <c r="S99" s="128">
        <v>29.625</v>
      </c>
      <c r="T99" s="128">
        <v>29.659700000000001</v>
      </c>
      <c r="U99" s="128">
        <v>31.185099999999998</v>
      </c>
      <c r="V99" s="128">
        <v>17.566600000000001</v>
      </c>
      <c r="W99" s="128">
        <v>8.1217000000000006</v>
      </c>
      <c r="X99" s="128">
        <v>11.131500000000001</v>
      </c>
      <c r="Y99" s="128">
        <v>11.4185</v>
      </c>
      <c r="Z99" s="128">
        <v>2.2147000000000001</v>
      </c>
      <c r="AA99" s="128">
        <v>6.8567999999999998</v>
      </c>
      <c r="AB99" s="128">
        <v>10.786</v>
      </c>
      <c r="AC99" s="128">
        <v>2.2280000000000002</v>
      </c>
      <c r="AD99" s="129"/>
      <c r="AE99" s="129"/>
      <c r="AF99" s="129"/>
    </row>
    <row r="100" spans="1:32" hidden="1" outlineLevel="1" collapsed="1">
      <c r="A100" s="62">
        <v>43252</v>
      </c>
      <c r="B100" s="128">
        <v>829718.55033503997</v>
      </c>
      <c r="C100" s="128">
        <v>455169.81829082</v>
      </c>
      <c r="D100" s="128">
        <v>374548.73204422003</v>
      </c>
      <c r="E100" s="128">
        <v>183478.49226244001</v>
      </c>
      <c r="F100" s="128">
        <v>121687.37361184</v>
      </c>
      <c r="G100" s="128">
        <v>61791.118650600001</v>
      </c>
      <c r="H100" s="128">
        <v>322893.50158134004</v>
      </c>
      <c r="I100" s="128">
        <v>200476.02081123</v>
      </c>
      <c r="J100" s="128">
        <v>122417.48077011001</v>
      </c>
      <c r="K100" s="128">
        <v>507439.59050936991</v>
      </c>
      <c r="L100" s="128">
        <v>280173.40766172006</v>
      </c>
      <c r="M100" s="128">
        <v>227266.18284764999</v>
      </c>
      <c r="N100" s="128">
        <v>15.904500000000001</v>
      </c>
      <c r="O100" s="128">
        <v>17.147099999999998</v>
      </c>
      <c r="P100" s="128">
        <v>16.8688</v>
      </c>
      <c r="Q100" s="128">
        <v>6.4870999999999999</v>
      </c>
      <c r="R100" s="128">
        <v>6.5198999999999998</v>
      </c>
      <c r="S100" s="128">
        <v>30.104900000000001</v>
      </c>
      <c r="T100" s="128">
        <v>30.130299999999998</v>
      </c>
      <c r="U100" s="128">
        <v>31.762</v>
      </c>
      <c r="V100" s="128">
        <v>10.5961</v>
      </c>
      <c r="W100" s="128">
        <v>5.6562000000000001</v>
      </c>
      <c r="X100" s="128">
        <v>11.2881</v>
      </c>
      <c r="Y100" s="128">
        <v>11.613300000000001</v>
      </c>
      <c r="Z100" s="128">
        <v>2.1238000000000001</v>
      </c>
      <c r="AA100" s="128">
        <v>6.8891</v>
      </c>
      <c r="AB100" s="128">
        <v>10.7515</v>
      </c>
      <c r="AC100" s="128">
        <v>2.3378999999999999</v>
      </c>
      <c r="AD100" s="129"/>
      <c r="AE100" s="129"/>
      <c r="AF100" s="129"/>
    </row>
    <row r="101" spans="1:32" hidden="1" outlineLevel="1" collapsed="1">
      <c r="A101" s="62">
        <v>43282</v>
      </c>
      <c r="B101" s="128">
        <v>844938.25603563001</v>
      </c>
      <c r="C101" s="128">
        <v>460357.03060280002</v>
      </c>
      <c r="D101" s="128">
        <v>384581.22543282999</v>
      </c>
      <c r="E101" s="128">
        <v>187294.77887077001</v>
      </c>
      <c r="F101" s="128">
        <v>125430.01392981999</v>
      </c>
      <c r="G101" s="128">
        <v>61864.764940950001</v>
      </c>
      <c r="H101" s="128">
        <v>337402.19202600012</v>
      </c>
      <c r="I101" s="128">
        <v>215705.01243890004</v>
      </c>
      <c r="J101" s="128">
        <v>121697.17958710002</v>
      </c>
      <c r="K101" s="128">
        <v>506464.88343380985</v>
      </c>
      <c r="L101" s="128">
        <v>272592.71089987003</v>
      </c>
      <c r="M101" s="128">
        <v>233872.17253393997</v>
      </c>
      <c r="N101" s="128">
        <v>15.854799999999999</v>
      </c>
      <c r="O101" s="128">
        <v>17.204599999999999</v>
      </c>
      <c r="P101" s="128">
        <v>16.918800000000001</v>
      </c>
      <c r="Q101" s="128">
        <v>6.0491000000000001</v>
      </c>
      <c r="R101" s="128">
        <v>6.0808999999999997</v>
      </c>
      <c r="S101" s="128">
        <v>30.3597</v>
      </c>
      <c r="T101" s="128">
        <v>30.377800000000001</v>
      </c>
      <c r="U101" s="128">
        <v>32.006999999999998</v>
      </c>
      <c r="V101" s="128">
        <v>16.8977</v>
      </c>
      <c r="W101" s="128">
        <v>9.9826999999999995</v>
      </c>
      <c r="X101" s="128">
        <v>11.583600000000001</v>
      </c>
      <c r="Y101" s="128">
        <v>11.9795</v>
      </c>
      <c r="Z101" s="128">
        <v>1.9296</v>
      </c>
      <c r="AA101" s="128">
        <v>6.8855000000000004</v>
      </c>
      <c r="AB101" s="128">
        <v>10.7279</v>
      </c>
      <c r="AC101" s="128">
        <v>2.3087</v>
      </c>
      <c r="AD101" s="129"/>
      <c r="AE101" s="129"/>
      <c r="AF101" s="129"/>
    </row>
    <row r="102" spans="1:32" hidden="1" outlineLevel="1" collapsed="1">
      <c r="A102" s="62">
        <v>43313</v>
      </c>
      <c r="B102" s="128">
        <v>874717.47592034005</v>
      </c>
      <c r="C102" s="128">
        <v>468325.92877738999</v>
      </c>
      <c r="D102" s="128">
        <v>406391.54714295</v>
      </c>
      <c r="E102" s="128">
        <v>202682.56071881999</v>
      </c>
      <c r="F102" s="128">
        <v>130438.85134595</v>
      </c>
      <c r="G102" s="128">
        <v>72243.709372869998</v>
      </c>
      <c r="H102" s="128">
        <v>330374.2081486301</v>
      </c>
      <c r="I102" s="128">
        <v>198507.18698606998</v>
      </c>
      <c r="J102" s="128">
        <v>131867.02116256001</v>
      </c>
      <c r="K102" s="128">
        <v>520037.70390149008</v>
      </c>
      <c r="L102" s="128">
        <v>269339.87824562006</v>
      </c>
      <c r="M102" s="128">
        <v>250697.82565587002</v>
      </c>
      <c r="N102" s="128">
        <v>16.636700000000001</v>
      </c>
      <c r="O102" s="128">
        <v>18.074999999999999</v>
      </c>
      <c r="P102" s="128">
        <v>17.898599999999998</v>
      </c>
      <c r="Q102" s="128">
        <v>5.8853999999999997</v>
      </c>
      <c r="R102" s="128">
        <v>5.9126000000000003</v>
      </c>
      <c r="S102" s="128">
        <v>30.644300000000001</v>
      </c>
      <c r="T102" s="128">
        <v>30.664899999999999</v>
      </c>
      <c r="U102" s="128">
        <v>31.7942</v>
      </c>
      <c r="V102" s="128">
        <v>14.5351</v>
      </c>
      <c r="W102" s="128">
        <v>8.3719999999999999</v>
      </c>
      <c r="X102" s="128">
        <v>12.053800000000001</v>
      </c>
      <c r="Y102" s="128">
        <v>12.379</v>
      </c>
      <c r="Z102" s="128">
        <v>1.7984</v>
      </c>
      <c r="AA102" s="128">
        <v>6.68</v>
      </c>
      <c r="AB102" s="128">
        <v>10.7744</v>
      </c>
      <c r="AC102" s="128">
        <v>2.5076000000000001</v>
      </c>
      <c r="AD102" s="129"/>
      <c r="AE102" s="129"/>
      <c r="AF102" s="129"/>
    </row>
    <row r="103" spans="1:32" hidden="1" outlineLevel="1" collapsed="1">
      <c r="A103" s="62">
        <v>43344</v>
      </c>
      <c r="B103" s="128">
        <v>885251.60095852998</v>
      </c>
      <c r="C103" s="128">
        <v>473265.88334006001</v>
      </c>
      <c r="D103" s="128">
        <v>411985.71761847002</v>
      </c>
      <c r="E103" s="128">
        <v>203687.51518242</v>
      </c>
      <c r="F103" s="128">
        <v>132988.55289331</v>
      </c>
      <c r="G103" s="128">
        <v>70698.962289110001</v>
      </c>
      <c r="H103" s="128">
        <v>333054.19315782009</v>
      </c>
      <c r="I103" s="128">
        <v>197893.84706389005</v>
      </c>
      <c r="J103" s="128">
        <v>135160.34609393001</v>
      </c>
      <c r="K103" s="128">
        <v>528856.02111006004</v>
      </c>
      <c r="L103" s="128">
        <v>277767.35873919999</v>
      </c>
      <c r="M103" s="128">
        <v>251088.66237085994</v>
      </c>
      <c r="N103" s="128">
        <v>17.395600000000002</v>
      </c>
      <c r="O103" s="128">
        <v>19.698799999999999</v>
      </c>
      <c r="P103" s="128">
        <v>19.754799999999999</v>
      </c>
      <c r="Q103" s="128">
        <v>5.8901000000000003</v>
      </c>
      <c r="R103" s="128">
        <v>5.9076000000000004</v>
      </c>
      <c r="S103" s="128">
        <v>30.017800000000001</v>
      </c>
      <c r="T103" s="128">
        <v>30.059799999999999</v>
      </c>
      <c r="U103" s="128">
        <v>32.079700000000003</v>
      </c>
      <c r="V103" s="128">
        <v>10.7194</v>
      </c>
      <c r="W103" s="128">
        <v>8.8400999999999996</v>
      </c>
      <c r="X103" s="128">
        <v>12.5067</v>
      </c>
      <c r="Y103" s="128">
        <v>12.973000000000001</v>
      </c>
      <c r="Z103" s="128">
        <v>1.8503000000000001</v>
      </c>
      <c r="AA103" s="128">
        <v>6.7081999999999997</v>
      </c>
      <c r="AB103" s="128">
        <v>10.6347</v>
      </c>
      <c r="AC103" s="128">
        <v>2.3927999999999998</v>
      </c>
      <c r="AD103" s="129"/>
      <c r="AE103" s="129"/>
      <c r="AF103" s="129"/>
    </row>
    <row r="104" spans="1:32" hidden="1" outlineLevel="1" collapsed="1">
      <c r="A104" s="62">
        <v>43374</v>
      </c>
      <c r="B104" s="128">
        <v>890169.02144402999</v>
      </c>
      <c r="C104" s="128">
        <v>474016.05411700998</v>
      </c>
      <c r="D104" s="128">
        <v>416152.96732702001</v>
      </c>
      <c r="E104" s="128">
        <v>205346.00540349001</v>
      </c>
      <c r="F104" s="128">
        <v>135860.70080990001</v>
      </c>
      <c r="G104" s="128">
        <v>69485.304593590001</v>
      </c>
      <c r="H104" s="128">
        <v>331408.5945636899</v>
      </c>
      <c r="I104" s="128">
        <v>199048.39515351001</v>
      </c>
      <c r="J104" s="128">
        <v>132360.19941017998</v>
      </c>
      <c r="K104" s="128">
        <v>525428.00658085011</v>
      </c>
      <c r="L104" s="128">
        <v>276702.31547229999</v>
      </c>
      <c r="M104" s="128">
        <v>248725.69110855</v>
      </c>
      <c r="N104" s="128">
        <v>16.459299999999999</v>
      </c>
      <c r="O104" s="128">
        <v>19.506699999999999</v>
      </c>
      <c r="P104" s="128">
        <v>19.509499999999999</v>
      </c>
      <c r="Q104" s="128">
        <v>5.3975999999999997</v>
      </c>
      <c r="R104" s="128">
        <v>5.407</v>
      </c>
      <c r="S104" s="128">
        <v>31.3096</v>
      </c>
      <c r="T104" s="128">
        <v>31.3307</v>
      </c>
      <c r="U104" s="128">
        <v>32.629399999999997</v>
      </c>
      <c r="V104" s="128">
        <v>12.918100000000001</v>
      </c>
      <c r="W104" s="128">
        <v>9.5434000000000001</v>
      </c>
      <c r="X104" s="128">
        <v>13.1393</v>
      </c>
      <c r="Y104" s="128">
        <v>13.6167</v>
      </c>
      <c r="Z104" s="128">
        <v>2.2551000000000001</v>
      </c>
      <c r="AA104" s="128">
        <v>6.8430999999999997</v>
      </c>
      <c r="AB104" s="128">
        <v>10.9773</v>
      </c>
      <c r="AC104" s="128">
        <v>2.4403000000000001</v>
      </c>
      <c r="AD104" s="129"/>
      <c r="AE104" s="129"/>
      <c r="AF104" s="129"/>
    </row>
    <row r="105" spans="1:32" hidden="1" outlineLevel="1" collapsed="1">
      <c r="A105" s="62">
        <v>43405</v>
      </c>
      <c r="B105" s="128">
        <v>899823.02813543996</v>
      </c>
      <c r="C105" s="128">
        <v>474762.90051655</v>
      </c>
      <c r="D105" s="128">
        <v>425060.12761889002</v>
      </c>
      <c r="E105" s="128">
        <v>208518.67793184001</v>
      </c>
      <c r="F105" s="128">
        <v>139147.57225175001</v>
      </c>
      <c r="G105" s="128">
        <v>69371.105680089997</v>
      </c>
      <c r="H105" s="128">
        <v>312382.86737943994</v>
      </c>
      <c r="I105" s="128">
        <v>189073.34096425999</v>
      </c>
      <c r="J105" s="128">
        <v>123309.52641518001</v>
      </c>
      <c r="K105" s="128">
        <v>524580.43009937007</v>
      </c>
      <c r="L105" s="128">
        <v>277122.04777665006</v>
      </c>
      <c r="M105" s="128">
        <v>247458.38232271999</v>
      </c>
      <c r="N105" s="128">
        <v>16.510200000000001</v>
      </c>
      <c r="O105" s="128">
        <v>19.698399999999999</v>
      </c>
      <c r="P105" s="128">
        <v>19.731999999999999</v>
      </c>
      <c r="Q105" s="128">
        <v>5.0018000000000002</v>
      </c>
      <c r="R105" s="128">
        <v>5.0094000000000003</v>
      </c>
      <c r="S105" s="128">
        <v>30.8856</v>
      </c>
      <c r="T105" s="128">
        <v>30.918500000000002</v>
      </c>
      <c r="U105" s="128">
        <v>33.102699999999999</v>
      </c>
      <c r="V105" s="128">
        <v>10.964</v>
      </c>
      <c r="W105" s="128">
        <v>9.2820999999999998</v>
      </c>
      <c r="X105" s="128">
        <v>13.771800000000001</v>
      </c>
      <c r="Y105" s="128">
        <v>14.339</v>
      </c>
      <c r="Z105" s="128">
        <v>2.0388999999999999</v>
      </c>
      <c r="AA105" s="128">
        <v>7.2847</v>
      </c>
      <c r="AB105" s="128">
        <v>11.369300000000001</v>
      </c>
      <c r="AC105" s="128">
        <v>2.5407999999999999</v>
      </c>
      <c r="AD105" s="129"/>
      <c r="AE105" s="129"/>
      <c r="AF105" s="129"/>
    </row>
    <row r="106" spans="1:32" hidden="1" outlineLevel="1" collapsed="1">
      <c r="A106" s="62">
        <v>43435</v>
      </c>
      <c r="B106" s="128">
        <v>859740.40512497001</v>
      </c>
      <c r="C106" s="128">
        <v>464023.41328641999</v>
      </c>
      <c r="D106" s="128">
        <v>395716.99183855002</v>
      </c>
      <c r="E106" s="128">
        <v>201101.79745576999</v>
      </c>
      <c r="F106" s="128">
        <v>140012.35520734999</v>
      </c>
      <c r="G106" s="128">
        <v>61089.442248419997</v>
      </c>
      <c r="H106" s="128">
        <v>342503.12691800989</v>
      </c>
      <c r="I106" s="128">
        <v>222419.67173669001</v>
      </c>
      <c r="J106" s="128">
        <v>120083.45518131999</v>
      </c>
      <c r="K106" s="128">
        <v>530249.63393507001</v>
      </c>
      <c r="L106" s="128">
        <v>289416.46528071002</v>
      </c>
      <c r="M106" s="128">
        <v>240833.16865435999</v>
      </c>
      <c r="N106" s="128">
        <v>16.913599999999999</v>
      </c>
      <c r="O106" s="128">
        <v>20.761800000000001</v>
      </c>
      <c r="P106" s="128">
        <v>20.906199999999998</v>
      </c>
      <c r="Q106" s="128">
        <v>5.6993</v>
      </c>
      <c r="R106" s="128">
        <v>5.7080000000000002</v>
      </c>
      <c r="S106" s="128">
        <v>31.3887</v>
      </c>
      <c r="T106" s="128">
        <v>31.463799999999999</v>
      </c>
      <c r="U106" s="128">
        <v>33.123699999999999</v>
      </c>
      <c r="V106" s="128">
        <v>12.172700000000001</v>
      </c>
      <c r="W106" s="128">
        <v>10.8728</v>
      </c>
      <c r="X106" s="128">
        <v>13.8735</v>
      </c>
      <c r="Y106" s="128">
        <v>14.472</v>
      </c>
      <c r="Z106" s="128">
        <v>2.4672999999999998</v>
      </c>
      <c r="AA106" s="128">
        <v>7.8639000000000001</v>
      </c>
      <c r="AB106" s="128">
        <v>11.748200000000001</v>
      </c>
      <c r="AC106" s="128">
        <v>2.6730999999999998</v>
      </c>
      <c r="AD106" s="129"/>
      <c r="AE106" s="129"/>
      <c r="AF106" s="129"/>
    </row>
    <row r="107" spans="1:32" hidden="1" outlineLevel="1" collapsed="1">
      <c r="A107" s="62">
        <v>43466</v>
      </c>
      <c r="B107" s="128">
        <v>845506.27030772995</v>
      </c>
      <c r="C107" s="128">
        <v>450206.24859962001</v>
      </c>
      <c r="D107" s="128">
        <v>395300.02170811</v>
      </c>
      <c r="E107" s="128">
        <v>202882.69153735001</v>
      </c>
      <c r="F107" s="128">
        <v>141830.87056913</v>
      </c>
      <c r="G107" s="128">
        <v>61051.820968220003</v>
      </c>
      <c r="H107" s="128">
        <v>335472.28273212997</v>
      </c>
      <c r="I107" s="128">
        <v>219114.01825251</v>
      </c>
      <c r="J107" s="128">
        <v>116358.26447962</v>
      </c>
      <c r="K107" s="128">
        <v>530731.16199284</v>
      </c>
      <c r="L107" s="128">
        <v>288838.52151603997</v>
      </c>
      <c r="M107" s="128">
        <v>241892.64047680004</v>
      </c>
      <c r="N107" s="128">
        <v>16.258600000000001</v>
      </c>
      <c r="O107" s="128">
        <v>19.881900000000002</v>
      </c>
      <c r="P107" s="128">
        <v>19.8353</v>
      </c>
      <c r="Q107" s="128">
        <v>5.2049000000000003</v>
      </c>
      <c r="R107" s="128">
        <v>5.2145999999999999</v>
      </c>
      <c r="S107" s="128">
        <v>32.095199999999998</v>
      </c>
      <c r="T107" s="128">
        <v>32.1265</v>
      </c>
      <c r="U107" s="128">
        <v>34.120899999999999</v>
      </c>
      <c r="V107" s="128">
        <v>9.9536999999999995</v>
      </c>
      <c r="W107" s="128">
        <v>6.9093</v>
      </c>
      <c r="X107" s="128">
        <v>12.947900000000001</v>
      </c>
      <c r="Y107" s="128">
        <v>13.69</v>
      </c>
      <c r="Z107" s="128">
        <v>2.2389000000000001</v>
      </c>
      <c r="AA107" s="128">
        <v>7.8667999999999996</v>
      </c>
      <c r="AB107" s="128">
        <v>11.929399999999999</v>
      </c>
      <c r="AC107" s="128">
        <v>2.6554000000000002</v>
      </c>
      <c r="AD107" s="129"/>
      <c r="AE107" s="129"/>
      <c r="AF107" s="129"/>
    </row>
    <row r="108" spans="1:32" hidden="1" outlineLevel="1" collapsed="1">
      <c r="A108" s="62">
        <v>43497</v>
      </c>
      <c r="B108" s="128">
        <v>822855.06195437</v>
      </c>
      <c r="C108" s="128">
        <v>450484.23857083003</v>
      </c>
      <c r="D108" s="128">
        <v>372370.82338353997</v>
      </c>
      <c r="E108" s="128">
        <v>202530.80513679999</v>
      </c>
      <c r="F108" s="128">
        <v>143711.25490356001</v>
      </c>
      <c r="G108" s="128">
        <v>58819.550233239999</v>
      </c>
      <c r="H108" s="128">
        <v>337650.38800957007</v>
      </c>
      <c r="I108" s="128">
        <v>220388.61664033</v>
      </c>
      <c r="J108" s="128">
        <v>117261.77136924</v>
      </c>
      <c r="K108" s="128">
        <v>531219.28882427001</v>
      </c>
      <c r="L108" s="128">
        <v>293387.80633914995</v>
      </c>
      <c r="M108" s="128">
        <v>237831.48248512004</v>
      </c>
      <c r="N108" s="128">
        <v>15.7089</v>
      </c>
      <c r="O108" s="128">
        <v>18.213999999999999</v>
      </c>
      <c r="P108" s="128">
        <v>17.906199999999998</v>
      </c>
      <c r="Q108" s="128">
        <v>5.6771000000000003</v>
      </c>
      <c r="R108" s="128">
        <v>5.6901999999999999</v>
      </c>
      <c r="S108" s="128">
        <v>29.710699999999999</v>
      </c>
      <c r="T108" s="128">
        <v>29.700800000000001</v>
      </c>
      <c r="U108" s="128">
        <v>31.549399999999999</v>
      </c>
      <c r="V108" s="128">
        <v>31.532</v>
      </c>
      <c r="W108" s="128">
        <v>8.5183</v>
      </c>
      <c r="X108" s="128">
        <v>13.077400000000001</v>
      </c>
      <c r="Y108" s="128">
        <v>13.6021</v>
      </c>
      <c r="Z108" s="128">
        <v>2.0101</v>
      </c>
      <c r="AA108" s="128">
        <v>7.5517000000000003</v>
      </c>
      <c r="AB108" s="128">
        <v>11.6206</v>
      </c>
      <c r="AC108" s="128">
        <v>2.6402999999999999</v>
      </c>
      <c r="AD108" s="129"/>
      <c r="AE108" s="129"/>
      <c r="AF108" s="129"/>
    </row>
    <row r="109" spans="1:32" hidden="1" outlineLevel="1" collapsed="1">
      <c r="A109" s="62">
        <v>43525</v>
      </c>
      <c r="B109" s="128">
        <v>836013.71013611997</v>
      </c>
      <c r="C109" s="128">
        <v>453347.35854402999</v>
      </c>
      <c r="D109" s="128">
        <v>382666.35159208998</v>
      </c>
      <c r="E109" s="128">
        <v>206571.48862888999</v>
      </c>
      <c r="F109" s="128">
        <v>147546.44662614999</v>
      </c>
      <c r="G109" s="128">
        <v>59025.042002740003</v>
      </c>
      <c r="H109" s="128">
        <v>330528.46346331009</v>
      </c>
      <c r="I109" s="128">
        <v>213944.80052141001</v>
      </c>
      <c r="J109" s="128">
        <v>116583.66294189999</v>
      </c>
      <c r="K109" s="128">
        <v>537027.60936377011</v>
      </c>
      <c r="L109" s="128">
        <v>296247.37942124996</v>
      </c>
      <c r="M109" s="128">
        <v>240780.22994252</v>
      </c>
      <c r="N109" s="128">
        <v>16.1874</v>
      </c>
      <c r="O109" s="128">
        <v>18.3095</v>
      </c>
      <c r="P109" s="128">
        <v>17.9863</v>
      </c>
      <c r="Q109" s="128">
        <v>6.1364999999999998</v>
      </c>
      <c r="R109" s="128">
        <v>6.1558999999999999</v>
      </c>
      <c r="S109" s="128">
        <v>28.378599999999999</v>
      </c>
      <c r="T109" s="128">
        <v>28.328800000000001</v>
      </c>
      <c r="U109" s="128">
        <v>29.5746</v>
      </c>
      <c r="V109" s="128">
        <v>41.244799999999998</v>
      </c>
      <c r="W109" s="128">
        <v>8.1577000000000002</v>
      </c>
      <c r="X109" s="128">
        <v>13.1744</v>
      </c>
      <c r="Y109" s="128">
        <v>13.705</v>
      </c>
      <c r="Z109" s="128">
        <v>2.0358000000000001</v>
      </c>
      <c r="AA109" s="128">
        <v>7.4775</v>
      </c>
      <c r="AB109" s="128">
        <v>11.0739</v>
      </c>
      <c r="AC109" s="128">
        <v>2.4727999999999999</v>
      </c>
      <c r="AD109" s="129"/>
      <c r="AE109" s="129"/>
      <c r="AF109" s="129"/>
    </row>
    <row r="110" spans="1:32" hidden="1" outlineLevel="1" collapsed="1">
      <c r="A110" s="62">
        <v>43556</v>
      </c>
      <c r="B110" s="128">
        <v>830052.23999320006</v>
      </c>
      <c r="C110" s="128">
        <v>456493.62262332003</v>
      </c>
      <c r="D110" s="128">
        <v>373558.61736988003</v>
      </c>
      <c r="E110" s="128">
        <v>204787.42135091999</v>
      </c>
      <c r="F110" s="128">
        <v>149831.30571300999</v>
      </c>
      <c r="G110" s="128">
        <v>54956.115637909999</v>
      </c>
      <c r="H110" s="128">
        <v>334004.31237001996</v>
      </c>
      <c r="I110" s="128">
        <v>215197.23413037998</v>
      </c>
      <c r="J110" s="128">
        <v>118807.07823964</v>
      </c>
      <c r="K110" s="128">
        <v>538315.56522655988</v>
      </c>
      <c r="L110" s="128">
        <v>302614.38331473002</v>
      </c>
      <c r="M110" s="128">
        <v>235701.18191183</v>
      </c>
      <c r="N110" s="128">
        <v>16.238</v>
      </c>
      <c r="O110" s="128">
        <v>18.398900000000001</v>
      </c>
      <c r="P110" s="128">
        <v>18.154599999999999</v>
      </c>
      <c r="Q110" s="128">
        <v>5.4074</v>
      </c>
      <c r="R110" s="128">
        <v>5.4204999999999997</v>
      </c>
      <c r="S110" s="128">
        <v>29.363099999999999</v>
      </c>
      <c r="T110" s="128">
        <v>29.4328</v>
      </c>
      <c r="U110" s="128">
        <v>31.2456</v>
      </c>
      <c r="V110" s="128">
        <v>7.3338000000000001</v>
      </c>
      <c r="W110" s="128">
        <v>5.7652999999999999</v>
      </c>
      <c r="X110" s="128">
        <v>12.405900000000001</v>
      </c>
      <c r="Y110" s="128">
        <v>13.1797</v>
      </c>
      <c r="Z110" s="128">
        <v>2.3075000000000001</v>
      </c>
      <c r="AA110" s="128">
        <v>7.2480000000000002</v>
      </c>
      <c r="AB110" s="128">
        <v>11.199</v>
      </c>
      <c r="AC110" s="128">
        <v>2.5766</v>
      </c>
      <c r="AD110" s="129"/>
      <c r="AE110" s="129"/>
      <c r="AF110" s="129"/>
    </row>
    <row r="111" spans="1:32" hidden="1" outlineLevel="1" collapsed="1">
      <c r="A111" s="62">
        <v>43586</v>
      </c>
      <c r="B111" s="128">
        <v>808222.76679535001</v>
      </c>
      <c r="C111" s="128">
        <v>437598.54785366001</v>
      </c>
      <c r="D111" s="128">
        <v>370624.21894168999</v>
      </c>
      <c r="E111" s="128">
        <v>208259.17164464001</v>
      </c>
      <c r="F111" s="128">
        <v>153737.83403132</v>
      </c>
      <c r="G111" s="128">
        <v>54521.33761332</v>
      </c>
      <c r="H111" s="128">
        <v>337087.19771258999</v>
      </c>
      <c r="I111" s="128">
        <v>219017.53713579994</v>
      </c>
      <c r="J111" s="128">
        <v>118069.66057678999</v>
      </c>
      <c r="K111" s="128">
        <v>532910.66438517009</v>
      </c>
      <c r="L111" s="128">
        <v>294590.29624704004</v>
      </c>
      <c r="M111" s="128">
        <v>238320.36813812997</v>
      </c>
      <c r="N111" s="128">
        <v>16.151599999999998</v>
      </c>
      <c r="O111" s="128">
        <v>18.347300000000001</v>
      </c>
      <c r="P111" s="128">
        <v>18.044599999999999</v>
      </c>
      <c r="Q111" s="128">
        <v>5.3010999999999999</v>
      </c>
      <c r="R111" s="128">
        <v>5.3091999999999997</v>
      </c>
      <c r="S111" s="128">
        <v>30.5016</v>
      </c>
      <c r="T111" s="128">
        <v>30.556699999999999</v>
      </c>
      <c r="U111" s="128">
        <v>32.975900000000003</v>
      </c>
      <c r="V111" s="128">
        <v>12.026300000000001</v>
      </c>
      <c r="W111" s="128">
        <v>9.9846000000000004</v>
      </c>
      <c r="X111" s="128">
        <v>12.6563</v>
      </c>
      <c r="Y111" s="128">
        <v>13.2029</v>
      </c>
      <c r="Z111" s="128">
        <v>2.0981000000000001</v>
      </c>
      <c r="AA111" s="128">
        <v>7.4390999999999998</v>
      </c>
      <c r="AB111" s="128">
        <v>11.412800000000001</v>
      </c>
      <c r="AC111" s="128">
        <v>2.5137999999999998</v>
      </c>
      <c r="AD111" s="129"/>
      <c r="AE111" s="129"/>
      <c r="AF111" s="129"/>
    </row>
    <row r="112" spans="1:32" hidden="1" outlineLevel="1" collapsed="1">
      <c r="A112" s="62">
        <v>43617</v>
      </c>
      <c r="B112" s="128">
        <v>804710.89455192001</v>
      </c>
      <c r="C112" s="128">
        <v>444295.21883045998</v>
      </c>
      <c r="D112" s="128">
        <v>360415.67572146002</v>
      </c>
      <c r="E112" s="128">
        <v>208196.80814666001</v>
      </c>
      <c r="F112" s="128">
        <v>155872.2543649</v>
      </c>
      <c r="G112" s="128">
        <v>52324.553781759998</v>
      </c>
      <c r="H112" s="128">
        <v>338554.57920556993</v>
      </c>
      <c r="I112" s="128">
        <v>214657.99787672001</v>
      </c>
      <c r="J112" s="128">
        <v>123896.58132884998</v>
      </c>
      <c r="K112" s="128">
        <v>548865.59660119994</v>
      </c>
      <c r="L112" s="128">
        <v>313197.45071534999</v>
      </c>
      <c r="M112" s="128">
        <v>235668.14588584998</v>
      </c>
      <c r="N112" s="128">
        <v>15.888299999999999</v>
      </c>
      <c r="O112" s="128">
        <v>18.633099999999999</v>
      </c>
      <c r="P112" s="128">
        <v>18.367599999999999</v>
      </c>
      <c r="Q112" s="128">
        <v>5.4413</v>
      </c>
      <c r="R112" s="128">
        <v>5.4494999999999996</v>
      </c>
      <c r="S112" s="128">
        <v>29.310099999999998</v>
      </c>
      <c r="T112" s="128">
        <v>29.351800000000001</v>
      </c>
      <c r="U112" s="128">
        <v>31.461099999999998</v>
      </c>
      <c r="V112" s="128">
        <v>13.583399999999999</v>
      </c>
      <c r="W112" s="128">
        <v>10.172000000000001</v>
      </c>
      <c r="X112" s="128">
        <v>12.8405</v>
      </c>
      <c r="Y112" s="128">
        <v>13.4457</v>
      </c>
      <c r="Z112" s="128">
        <v>2.4159999999999999</v>
      </c>
      <c r="AA112" s="128">
        <v>7.8470000000000004</v>
      </c>
      <c r="AB112" s="128">
        <v>12.159000000000001</v>
      </c>
      <c r="AC112" s="128">
        <v>2.4327999999999999</v>
      </c>
      <c r="AD112" s="129"/>
      <c r="AE112" s="129"/>
      <c r="AF112" s="129"/>
    </row>
    <row r="113" spans="1:32" hidden="1" outlineLevel="1" collapsed="1">
      <c r="A113" s="62">
        <v>43647</v>
      </c>
      <c r="B113" s="128">
        <v>788774.69460163999</v>
      </c>
      <c r="C113" s="128">
        <v>445287.91175208002</v>
      </c>
      <c r="D113" s="128">
        <v>343486.78284956003</v>
      </c>
      <c r="E113" s="128">
        <v>209250.98574179999</v>
      </c>
      <c r="F113" s="128">
        <v>159496.35106834001</v>
      </c>
      <c r="G113" s="128">
        <v>49754.634673460001</v>
      </c>
      <c r="H113" s="128">
        <v>377910.01231505006</v>
      </c>
      <c r="I113" s="128">
        <v>222911.50171034998</v>
      </c>
      <c r="J113" s="128">
        <v>154998.51060470002</v>
      </c>
      <c r="K113" s="128">
        <v>535578.04470261</v>
      </c>
      <c r="L113" s="128">
        <v>305579.24823545001</v>
      </c>
      <c r="M113" s="128">
        <v>229998.79646716002</v>
      </c>
      <c r="N113" s="128">
        <v>15.5321</v>
      </c>
      <c r="O113" s="128">
        <v>18.452100000000002</v>
      </c>
      <c r="P113" s="128">
        <v>18.127500000000001</v>
      </c>
      <c r="Q113" s="128">
        <v>5.2567000000000004</v>
      </c>
      <c r="R113" s="128">
        <v>5.2591000000000001</v>
      </c>
      <c r="S113" s="128">
        <v>31.097899999999999</v>
      </c>
      <c r="T113" s="128">
        <v>31.1297</v>
      </c>
      <c r="U113" s="128">
        <v>33.224200000000003</v>
      </c>
      <c r="V113" s="128">
        <v>10.640700000000001</v>
      </c>
      <c r="W113" s="128">
        <v>8.7067999999999994</v>
      </c>
      <c r="X113" s="128">
        <v>12.528499999999999</v>
      </c>
      <c r="Y113" s="128">
        <v>13.3531</v>
      </c>
      <c r="Z113" s="128">
        <v>1.8648</v>
      </c>
      <c r="AA113" s="128">
        <v>8.2334999999999994</v>
      </c>
      <c r="AB113" s="128">
        <v>12.579800000000001</v>
      </c>
      <c r="AC113" s="128">
        <v>2.5489999999999999</v>
      </c>
      <c r="AD113" s="129"/>
      <c r="AE113" s="129"/>
      <c r="AF113" s="129"/>
    </row>
    <row r="114" spans="1:32" hidden="1" outlineLevel="1" collapsed="1">
      <c r="A114" s="62">
        <v>43678</v>
      </c>
      <c r="B114" s="128">
        <v>786806.89470875997</v>
      </c>
      <c r="C114" s="128">
        <v>444766.00649592001</v>
      </c>
      <c r="D114" s="128">
        <v>342040.88821284001</v>
      </c>
      <c r="E114" s="128">
        <v>213250.17705445</v>
      </c>
      <c r="F114" s="128">
        <v>163647.95447090999</v>
      </c>
      <c r="G114" s="128">
        <v>49602.222583540002</v>
      </c>
      <c r="H114" s="128">
        <v>362291.94357575994</v>
      </c>
      <c r="I114" s="128">
        <v>215253.87938783001</v>
      </c>
      <c r="J114" s="128">
        <v>147038.06418792999</v>
      </c>
      <c r="K114" s="128">
        <v>544935.29058645002</v>
      </c>
      <c r="L114" s="128">
        <v>308963.18865574</v>
      </c>
      <c r="M114" s="128">
        <v>235972.10193070999</v>
      </c>
      <c r="N114" s="128">
        <v>16.107600000000001</v>
      </c>
      <c r="O114" s="128">
        <v>18.4375</v>
      </c>
      <c r="P114" s="128">
        <v>18.0852</v>
      </c>
      <c r="Q114" s="128">
        <v>5.3613999999999997</v>
      </c>
      <c r="R114" s="128">
        <v>5.3693</v>
      </c>
      <c r="S114" s="128">
        <v>33.768099999999997</v>
      </c>
      <c r="T114" s="128">
        <v>33.794600000000003</v>
      </c>
      <c r="U114" s="128">
        <v>35.774500000000003</v>
      </c>
      <c r="V114" s="128">
        <v>9.1216000000000008</v>
      </c>
      <c r="W114" s="128">
        <v>6.9476000000000004</v>
      </c>
      <c r="X114" s="128">
        <v>12.6373</v>
      </c>
      <c r="Y114" s="128">
        <v>13.3325</v>
      </c>
      <c r="Z114" s="128">
        <v>1.8304</v>
      </c>
      <c r="AA114" s="128">
        <v>8.1107999999999993</v>
      </c>
      <c r="AB114" s="128">
        <v>12.944100000000001</v>
      </c>
      <c r="AC114" s="128">
        <v>2.6924999999999999</v>
      </c>
      <c r="AD114" s="129"/>
      <c r="AE114" s="129"/>
      <c r="AF114" s="129"/>
    </row>
    <row r="115" spans="1:32" hidden="1" outlineLevel="1" collapsed="1">
      <c r="A115" s="62">
        <v>43709</v>
      </c>
      <c r="B115" s="128">
        <v>765907.37124297</v>
      </c>
      <c r="C115" s="128">
        <v>441772.58017078001</v>
      </c>
      <c r="D115" s="128">
        <v>324134.79107218998</v>
      </c>
      <c r="E115" s="128">
        <v>212480.30404305999</v>
      </c>
      <c r="F115" s="128">
        <v>166989.33326077001</v>
      </c>
      <c r="G115" s="128">
        <v>45490.970782290002</v>
      </c>
      <c r="H115" s="128">
        <v>365418.74609741988</v>
      </c>
      <c r="I115" s="128">
        <v>227658.55328831001</v>
      </c>
      <c r="J115" s="128">
        <v>137760.19280911001</v>
      </c>
      <c r="K115" s="128">
        <v>539994.61130509002</v>
      </c>
      <c r="L115" s="128">
        <v>311864.02690753003</v>
      </c>
      <c r="M115" s="128">
        <v>228130.58439755999</v>
      </c>
      <c r="N115" s="128">
        <v>14.870799999999999</v>
      </c>
      <c r="O115" s="128">
        <v>18.0855</v>
      </c>
      <c r="P115" s="128">
        <v>17.695699999999999</v>
      </c>
      <c r="Q115" s="128">
        <v>4.7667999999999999</v>
      </c>
      <c r="R115" s="128">
        <v>4.7686999999999999</v>
      </c>
      <c r="S115" s="128">
        <v>33.444400000000002</v>
      </c>
      <c r="T115" s="128">
        <v>33.516399999999997</v>
      </c>
      <c r="U115" s="128">
        <v>35.521799999999999</v>
      </c>
      <c r="V115" s="128">
        <v>8.5364000000000004</v>
      </c>
      <c r="W115" s="128">
        <v>7.6689999999999996</v>
      </c>
      <c r="X115" s="128">
        <v>11.9374</v>
      </c>
      <c r="Y115" s="128">
        <v>12.9833</v>
      </c>
      <c r="Z115" s="128">
        <v>1.6948000000000001</v>
      </c>
      <c r="AA115" s="128">
        <v>9.6666000000000007</v>
      </c>
      <c r="AB115" s="128">
        <v>14.4925</v>
      </c>
      <c r="AC115" s="128">
        <v>2.7597</v>
      </c>
      <c r="AD115" s="129"/>
      <c r="AE115" s="129"/>
      <c r="AF115" s="129"/>
    </row>
    <row r="116" spans="1:32" hidden="1" outlineLevel="1" collapsed="1">
      <c r="A116" s="62">
        <v>43739</v>
      </c>
      <c r="B116" s="128">
        <v>781881.90564400004</v>
      </c>
      <c r="C116" s="128">
        <v>442104.45546681999</v>
      </c>
      <c r="D116" s="128">
        <v>339777.45017718</v>
      </c>
      <c r="E116" s="128">
        <v>217157.58590311999</v>
      </c>
      <c r="F116" s="128">
        <v>170478.55511267</v>
      </c>
      <c r="G116" s="128">
        <v>46679.03079045</v>
      </c>
      <c r="H116" s="128">
        <v>372037.98514543998</v>
      </c>
      <c r="I116" s="128">
        <v>227891.59975555996</v>
      </c>
      <c r="J116" s="128">
        <v>144146.38538987996</v>
      </c>
      <c r="K116" s="128">
        <v>558949.91124329017</v>
      </c>
      <c r="L116" s="128">
        <v>316407.05185003998</v>
      </c>
      <c r="M116" s="128">
        <v>242542.85939324999</v>
      </c>
      <c r="N116" s="128">
        <v>13.875299999999999</v>
      </c>
      <c r="O116" s="128">
        <v>17.451599999999999</v>
      </c>
      <c r="P116" s="128">
        <v>16.952000000000002</v>
      </c>
      <c r="Q116" s="128">
        <v>4.2523</v>
      </c>
      <c r="R116" s="128">
        <v>4.2507000000000001</v>
      </c>
      <c r="S116" s="128">
        <v>33.5167</v>
      </c>
      <c r="T116" s="128">
        <v>33.581099999999999</v>
      </c>
      <c r="U116" s="128">
        <v>35.728099999999998</v>
      </c>
      <c r="V116" s="128">
        <v>9.8985000000000003</v>
      </c>
      <c r="W116" s="128">
        <v>9.3363999999999994</v>
      </c>
      <c r="X116" s="128">
        <v>11.831</v>
      </c>
      <c r="Y116" s="128">
        <v>12.471</v>
      </c>
      <c r="Z116" s="128">
        <v>1.8572</v>
      </c>
      <c r="AA116" s="128">
        <v>9.2736999999999998</v>
      </c>
      <c r="AB116" s="128">
        <v>14.3881</v>
      </c>
      <c r="AC116" s="128">
        <v>2.7025000000000001</v>
      </c>
      <c r="AD116" s="129"/>
      <c r="AE116" s="129"/>
      <c r="AF116" s="129"/>
    </row>
    <row r="117" spans="1:32" hidden="1" outlineLevel="1" collapsed="1">
      <c r="A117" s="62">
        <v>43770</v>
      </c>
      <c r="B117" s="128">
        <v>768102.91892529</v>
      </c>
      <c r="C117" s="128">
        <v>441575.73317063</v>
      </c>
      <c r="D117" s="128">
        <v>326527.18575465999</v>
      </c>
      <c r="E117" s="128">
        <v>217686.23169081999</v>
      </c>
      <c r="F117" s="128">
        <v>173402.12519227999</v>
      </c>
      <c r="G117" s="128">
        <v>44284.106498540001</v>
      </c>
      <c r="H117" s="128">
        <v>365534.74840333004</v>
      </c>
      <c r="I117" s="128">
        <v>222315.94598124002</v>
      </c>
      <c r="J117" s="128">
        <v>143218.80242209</v>
      </c>
      <c r="K117" s="128">
        <v>563318.96884162002</v>
      </c>
      <c r="L117" s="128">
        <v>327177.62697268999</v>
      </c>
      <c r="M117" s="128">
        <v>236141.34186892997</v>
      </c>
      <c r="N117" s="128">
        <v>13.2813</v>
      </c>
      <c r="O117" s="128">
        <v>16.470400000000001</v>
      </c>
      <c r="P117" s="128">
        <v>15.841699999999999</v>
      </c>
      <c r="Q117" s="128">
        <v>4.3223000000000003</v>
      </c>
      <c r="R117" s="128">
        <v>4.3244999999999996</v>
      </c>
      <c r="S117" s="128">
        <v>33.087400000000002</v>
      </c>
      <c r="T117" s="128">
        <v>33.1233</v>
      </c>
      <c r="U117" s="128">
        <v>35.386000000000003</v>
      </c>
      <c r="V117" s="128">
        <v>8.2642000000000007</v>
      </c>
      <c r="W117" s="128">
        <v>7.5145</v>
      </c>
      <c r="X117" s="128">
        <v>10.775600000000001</v>
      </c>
      <c r="Y117" s="128">
        <v>11.257099999999999</v>
      </c>
      <c r="Z117" s="128">
        <v>1.6422000000000001</v>
      </c>
      <c r="AA117" s="128">
        <v>9.4719999999999995</v>
      </c>
      <c r="AB117" s="128">
        <v>14.1798</v>
      </c>
      <c r="AC117" s="128">
        <v>2.6171000000000002</v>
      </c>
      <c r="AD117" s="129"/>
      <c r="AE117" s="129"/>
      <c r="AF117" s="129"/>
    </row>
    <row r="118" spans="1:32" hidden="1" outlineLevel="1" collapsed="1">
      <c r="A118" s="62">
        <v>43800</v>
      </c>
      <c r="B118" s="128">
        <v>744647.76789361995</v>
      </c>
      <c r="C118" s="128">
        <v>426513.92528112</v>
      </c>
      <c r="D118" s="128">
        <v>318133.84261250001</v>
      </c>
      <c r="E118" s="128">
        <v>212515.08549354001</v>
      </c>
      <c r="F118" s="128">
        <v>174821.07853097</v>
      </c>
      <c r="G118" s="128">
        <v>37694.006962569998</v>
      </c>
      <c r="H118" s="128">
        <v>433730.56950888009</v>
      </c>
      <c r="I118" s="128">
        <v>268172.10697214009</v>
      </c>
      <c r="J118" s="128">
        <v>165558.46253674</v>
      </c>
      <c r="K118" s="128">
        <v>576125.91768798989</v>
      </c>
      <c r="L118" s="128">
        <v>339167.99580519006</v>
      </c>
      <c r="M118" s="128">
        <v>236957.92188279997</v>
      </c>
      <c r="N118" s="128">
        <v>13.5107</v>
      </c>
      <c r="O118" s="128">
        <v>15.6774</v>
      </c>
      <c r="P118" s="128">
        <v>15.0191</v>
      </c>
      <c r="Q118" s="128">
        <v>5.0453999999999999</v>
      </c>
      <c r="R118" s="128">
        <v>5.0486000000000004</v>
      </c>
      <c r="S118" s="128">
        <v>33.108699999999999</v>
      </c>
      <c r="T118" s="128">
        <v>33.133000000000003</v>
      </c>
      <c r="U118" s="128">
        <v>35.112900000000003</v>
      </c>
      <c r="V118" s="128">
        <v>9.0312999999999999</v>
      </c>
      <c r="W118" s="128">
        <v>6.9410999999999996</v>
      </c>
      <c r="X118" s="128">
        <v>10.0221</v>
      </c>
      <c r="Y118" s="128">
        <v>10.267899999999999</v>
      </c>
      <c r="Z118" s="128">
        <v>2.3083</v>
      </c>
      <c r="AA118" s="128">
        <v>9.6301000000000005</v>
      </c>
      <c r="AB118" s="128">
        <v>13.640599999999999</v>
      </c>
      <c r="AC118" s="128">
        <v>2.4407000000000001</v>
      </c>
      <c r="AD118" s="129"/>
      <c r="AE118" s="129"/>
      <c r="AF118" s="129"/>
    </row>
    <row r="119" spans="1:32" hidden="1" outlineLevel="1" collapsed="1">
      <c r="A119" s="62">
        <v>43831</v>
      </c>
      <c r="B119" s="128">
        <v>743379.54265919002</v>
      </c>
      <c r="C119" s="128">
        <v>413689.70203198999</v>
      </c>
      <c r="D119" s="128">
        <v>329689.84062720003</v>
      </c>
      <c r="E119" s="128">
        <v>217035.34637976001</v>
      </c>
      <c r="F119" s="128">
        <v>177486.45327775</v>
      </c>
      <c r="G119" s="128">
        <v>39548.893102009999</v>
      </c>
      <c r="H119" s="128">
        <v>455570.95094267</v>
      </c>
      <c r="I119" s="128">
        <v>272389.15658274997</v>
      </c>
      <c r="J119" s="128">
        <v>183181.79435992002</v>
      </c>
      <c r="K119" s="128">
        <v>592633.80434650998</v>
      </c>
      <c r="L119" s="128">
        <v>341350.91199274</v>
      </c>
      <c r="M119" s="128">
        <v>251282.89235377</v>
      </c>
      <c r="N119" s="128">
        <v>11.8659</v>
      </c>
      <c r="O119" s="128">
        <v>14.0358</v>
      </c>
      <c r="P119" s="128">
        <v>13.147600000000001</v>
      </c>
      <c r="Q119" s="128">
        <v>4.1131000000000002</v>
      </c>
      <c r="R119" s="128">
        <v>4.1124999999999998</v>
      </c>
      <c r="S119" s="128">
        <v>33.432200000000002</v>
      </c>
      <c r="T119" s="128">
        <v>33.456600000000002</v>
      </c>
      <c r="U119" s="128">
        <v>36.429299999999998</v>
      </c>
      <c r="V119" s="128">
        <v>8.1965000000000003</v>
      </c>
      <c r="W119" s="128">
        <v>6.9185999999999996</v>
      </c>
      <c r="X119" s="128">
        <v>8.1940000000000008</v>
      </c>
      <c r="Y119" s="128">
        <v>8.6306999999999992</v>
      </c>
      <c r="Z119" s="128">
        <v>1.7587999999999999</v>
      </c>
      <c r="AA119" s="128">
        <v>9.1575000000000006</v>
      </c>
      <c r="AB119" s="128">
        <v>13.428699999999999</v>
      </c>
      <c r="AC119" s="128">
        <v>2.2227999999999999</v>
      </c>
      <c r="AD119" s="129"/>
      <c r="AE119" s="129"/>
      <c r="AF119" s="129"/>
    </row>
    <row r="120" spans="1:32" hidden="1" outlineLevel="1" collapsed="1">
      <c r="A120" s="62">
        <v>43862</v>
      </c>
      <c r="B120" s="128">
        <v>738317.04007609002</v>
      </c>
      <c r="C120" s="128">
        <v>416959.91037558002</v>
      </c>
      <c r="D120" s="128">
        <v>321357.12970051001</v>
      </c>
      <c r="E120" s="128">
        <v>217694.09010348999</v>
      </c>
      <c r="F120" s="128">
        <v>178813.84097670999</v>
      </c>
      <c r="G120" s="128">
        <v>38880.24912678</v>
      </c>
      <c r="H120" s="128">
        <v>453615.21960920008</v>
      </c>
      <c r="I120" s="128">
        <v>270260.92827709997</v>
      </c>
      <c r="J120" s="128">
        <v>183354.29133209999</v>
      </c>
      <c r="K120" s="128">
        <v>601350.60820866015</v>
      </c>
      <c r="L120" s="128">
        <v>351949.18667196995</v>
      </c>
      <c r="M120" s="128">
        <v>249401.42153668997</v>
      </c>
      <c r="N120" s="128">
        <v>11.680999999999999</v>
      </c>
      <c r="O120" s="128">
        <v>12.9163</v>
      </c>
      <c r="P120" s="128">
        <v>11.892300000000001</v>
      </c>
      <c r="Q120" s="128">
        <v>5.0197000000000003</v>
      </c>
      <c r="R120" s="128">
        <v>5.0239000000000003</v>
      </c>
      <c r="S120" s="128">
        <v>33.56</v>
      </c>
      <c r="T120" s="128">
        <v>33.592199999999998</v>
      </c>
      <c r="U120" s="128">
        <v>36.681199999999997</v>
      </c>
      <c r="V120" s="128">
        <v>10.3874</v>
      </c>
      <c r="W120" s="128">
        <v>8.9735999999999994</v>
      </c>
      <c r="X120" s="128">
        <v>5.9196</v>
      </c>
      <c r="Y120" s="128">
        <v>6.3849</v>
      </c>
      <c r="Z120" s="128">
        <v>1.5450999999999999</v>
      </c>
      <c r="AA120" s="128">
        <v>8.5162999999999993</v>
      </c>
      <c r="AB120" s="128">
        <v>12.4292</v>
      </c>
      <c r="AC120" s="128">
        <v>2.0587</v>
      </c>
      <c r="AD120" s="129"/>
      <c r="AE120" s="129"/>
      <c r="AF120" s="129"/>
    </row>
    <row r="121" spans="1:32" hidden="1" outlineLevel="1" collapsed="1">
      <c r="A121" s="62">
        <v>43891</v>
      </c>
      <c r="B121" s="128">
        <v>797636.57285836001</v>
      </c>
      <c r="C121" s="128">
        <v>433682.32336018002</v>
      </c>
      <c r="D121" s="128">
        <v>363954.24949818</v>
      </c>
      <c r="E121" s="128">
        <v>224515.35508852999</v>
      </c>
      <c r="F121" s="128">
        <v>180272.14983236999</v>
      </c>
      <c r="G121" s="128">
        <v>44243.205256159999</v>
      </c>
      <c r="H121" s="128">
        <v>446059.37423554005</v>
      </c>
      <c r="I121" s="128">
        <v>249338.91897334001</v>
      </c>
      <c r="J121" s="128">
        <v>196720.4552622</v>
      </c>
      <c r="K121" s="128">
        <v>634380.34028703009</v>
      </c>
      <c r="L121" s="128">
        <v>349019.18267290998</v>
      </c>
      <c r="M121" s="128">
        <v>285361.15761412005</v>
      </c>
      <c r="N121" s="128">
        <v>12.853300000000001</v>
      </c>
      <c r="O121" s="128">
        <v>13.9773</v>
      </c>
      <c r="P121" s="128">
        <v>13.232200000000001</v>
      </c>
      <c r="Q121" s="128">
        <v>5.4465000000000003</v>
      </c>
      <c r="R121" s="128">
        <v>5.4520999999999997</v>
      </c>
      <c r="S121" s="128">
        <v>33.334099999999999</v>
      </c>
      <c r="T121" s="128">
        <v>33.3476</v>
      </c>
      <c r="U121" s="128">
        <v>36.765000000000001</v>
      </c>
      <c r="V121" s="128">
        <v>13.948600000000001</v>
      </c>
      <c r="W121" s="128">
        <v>8.5303000000000004</v>
      </c>
      <c r="X121" s="128">
        <v>6.8148999999999997</v>
      </c>
      <c r="Y121" s="128">
        <v>7.0773999999999999</v>
      </c>
      <c r="Z121" s="128">
        <v>1.3194999999999999</v>
      </c>
      <c r="AA121" s="128">
        <v>7.4931999999999999</v>
      </c>
      <c r="AB121" s="128">
        <v>11.4498</v>
      </c>
      <c r="AC121" s="128">
        <v>1.7075</v>
      </c>
      <c r="AD121" s="129"/>
      <c r="AE121" s="129"/>
      <c r="AF121" s="129"/>
    </row>
    <row r="122" spans="1:32" hidden="1" outlineLevel="1" collapsed="1">
      <c r="A122" s="62">
        <v>43922</v>
      </c>
      <c r="B122" s="128">
        <v>773308.39082603005</v>
      </c>
      <c r="C122" s="128">
        <v>426013.67570453999</v>
      </c>
      <c r="D122" s="128">
        <v>347294.71512149001</v>
      </c>
      <c r="E122" s="128">
        <v>217315.74228872001</v>
      </c>
      <c r="F122" s="128">
        <v>174840.68740768</v>
      </c>
      <c r="G122" s="128">
        <v>42475.05488104</v>
      </c>
      <c r="H122" s="128">
        <v>439322.10907116003</v>
      </c>
      <c r="I122" s="128">
        <v>249358.73278555</v>
      </c>
      <c r="J122" s="128">
        <v>189963.37628560996</v>
      </c>
      <c r="K122" s="128">
        <v>641059.32977890002</v>
      </c>
      <c r="L122" s="128">
        <v>372079.92341037001</v>
      </c>
      <c r="M122" s="128">
        <v>268979.40636853001</v>
      </c>
      <c r="N122" s="128">
        <v>12.2263</v>
      </c>
      <c r="O122" s="128">
        <v>13.5077</v>
      </c>
      <c r="P122" s="128">
        <v>12.855499999999999</v>
      </c>
      <c r="Q122" s="128">
        <v>4.7103000000000002</v>
      </c>
      <c r="R122" s="128">
        <v>4.7191000000000001</v>
      </c>
      <c r="S122" s="128">
        <v>33.665700000000001</v>
      </c>
      <c r="T122" s="128">
        <v>33.711399999999998</v>
      </c>
      <c r="U122" s="128">
        <v>37.6126</v>
      </c>
      <c r="V122" s="128">
        <v>14.5671</v>
      </c>
      <c r="W122" s="128">
        <v>4.0236000000000001</v>
      </c>
      <c r="X122" s="128">
        <v>7.0167000000000002</v>
      </c>
      <c r="Y122" s="128">
        <v>7.1816000000000004</v>
      </c>
      <c r="Z122" s="128">
        <v>1.3130999999999999</v>
      </c>
      <c r="AA122" s="128">
        <v>7.7854000000000001</v>
      </c>
      <c r="AB122" s="128">
        <v>11.479200000000001</v>
      </c>
      <c r="AC122" s="128">
        <v>2.1882999999999999</v>
      </c>
      <c r="AD122" s="129"/>
      <c r="AE122" s="129"/>
      <c r="AF122" s="129"/>
    </row>
    <row r="123" spans="1:32" hidden="1" outlineLevel="1" collapsed="1">
      <c r="A123" s="62">
        <v>43952</v>
      </c>
      <c r="B123" s="128">
        <v>762953.26654513006</v>
      </c>
      <c r="C123" s="128">
        <v>420329.08822475001</v>
      </c>
      <c r="D123" s="128">
        <v>342624.17832037999</v>
      </c>
      <c r="E123" s="128">
        <v>217122.13294467999</v>
      </c>
      <c r="F123" s="128">
        <v>174782.17724372001</v>
      </c>
      <c r="G123" s="128">
        <v>42339.955700960003</v>
      </c>
      <c r="H123" s="128">
        <v>448879.58643852017</v>
      </c>
      <c r="I123" s="128">
        <v>258234.02112210001</v>
      </c>
      <c r="J123" s="128">
        <v>190645.56531641999</v>
      </c>
      <c r="K123" s="128">
        <v>647388.71970390005</v>
      </c>
      <c r="L123" s="128">
        <v>378079.04525557999</v>
      </c>
      <c r="M123" s="128">
        <v>269309.67444831994</v>
      </c>
      <c r="N123" s="128">
        <v>10.9862</v>
      </c>
      <c r="O123" s="128">
        <v>11.7521</v>
      </c>
      <c r="P123" s="128">
        <v>10.904400000000001</v>
      </c>
      <c r="Q123" s="128">
        <v>4.8163</v>
      </c>
      <c r="R123" s="128">
        <v>4.8235000000000001</v>
      </c>
      <c r="S123" s="128">
        <v>32.880099999999999</v>
      </c>
      <c r="T123" s="128">
        <v>32.910499999999999</v>
      </c>
      <c r="U123" s="128">
        <v>36.593200000000003</v>
      </c>
      <c r="V123" s="128">
        <v>16.5961</v>
      </c>
      <c r="W123" s="128">
        <v>6.1170999999999998</v>
      </c>
      <c r="X123" s="128">
        <v>6.0315000000000003</v>
      </c>
      <c r="Y123" s="128">
        <v>6.1768999999999998</v>
      </c>
      <c r="Z123" s="128">
        <v>1.8355999999999999</v>
      </c>
      <c r="AA123" s="128">
        <v>7.4074</v>
      </c>
      <c r="AB123" s="128">
        <v>11.0822</v>
      </c>
      <c r="AC123" s="128">
        <v>1.9429000000000001</v>
      </c>
      <c r="AD123" s="129"/>
      <c r="AE123" s="129"/>
      <c r="AF123" s="129"/>
    </row>
    <row r="124" spans="1:32" hidden="1" outlineLevel="1" collapsed="1">
      <c r="A124" s="62">
        <v>43983</v>
      </c>
      <c r="B124" s="128">
        <v>761426.42581418995</v>
      </c>
      <c r="C124" s="128">
        <v>419840.58494827</v>
      </c>
      <c r="D124" s="128">
        <v>341585.84086592001</v>
      </c>
      <c r="E124" s="128">
        <v>218179.63544541999</v>
      </c>
      <c r="F124" s="128">
        <v>176495.00299956001</v>
      </c>
      <c r="G124" s="128">
        <v>41684.632445859999</v>
      </c>
      <c r="H124" s="128">
        <v>454322.75363361003</v>
      </c>
      <c r="I124" s="128">
        <v>269515.06638024002</v>
      </c>
      <c r="J124" s="128">
        <v>184807.68725337007</v>
      </c>
      <c r="K124" s="128">
        <v>658210.05956180987</v>
      </c>
      <c r="L124" s="128">
        <v>389740.55336853996</v>
      </c>
      <c r="M124" s="128">
        <v>268469.50619326998</v>
      </c>
      <c r="N124" s="128">
        <v>10.065099999999999</v>
      </c>
      <c r="O124" s="128">
        <v>10.8355</v>
      </c>
      <c r="P124" s="128">
        <v>9.9339999999999993</v>
      </c>
      <c r="Q124" s="128">
        <v>5.1361999999999997</v>
      </c>
      <c r="R124" s="128">
        <v>5.1432000000000002</v>
      </c>
      <c r="S124" s="128">
        <v>32.408000000000001</v>
      </c>
      <c r="T124" s="128">
        <v>32.449199999999998</v>
      </c>
      <c r="U124" s="128">
        <v>36.072000000000003</v>
      </c>
      <c r="V124" s="128">
        <v>12.692299999999999</v>
      </c>
      <c r="W124" s="128">
        <v>7.2605000000000004</v>
      </c>
      <c r="X124" s="128">
        <v>5.1371000000000002</v>
      </c>
      <c r="Y124" s="128">
        <v>5.2550999999999997</v>
      </c>
      <c r="Z124" s="128">
        <v>1.8669</v>
      </c>
      <c r="AA124" s="128">
        <v>7.0949</v>
      </c>
      <c r="AB124" s="128">
        <v>10.4247</v>
      </c>
      <c r="AC124" s="128">
        <v>1.7178</v>
      </c>
      <c r="AD124" s="129"/>
      <c r="AE124" s="129"/>
      <c r="AF124" s="129"/>
    </row>
    <row r="125" spans="1:32" hidden="1" outlineLevel="1" collapsed="1">
      <c r="A125" s="62">
        <v>44013</v>
      </c>
      <c r="B125" s="128">
        <v>779999.87813269999</v>
      </c>
      <c r="C125" s="128">
        <v>422588.15666805999</v>
      </c>
      <c r="D125" s="128">
        <v>357411.72146464</v>
      </c>
      <c r="E125" s="128">
        <v>221179.79364392001</v>
      </c>
      <c r="F125" s="128">
        <v>178333.04554533001</v>
      </c>
      <c r="G125" s="128">
        <v>42846.748098589997</v>
      </c>
      <c r="H125" s="128">
        <v>479634.45632659009</v>
      </c>
      <c r="I125" s="128">
        <v>283505.31477264001</v>
      </c>
      <c r="J125" s="128">
        <v>196129.14155394997</v>
      </c>
      <c r="K125" s="128">
        <v>673267.88615323009</v>
      </c>
      <c r="L125" s="128">
        <v>389989.65719016001</v>
      </c>
      <c r="M125" s="128">
        <v>283278.22896306997</v>
      </c>
      <c r="N125" s="128">
        <v>9.6591000000000005</v>
      </c>
      <c r="O125" s="128">
        <v>10.2049</v>
      </c>
      <c r="P125" s="128">
        <v>9.2352000000000007</v>
      </c>
      <c r="Q125" s="128">
        <v>5.3555999999999999</v>
      </c>
      <c r="R125" s="128">
        <v>5.3716999999999997</v>
      </c>
      <c r="S125" s="128">
        <v>31.567</v>
      </c>
      <c r="T125" s="128">
        <v>31.598800000000001</v>
      </c>
      <c r="U125" s="128">
        <v>35.1297</v>
      </c>
      <c r="V125" s="128">
        <v>18.994900000000001</v>
      </c>
      <c r="W125" s="128">
        <v>7.2302</v>
      </c>
      <c r="X125" s="128">
        <v>4.3017000000000003</v>
      </c>
      <c r="Y125" s="128">
        <v>4.3864999999999998</v>
      </c>
      <c r="Z125" s="128">
        <v>1.2785</v>
      </c>
      <c r="AA125" s="128">
        <v>6.1714000000000002</v>
      </c>
      <c r="AB125" s="128">
        <v>9.3796999999999997</v>
      </c>
      <c r="AC125" s="128">
        <v>1.4708000000000001</v>
      </c>
      <c r="AD125" s="129"/>
      <c r="AE125" s="129"/>
      <c r="AF125" s="129"/>
    </row>
    <row r="126" spans="1:32" hidden="1" outlineLevel="1" collapsed="1">
      <c r="A126" s="62">
        <v>44044</v>
      </c>
      <c r="B126" s="128">
        <v>779261.08391743002</v>
      </c>
      <c r="C126" s="128">
        <v>420954.51301245001</v>
      </c>
      <c r="D126" s="128">
        <v>358306.57090498001</v>
      </c>
      <c r="E126" s="128">
        <v>223787.57861266</v>
      </c>
      <c r="F126" s="128">
        <v>181427.5432358</v>
      </c>
      <c r="G126" s="128">
        <v>42360.035376860003</v>
      </c>
      <c r="H126" s="128">
        <v>481696.26803346002</v>
      </c>
      <c r="I126" s="128">
        <v>291832.75655086001</v>
      </c>
      <c r="J126" s="128">
        <v>189863.51148260001</v>
      </c>
      <c r="K126" s="128">
        <v>671974.50525606005</v>
      </c>
      <c r="L126" s="128">
        <v>389931.05189615005</v>
      </c>
      <c r="M126" s="128">
        <v>282043.45335991005</v>
      </c>
      <c r="N126" s="128">
        <v>9.2220999999999993</v>
      </c>
      <c r="O126" s="128">
        <v>9.7736000000000001</v>
      </c>
      <c r="P126" s="128">
        <v>8.8474000000000004</v>
      </c>
      <c r="Q126" s="128">
        <v>5.343</v>
      </c>
      <c r="R126" s="128">
        <v>5.3506</v>
      </c>
      <c r="S126" s="128">
        <v>31.270700000000001</v>
      </c>
      <c r="T126" s="128">
        <v>31.284700000000001</v>
      </c>
      <c r="U126" s="128">
        <v>35.081499999999998</v>
      </c>
      <c r="V126" s="128">
        <v>21.869900000000001</v>
      </c>
      <c r="W126" s="128">
        <v>7.6631</v>
      </c>
      <c r="X126" s="128">
        <v>3.8477999999999999</v>
      </c>
      <c r="Y126" s="128">
        <v>3.9365999999999999</v>
      </c>
      <c r="Z126" s="128">
        <v>1.5048999999999999</v>
      </c>
      <c r="AA126" s="128">
        <v>6.0182000000000002</v>
      </c>
      <c r="AB126" s="128">
        <v>9.1652000000000005</v>
      </c>
      <c r="AC126" s="128">
        <v>1.415</v>
      </c>
      <c r="AD126" s="129"/>
      <c r="AE126" s="129"/>
      <c r="AF126" s="129"/>
    </row>
    <row r="127" spans="1:32" hidden="1" outlineLevel="1" collapsed="1">
      <c r="A127" s="62">
        <v>44075</v>
      </c>
      <c r="B127" s="128">
        <v>743245.69780589</v>
      </c>
      <c r="C127" s="128">
        <v>415548.32581587002</v>
      </c>
      <c r="D127" s="128">
        <v>327697.37199001998</v>
      </c>
      <c r="E127" s="128">
        <v>221849.03112651</v>
      </c>
      <c r="F127" s="128">
        <v>179654.8871235</v>
      </c>
      <c r="G127" s="128">
        <v>42194.144003009998</v>
      </c>
      <c r="H127" s="128">
        <v>506702.72790784994</v>
      </c>
      <c r="I127" s="128">
        <v>304740.27101390006</v>
      </c>
      <c r="J127" s="128">
        <v>201962.45689395</v>
      </c>
      <c r="K127" s="128">
        <v>686575.68184257997</v>
      </c>
      <c r="L127" s="128">
        <v>397367.48894782003</v>
      </c>
      <c r="M127" s="128">
        <v>289208.19289476</v>
      </c>
      <c r="N127" s="128">
        <v>9.1129999999999995</v>
      </c>
      <c r="O127" s="128">
        <v>9.6631</v>
      </c>
      <c r="P127" s="128">
        <v>8.7123000000000008</v>
      </c>
      <c r="Q127" s="128">
        <v>5.1932999999999998</v>
      </c>
      <c r="R127" s="128">
        <v>5.1994999999999996</v>
      </c>
      <c r="S127" s="128">
        <v>30.276</v>
      </c>
      <c r="T127" s="128">
        <v>30.308800000000002</v>
      </c>
      <c r="U127" s="128">
        <v>34.651299999999999</v>
      </c>
      <c r="V127" s="128">
        <v>15.813000000000001</v>
      </c>
      <c r="W127" s="128">
        <v>8.0417000000000005</v>
      </c>
      <c r="X127" s="128">
        <v>3.726</v>
      </c>
      <c r="Y127" s="128">
        <v>3.8128000000000002</v>
      </c>
      <c r="Z127" s="128">
        <v>1.1169</v>
      </c>
      <c r="AA127" s="128">
        <v>5.8593000000000002</v>
      </c>
      <c r="AB127" s="128">
        <v>8.7880000000000003</v>
      </c>
      <c r="AC127" s="128">
        <v>1.282</v>
      </c>
      <c r="AD127" s="129"/>
      <c r="AE127" s="129"/>
      <c r="AF127" s="129"/>
    </row>
    <row r="128" spans="1:32" hidden="1" outlineLevel="1" collapsed="1">
      <c r="A128" s="62">
        <v>44105</v>
      </c>
      <c r="B128" s="128">
        <v>738451.42991884996</v>
      </c>
      <c r="C128" s="128">
        <v>414141.41356184997</v>
      </c>
      <c r="D128" s="128">
        <v>324310.01635699999</v>
      </c>
      <c r="E128" s="128">
        <v>209414.67688439001</v>
      </c>
      <c r="F128" s="128">
        <v>172022.73348117</v>
      </c>
      <c r="G128" s="128">
        <v>37391.943403220001</v>
      </c>
      <c r="H128" s="128">
        <v>519921.44653289986</v>
      </c>
      <c r="I128" s="128">
        <v>318051.65548193001</v>
      </c>
      <c r="J128" s="128">
        <v>201869.79105096997</v>
      </c>
      <c r="K128" s="128">
        <v>695779.58551934012</v>
      </c>
      <c r="L128" s="128">
        <v>404111.13540610007</v>
      </c>
      <c r="M128" s="128">
        <v>291668.45011324005</v>
      </c>
      <c r="N128" s="128">
        <v>8.9901</v>
      </c>
      <c r="O128" s="128">
        <v>9.4671000000000003</v>
      </c>
      <c r="P128" s="128">
        <v>8.6252999999999993</v>
      </c>
      <c r="Q128" s="128">
        <v>5.1920000000000002</v>
      </c>
      <c r="R128" s="128">
        <v>5.2030000000000003</v>
      </c>
      <c r="S128" s="128">
        <v>29.520399999999999</v>
      </c>
      <c r="T128" s="128">
        <v>29.5395</v>
      </c>
      <c r="U128" s="128">
        <v>34.5062</v>
      </c>
      <c r="V128" s="128">
        <v>17.4999</v>
      </c>
      <c r="W128" s="128">
        <v>7.6332000000000004</v>
      </c>
      <c r="X128" s="128">
        <v>3.6652</v>
      </c>
      <c r="Y128" s="128">
        <v>3.7789999999999999</v>
      </c>
      <c r="Z128" s="128">
        <v>1.1329</v>
      </c>
      <c r="AA128" s="128">
        <v>5.7938000000000001</v>
      </c>
      <c r="AB128" s="128">
        <v>8.6166999999999998</v>
      </c>
      <c r="AC128" s="128">
        <v>1.3319000000000001</v>
      </c>
      <c r="AD128" s="129"/>
      <c r="AE128" s="129"/>
      <c r="AF128" s="129"/>
    </row>
    <row r="129" spans="1:32" hidden="1" outlineLevel="1" collapsed="1">
      <c r="A129" s="62">
        <v>44136</v>
      </c>
      <c r="B129" s="128">
        <v>742171.70762286999</v>
      </c>
      <c r="C129" s="128">
        <v>417904.29535469</v>
      </c>
      <c r="D129" s="128">
        <v>324267.41226817999</v>
      </c>
      <c r="E129" s="128">
        <v>210001.07928273</v>
      </c>
      <c r="F129" s="128">
        <v>174588.99992469</v>
      </c>
      <c r="G129" s="128">
        <v>35412.079358039999</v>
      </c>
      <c r="H129" s="128">
        <v>517423.21614030993</v>
      </c>
      <c r="I129" s="128">
        <v>314743.04072227003</v>
      </c>
      <c r="J129" s="128">
        <v>202680.17541803999</v>
      </c>
      <c r="K129" s="128">
        <v>703305.81260094</v>
      </c>
      <c r="L129" s="128">
        <v>409358.47800210002</v>
      </c>
      <c r="M129" s="128">
        <v>293947.33459884004</v>
      </c>
      <c r="N129" s="128">
        <v>8.9572000000000003</v>
      </c>
      <c r="O129" s="128">
        <v>9.3713999999999995</v>
      </c>
      <c r="P129" s="128">
        <v>8.4320000000000004</v>
      </c>
      <c r="Q129" s="128">
        <v>5.0228000000000002</v>
      </c>
      <c r="R129" s="128">
        <v>5.0335999999999999</v>
      </c>
      <c r="S129" s="128">
        <v>30.421500000000002</v>
      </c>
      <c r="T129" s="128">
        <v>30.438099999999999</v>
      </c>
      <c r="U129" s="128">
        <v>34.193300000000001</v>
      </c>
      <c r="V129" s="128">
        <v>21.596699999999998</v>
      </c>
      <c r="W129" s="128">
        <v>7.1017000000000001</v>
      </c>
      <c r="X129" s="128">
        <v>3.6294</v>
      </c>
      <c r="Y129" s="128">
        <v>3.7351000000000001</v>
      </c>
      <c r="Z129" s="128">
        <v>1.4325000000000001</v>
      </c>
      <c r="AA129" s="128">
        <v>5.2141999999999999</v>
      </c>
      <c r="AB129" s="128">
        <v>7.8779000000000003</v>
      </c>
      <c r="AC129" s="128">
        <v>1.2428999999999999</v>
      </c>
      <c r="AD129" s="129"/>
      <c r="AE129" s="129"/>
      <c r="AF129" s="129"/>
    </row>
    <row r="130" spans="1:32" hidden="1" outlineLevel="1" collapsed="1">
      <c r="A130" s="62">
        <v>44166</v>
      </c>
      <c r="B130" s="128">
        <v>724156.53419985995</v>
      </c>
      <c r="C130" s="128">
        <v>409517.02830577001</v>
      </c>
      <c r="D130" s="128">
        <v>314639.50589408999</v>
      </c>
      <c r="E130" s="128">
        <v>206471.43665319</v>
      </c>
      <c r="F130" s="128">
        <v>174432.28626188001</v>
      </c>
      <c r="G130" s="128">
        <v>32039.150391309999</v>
      </c>
      <c r="H130" s="128">
        <v>549487.70555002009</v>
      </c>
      <c r="I130" s="128">
        <v>361293.08521366009</v>
      </c>
      <c r="J130" s="128">
        <v>188194.62033636001</v>
      </c>
      <c r="K130" s="128">
        <v>730317.48483752017</v>
      </c>
      <c r="L130" s="128">
        <v>433416.66656522994</v>
      </c>
      <c r="M130" s="128">
        <v>296900.81827229005</v>
      </c>
      <c r="N130" s="128">
        <v>8.7912999999999997</v>
      </c>
      <c r="O130" s="128">
        <v>9.2462999999999997</v>
      </c>
      <c r="P130" s="128">
        <v>8.3917000000000002</v>
      </c>
      <c r="Q130" s="128">
        <v>5.1380999999999997</v>
      </c>
      <c r="R130" s="128">
        <v>5.1565000000000003</v>
      </c>
      <c r="S130" s="128">
        <v>29.901199999999999</v>
      </c>
      <c r="T130" s="128">
        <v>29.918900000000001</v>
      </c>
      <c r="U130" s="128">
        <v>33.261000000000003</v>
      </c>
      <c r="V130" s="128">
        <v>21.6633</v>
      </c>
      <c r="W130" s="128">
        <v>5.8192000000000004</v>
      </c>
      <c r="X130" s="128">
        <v>3.6208</v>
      </c>
      <c r="Y130" s="128">
        <v>3.7334999999999998</v>
      </c>
      <c r="Z130" s="128">
        <v>1.1157999999999999</v>
      </c>
      <c r="AA130" s="128">
        <v>5.2933000000000003</v>
      </c>
      <c r="AB130" s="128">
        <v>7.6353999999999997</v>
      </c>
      <c r="AC130" s="128">
        <v>1.1996</v>
      </c>
      <c r="AD130" s="129"/>
      <c r="AE130" s="129"/>
      <c r="AF130" s="129"/>
    </row>
    <row r="131" spans="1:32" hidden="1" outlineLevel="1" collapsed="1">
      <c r="A131" s="62">
        <v>44197</v>
      </c>
      <c r="B131" s="128">
        <v>723308.41639847006</v>
      </c>
      <c r="C131" s="128">
        <v>414073.32060618</v>
      </c>
      <c r="D131" s="128">
        <v>309235.09579229</v>
      </c>
      <c r="E131" s="128">
        <v>207869.59497931</v>
      </c>
      <c r="F131" s="128">
        <v>175997.01528202</v>
      </c>
      <c r="G131" s="128">
        <v>31872.579697289999</v>
      </c>
      <c r="H131" s="128">
        <v>541403.6336249701</v>
      </c>
      <c r="I131" s="128">
        <v>348489.74900257995</v>
      </c>
      <c r="J131" s="128">
        <v>192913.88462239</v>
      </c>
      <c r="K131" s="128">
        <v>726782.33731419011</v>
      </c>
      <c r="L131" s="128">
        <v>430926.88749612006</v>
      </c>
      <c r="M131" s="128">
        <v>295855.44981806999</v>
      </c>
      <c r="N131" s="128">
        <v>8.8432999999999993</v>
      </c>
      <c r="O131" s="128">
        <v>9.3579000000000008</v>
      </c>
      <c r="P131" s="128">
        <v>8.5547000000000004</v>
      </c>
      <c r="Q131" s="128">
        <v>4.3632</v>
      </c>
      <c r="R131" s="128">
        <v>4.3905000000000003</v>
      </c>
      <c r="S131" s="128">
        <v>30.324300000000001</v>
      </c>
      <c r="T131" s="128">
        <v>30.349799999999998</v>
      </c>
      <c r="U131" s="128">
        <v>34.204000000000001</v>
      </c>
      <c r="V131" s="128">
        <v>18.7227</v>
      </c>
      <c r="W131" s="128">
        <v>6.0799000000000003</v>
      </c>
      <c r="X131" s="128">
        <v>3.6623999999999999</v>
      </c>
      <c r="Y131" s="128">
        <v>3.7410000000000001</v>
      </c>
      <c r="Z131" s="128">
        <v>1.1922999999999999</v>
      </c>
      <c r="AA131" s="128">
        <v>5.4889000000000001</v>
      </c>
      <c r="AB131" s="128">
        <v>7.7215999999999996</v>
      </c>
      <c r="AC131" s="128">
        <v>1.1680999999999999</v>
      </c>
      <c r="AD131" s="129"/>
      <c r="AE131" s="129"/>
      <c r="AF131" s="129"/>
    </row>
    <row r="132" spans="1:32" hidden="1" outlineLevel="1" collapsed="1">
      <c r="A132" s="62">
        <v>44228</v>
      </c>
      <c r="B132" s="128">
        <v>722715.07665394002</v>
      </c>
      <c r="C132" s="128">
        <v>417037.54916523001</v>
      </c>
      <c r="D132" s="128">
        <v>305677.52748871001</v>
      </c>
      <c r="E132" s="128">
        <v>209115.18424954001</v>
      </c>
      <c r="F132" s="128">
        <v>178888.10569549</v>
      </c>
      <c r="G132" s="128">
        <v>30227.07855405</v>
      </c>
      <c r="H132" s="128">
        <v>534953.35369519994</v>
      </c>
      <c r="I132" s="128">
        <v>346583.32708254992</v>
      </c>
      <c r="J132" s="128">
        <v>188370.02661265002</v>
      </c>
      <c r="K132" s="128">
        <v>733252.23713928007</v>
      </c>
      <c r="L132" s="128">
        <v>437738.57198924996</v>
      </c>
      <c r="M132" s="128">
        <v>295513.66515003005</v>
      </c>
      <c r="N132" s="128">
        <v>8.4046000000000003</v>
      </c>
      <c r="O132" s="128">
        <v>8.9293999999999993</v>
      </c>
      <c r="P132" s="128">
        <v>8.0982000000000003</v>
      </c>
      <c r="Q132" s="128">
        <v>4.3179999999999996</v>
      </c>
      <c r="R132" s="128">
        <v>4.3320999999999996</v>
      </c>
      <c r="S132" s="128">
        <v>29.7986</v>
      </c>
      <c r="T132" s="128">
        <v>29.798100000000002</v>
      </c>
      <c r="U132" s="128">
        <v>34.130400000000002</v>
      </c>
      <c r="V132" s="128">
        <v>30.1968</v>
      </c>
      <c r="W132" s="128">
        <v>5.9287999999999998</v>
      </c>
      <c r="X132" s="128">
        <v>3.6189</v>
      </c>
      <c r="Y132" s="128">
        <v>3.7006000000000001</v>
      </c>
      <c r="Z132" s="128">
        <v>1.1984999999999999</v>
      </c>
      <c r="AA132" s="128">
        <v>5.0811999999999999</v>
      </c>
      <c r="AB132" s="128">
        <v>7.4698000000000002</v>
      </c>
      <c r="AC132" s="128">
        <v>1.0429999999999999</v>
      </c>
      <c r="AD132" s="129"/>
      <c r="AE132" s="129"/>
      <c r="AF132" s="129"/>
    </row>
    <row r="133" spans="1:32" hidden="1" outlineLevel="1" collapsed="1">
      <c r="A133" s="62">
        <v>44256</v>
      </c>
      <c r="B133" s="128">
        <v>717798.50758729002</v>
      </c>
      <c r="C133" s="128">
        <v>417519.12782171997</v>
      </c>
      <c r="D133" s="128">
        <v>300279.37976556999</v>
      </c>
      <c r="E133" s="128">
        <v>213605.88205203999</v>
      </c>
      <c r="F133" s="128">
        <v>184124.19999930999</v>
      </c>
      <c r="G133" s="128">
        <v>29481.682052730001</v>
      </c>
      <c r="H133" s="128">
        <v>549709.48050824006</v>
      </c>
      <c r="I133" s="128">
        <v>350689.71785297</v>
      </c>
      <c r="J133" s="128">
        <v>199019.76265526999</v>
      </c>
      <c r="K133" s="128">
        <v>732758.83592674986</v>
      </c>
      <c r="L133" s="128">
        <v>439621.71406239999</v>
      </c>
      <c r="M133" s="128">
        <v>293137.12186435005</v>
      </c>
      <c r="N133" s="128">
        <v>8.4741999999999997</v>
      </c>
      <c r="O133" s="128">
        <v>8.9739000000000004</v>
      </c>
      <c r="P133" s="128">
        <v>8.2355</v>
      </c>
      <c r="Q133" s="128">
        <v>4.327</v>
      </c>
      <c r="R133" s="128">
        <v>4.3278999999999996</v>
      </c>
      <c r="S133" s="128">
        <v>29.762899999999998</v>
      </c>
      <c r="T133" s="128">
        <v>29.775200000000002</v>
      </c>
      <c r="U133" s="128">
        <v>33.700499999999998</v>
      </c>
      <c r="V133" s="128">
        <v>22.7654</v>
      </c>
      <c r="W133" s="128">
        <v>6.1738</v>
      </c>
      <c r="X133" s="128">
        <v>3.6440999999999999</v>
      </c>
      <c r="Y133" s="128">
        <v>3.7471999999999999</v>
      </c>
      <c r="Z133" s="128">
        <v>0.93879999999999997</v>
      </c>
      <c r="AA133" s="128">
        <v>4.6679000000000004</v>
      </c>
      <c r="AB133" s="128">
        <v>6.9992999999999999</v>
      </c>
      <c r="AC133" s="128">
        <v>0.71630000000000005</v>
      </c>
      <c r="AD133" s="129"/>
      <c r="AE133" s="129"/>
      <c r="AF133" s="129"/>
    </row>
    <row r="134" spans="1:32" hidden="1" outlineLevel="1" collapsed="1">
      <c r="A134" s="62">
        <v>44287</v>
      </c>
      <c r="B134" s="128">
        <v>733228.17118754005</v>
      </c>
      <c r="C134" s="128">
        <v>427738.71962982998</v>
      </c>
      <c r="D134" s="128">
        <v>305489.45155771001</v>
      </c>
      <c r="E134" s="128">
        <v>216625.58356748</v>
      </c>
      <c r="F134" s="128">
        <v>187622.09374551999</v>
      </c>
      <c r="G134" s="128">
        <v>29003.48982196</v>
      </c>
      <c r="H134" s="128">
        <v>555029.82336463989</v>
      </c>
      <c r="I134" s="128">
        <v>350338.99989964999</v>
      </c>
      <c r="J134" s="128">
        <v>204690.82346498998</v>
      </c>
      <c r="K134" s="128">
        <v>743472.6450052599</v>
      </c>
      <c r="L134" s="128">
        <v>452762.91431708005</v>
      </c>
      <c r="M134" s="128">
        <v>290709.73068817996</v>
      </c>
      <c r="N134" s="128">
        <v>8.8503000000000007</v>
      </c>
      <c r="O134" s="128">
        <v>9.3800000000000008</v>
      </c>
      <c r="P134" s="128">
        <v>8.6851000000000003</v>
      </c>
      <c r="Q134" s="128">
        <v>4.8898000000000001</v>
      </c>
      <c r="R134" s="128">
        <v>4.8959999999999999</v>
      </c>
      <c r="S134" s="128">
        <v>29.582699999999999</v>
      </c>
      <c r="T134" s="128">
        <v>29.587399999999999</v>
      </c>
      <c r="U134" s="128">
        <v>33.175600000000003</v>
      </c>
      <c r="V134" s="128">
        <v>25.2425</v>
      </c>
      <c r="W134" s="128">
        <v>7.1649000000000003</v>
      </c>
      <c r="X134" s="128">
        <v>3.7595000000000001</v>
      </c>
      <c r="Y134" s="128">
        <v>3.8780999999999999</v>
      </c>
      <c r="Z134" s="128">
        <v>1.0031000000000001</v>
      </c>
      <c r="AA134" s="128">
        <v>4.5719000000000003</v>
      </c>
      <c r="AB134" s="128">
        <v>6.7096</v>
      </c>
      <c r="AC134" s="128">
        <v>0.72150000000000003</v>
      </c>
      <c r="AD134" s="129"/>
      <c r="AE134" s="129"/>
      <c r="AF134" s="129"/>
    </row>
    <row r="135" spans="1:32" hidden="1" outlineLevel="1" collapsed="1">
      <c r="A135" s="62">
        <v>44317</v>
      </c>
      <c r="B135" s="128">
        <v>729349.98783781996</v>
      </c>
      <c r="C135" s="128">
        <v>439329.36086016998</v>
      </c>
      <c r="D135" s="128">
        <v>290020.62697764998</v>
      </c>
      <c r="E135" s="128">
        <v>222419.95783686999</v>
      </c>
      <c r="F135" s="128">
        <v>194137.59524947</v>
      </c>
      <c r="G135" s="128">
        <v>28282.362587399999</v>
      </c>
      <c r="H135" s="128">
        <v>563973.99888236029</v>
      </c>
      <c r="I135" s="128">
        <v>360206.8338070999</v>
      </c>
      <c r="J135" s="128">
        <v>203767.16507526001</v>
      </c>
      <c r="K135" s="128">
        <v>737440.04464366008</v>
      </c>
      <c r="L135" s="128">
        <v>449994.57968534995</v>
      </c>
      <c r="M135" s="128">
        <v>287445.46495831001</v>
      </c>
      <c r="N135" s="128">
        <v>8.9526000000000003</v>
      </c>
      <c r="O135" s="128">
        <v>9.5662000000000003</v>
      </c>
      <c r="P135" s="128">
        <v>8.7309000000000001</v>
      </c>
      <c r="Q135" s="128">
        <v>4.7492999999999999</v>
      </c>
      <c r="R135" s="128">
        <v>4.7676999999999996</v>
      </c>
      <c r="S135" s="128">
        <v>29.621300000000002</v>
      </c>
      <c r="T135" s="128">
        <v>29.626899999999999</v>
      </c>
      <c r="U135" s="128">
        <v>33.557000000000002</v>
      </c>
      <c r="V135" s="128">
        <v>24.798100000000002</v>
      </c>
      <c r="W135" s="128">
        <v>5.9448999999999996</v>
      </c>
      <c r="X135" s="128">
        <v>3.8254000000000001</v>
      </c>
      <c r="Y135" s="128">
        <v>3.9558</v>
      </c>
      <c r="Z135" s="128">
        <v>1.0176000000000001</v>
      </c>
      <c r="AA135" s="128">
        <v>4.8627000000000002</v>
      </c>
      <c r="AB135" s="128">
        <v>6.9375999999999998</v>
      </c>
      <c r="AC135" s="128">
        <v>0.61980000000000002</v>
      </c>
      <c r="AD135" s="129"/>
      <c r="AE135" s="129"/>
      <c r="AF135" s="129"/>
    </row>
    <row r="136" spans="1:32" hidden="1" outlineLevel="1" collapsed="1">
      <c r="A136" s="62">
        <v>44348</v>
      </c>
      <c r="B136" s="128">
        <v>731998.72738638998</v>
      </c>
      <c r="C136" s="128">
        <v>452200.27157858998</v>
      </c>
      <c r="D136" s="128">
        <v>279798.4558078</v>
      </c>
      <c r="E136" s="128">
        <v>227125.90144623999</v>
      </c>
      <c r="F136" s="128">
        <v>199801.83518257001</v>
      </c>
      <c r="G136" s="128">
        <v>27324.06626367</v>
      </c>
      <c r="H136" s="128">
        <v>561884.59274354007</v>
      </c>
      <c r="I136" s="128">
        <v>365793.28781817993</v>
      </c>
      <c r="J136" s="128">
        <v>196091.30492535996</v>
      </c>
      <c r="K136" s="128">
        <v>749817.20242912997</v>
      </c>
      <c r="L136" s="128">
        <v>465792.59020998003</v>
      </c>
      <c r="M136" s="128">
        <v>284024.61221914995</v>
      </c>
      <c r="N136" s="128">
        <v>9.0413999999999994</v>
      </c>
      <c r="O136" s="128">
        <v>9.6135000000000002</v>
      </c>
      <c r="P136" s="128">
        <v>8.8646999999999991</v>
      </c>
      <c r="Q136" s="128">
        <v>5.2954999999999997</v>
      </c>
      <c r="R136" s="128">
        <v>5.3239999999999998</v>
      </c>
      <c r="S136" s="128">
        <v>30.081900000000001</v>
      </c>
      <c r="T136" s="128">
        <v>30.080500000000001</v>
      </c>
      <c r="U136" s="128">
        <v>33.997999999999998</v>
      </c>
      <c r="V136" s="128">
        <v>31.5916</v>
      </c>
      <c r="W136" s="128">
        <v>7.5067000000000004</v>
      </c>
      <c r="X136" s="128">
        <v>3.8062</v>
      </c>
      <c r="Y136" s="128">
        <v>3.9218999999999999</v>
      </c>
      <c r="Z136" s="128">
        <v>1.0444</v>
      </c>
      <c r="AA136" s="128">
        <v>4.9154999999999998</v>
      </c>
      <c r="AB136" s="128">
        <v>6.8551000000000002</v>
      </c>
      <c r="AC136" s="128">
        <v>0.67910000000000004</v>
      </c>
      <c r="AD136" s="129"/>
      <c r="AE136" s="129"/>
      <c r="AF136" s="129"/>
    </row>
    <row r="137" spans="1:32" hidden="1" outlineLevel="1" collapsed="1">
      <c r="A137" s="62">
        <v>44378</v>
      </c>
      <c r="B137" s="128">
        <v>728742.07286563003</v>
      </c>
      <c r="C137" s="128">
        <v>457207.77681930002</v>
      </c>
      <c r="D137" s="128">
        <v>271534.29604633001</v>
      </c>
      <c r="E137" s="128">
        <v>231139.07931621</v>
      </c>
      <c r="F137" s="128">
        <v>204905.28604968</v>
      </c>
      <c r="G137" s="128">
        <v>26233.79326653</v>
      </c>
      <c r="H137" s="128">
        <v>573030.51870927005</v>
      </c>
      <c r="I137" s="128">
        <v>378662.91893136007</v>
      </c>
      <c r="J137" s="128">
        <v>194367.59977791004</v>
      </c>
      <c r="K137" s="128">
        <v>743425.68556754012</v>
      </c>
      <c r="L137" s="128">
        <v>461491.83961228002</v>
      </c>
      <c r="M137" s="128">
        <v>281933.84595525998</v>
      </c>
      <c r="N137" s="128">
        <v>9.1355000000000004</v>
      </c>
      <c r="O137" s="128">
        <v>9.9144000000000005</v>
      </c>
      <c r="P137" s="128">
        <v>9.2157</v>
      </c>
      <c r="Q137" s="128">
        <v>4.8490000000000002</v>
      </c>
      <c r="R137" s="128">
        <v>4.8609</v>
      </c>
      <c r="S137" s="128">
        <v>29.592700000000001</v>
      </c>
      <c r="T137" s="128">
        <v>29.603400000000001</v>
      </c>
      <c r="U137" s="128">
        <v>33.176099999999998</v>
      </c>
      <c r="V137" s="128">
        <v>21.7638</v>
      </c>
      <c r="W137" s="128">
        <v>4.9218000000000002</v>
      </c>
      <c r="X137" s="128">
        <v>3.9504999999999999</v>
      </c>
      <c r="Y137" s="128">
        <v>4.0540000000000003</v>
      </c>
      <c r="Z137" s="128">
        <v>1.01</v>
      </c>
      <c r="AA137" s="128">
        <v>4.8592000000000004</v>
      </c>
      <c r="AB137" s="128">
        <v>6.7811000000000003</v>
      </c>
      <c r="AC137" s="128">
        <v>0.59289999999999998</v>
      </c>
      <c r="AD137" s="129"/>
      <c r="AE137" s="129"/>
      <c r="AF137" s="129"/>
    </row>
    <row r="138" spans="1:32" hidden="1" outlineLevel="1" collapsed="1">
      <c r="A138" s="62">
        <v>44409</v>
      </c>
      <c r="B138" s="128">
        <v>749205.40850559995</v>
      </c>
      <c r="C138" s="128">
        <v>472670.6106291</v>
      </c>
      <c r="D138" s="128">
        <v>276534.7978765</v>
      </c>
      <c r="E138" s="128">
        <v>236757.68944844001</v>
      </c>
      <c r="F138" s="128">
        <v>212543.77782913001</v>
      </c>
      <c r="G138" s="128">
        <v>24213.911619310002</v>
      </c>
      <c r="H138" s="128">
        <v>558086.09699549014</v>
      </c>
      <c r="I138" s="128">
        <v>374392.83560303005</v>
      </c>
      <c r="J138" s="128">
        <v>183693.26139245997</v>
      </c>
      <c r="K138" s="128">
        <v>739629.63760259002</v>
      </c>
      <c r="L138" s="128">
        <v>455643.95747874002</v>
      </c>
      <c r="M138" s="128">
        <v>283985.68012385</v>
      </c>
      <c r="N138" s="128">
        <v>8.8557000000000006</v>
      </c>
      <c r="O138" s="128">
        <v>10.066599999999999</v>
      </c>
      <c r="P138" s="128">
        <v>9.3928999999999991</v>
      </c>
      <c r="Q138" s="128">
        <v>3.1655000000000002</v>
      </c>
      <c r="R138" s="128">
        <v>3.1659999999999999</v>
      </c>
      <c r="S138" s="128">
        <v>29.734100000000002</v>
      </c>
      <c r="T138" s="128">
        <v>29.741099999999999</v>
      </c>
      <c r="U138" s="128">
        <v>33.275100000000002</v>
      </c>
      <c r="V138" s="128">
        <v>25.488600000000002</v>
      </c>
      <c r="W138" s="128">
        <v>5.8457999999999997</v>
      </c>
      <c r="X138" s="128">
        <v>4.4138999999999999</v>
      </c>
      <c r="Y138" s="128">
        <v>4.5723000000000003</v>
      </c>
      <c r="Z138" s="128">
        <v>0.80420000000000003</v>
      </c>
      <c r="AA138" s="128">
        <v>4.6451000000000002</v>
      </c>
      <c r="AB138" s="128">
        <v>6.7146999999999997</v>
      </c>
      <c r="AC138" s="128">
        <v>0.54779999999999995</v>
      </c>
      <c r="AD138" s="129"/>
      <c r="AE138" s="129"/>
      <c r="AF138" s="129"/>
    </row>
    <row r="139" spans="1:32" hidden="1" outlineLevel="1" collapsed="1">
      <c r="A139" s="62">
        <v>44440</v>
      </c>
      <c r="B139" s="128">
        <v>746727.78377873998</v>
      </c>
      <c r="C139" s="128">
        <v>482573.73557233001</v>
      </c>
      <c r="D139" s="128">
        <v>264154.04820641002</v>
      </c>
      <c r="E139" s="128">
        <v>240346.56317581999</v>
      </c>
      <c r="F139" s="128">
        <v>216979.31312949999</v>
      </c>
      <c r="G139" s="128">
        <v>23367.250046320001</v>
      </c>
      <c r="H139" s="128">
        <v>577189.17555379018</v>
      </c>
      <c r="I139" s="128">
        <v>393078.33311342006</v>
      </c>
      <c r="J139" s="128">
        <v>184110.84244036995</v>
      </c>
      <c r="K139" s="128">
        <v>743830.71660060994</v>
      </c>
      <c r="L139" s="128">
        <v>463897.03236983996</v>
      </c>
      <c r="M139" s="128">
        <v>279933.68423076998</v>
      </c>
      <c r="N139" s="128">
        <v>8.8695000000000004</v>
      </c>
      <c r="O139" s="128">
        <v>9.7022999999999993</v>
      </c>
      <c r="P139" s="128">
        <v>9.0338999999999992</v>
      </c>
      <c r="Q139" s="128">
        <v>3.7423000000000002</v>
      </c>
      <c r="R139" s="128">
        <v>3.7443</v>
      </c>
      <c r="S139" s="128">
        <v>29.643799999999999</v>
      </c>
      <c r="T139" s="128">
        <v>29.645299999999999</v>
      </c>
      <c r="U139" s="128">
        <v>33.261000000000003</v>
      </c>
      <c r="V139" s="128">
        <v>28.518000000000001</v>
      </c>
      <c r="W139" s="128">
        <v>7.9147999999999996</v>
      </c>
      <c r="X139" s="128">
        <v>4.5819999999999999</v>
      </c>
      <c r="Y139" s="128">
        <v>4.7481</v>
      </c>
      <c r="Z139" s="128">
        <v>0.77559999999999996</v>
      </c>
      <c r="AA139" s="128">
        <v>4.7403000000000004</v>
      </c>
      <c r="AB139" s="128">
        <v>6.7553999999999998</v>
      </c>
      <c r="AC139" s="128">
        <v>0.49359999999999998</v>
      </c>
      <c r="AD139" s="129"/>
      <c r="AE139" s="129"/>
      <c r="AF139" s="129"/>
    </row>
    <row r="140" spans="1:32" collapsed="1">
      <c r="A140" s="62">
        <v>44470</v>
      </c>
      <c r="B140" s="128">
        <v>755513.23521634995</v>
      </c>
      <c r="C140" s="128">
        <v>488159.20844279998</v>
      </c>
      <c r="D140" s="128">
        <v>267354.02677355002</v>
      </c>
      <c r="E140" s="128">
        <v>242819.02299478001</v>
      </c>
      <c r="F140" s="128">
        <v>221109.69845846001</v>
      </c>
      <c r="G140" s="128">
        <v>21709.32453632</v>
      </c>
      <c r="H140" s="128">
        <v>581753.5908486502</v>
      </c>
      <c r="I140" s="128">
        <v>398574.14930309</v>
      </c>
      <c r="J140" s="128">
        <v>183179.44154555997</v>
      </c>
      <c r="K140" s="128">
        <v>745101.41704116017</v>
      </c>
      <c r="L140" s="128">
        <v>465850.86396767996</v>
      </c>
      <c r="M140" s="128">
        <v>279250.55307348003</v>
      </c>
      <c r="N140" s="128">
        <v>9.2322000000000006</v>
      </c>
      <c r="O140" s="128">
        <v>10.011900000000001</v>
      </c>
      <c r="P140" s="128">
        <v>9.4162999999999997</v>
      </c>
      <c r="Q140" s="128">
        <v>3.9460999999999999</v>
      </c>
      <c r="R140" s="128">
        <v>3.9491999999999998</v>
      </c>
      <c r="S140" s="128">
        <v>29.631599999999999</v>
      </c>
      <c r="T140" s="128">
        <v>29.648800000000001</v>
      </c>
      <c r="U140" s="128">
        <v>33.271900000000002</v>
      </c>
      <c r="V140" s="128">
        <v>20.6143</v>
      </c>
      <c r="W140" s="128">
        <v>6.1428000000000003</v>
      </c>
      <c r="X140" s="128">
        <v>4.6452</v>
      </c>
      <c r="Y140" s="128">
        <v>4.7587000000000002</v>
      </c>
      <c r="Z140" s="128">
        <v>0.71970000000000001</v>
      </c>
      <c r="AA140" s="128">
        <v>4.8615000000000004</v>
      </c>
      <c r="AB140" s="128">
        <v>6.7606999999999999</v>
      </c>
      <c r="AC140" s="128">
        <v>0.5494</v>
      </c>
      <c r="AD140" s="129"/>
      <c r="AE140" s="129"/>
      <c r="AF140" s="129"/>
    </row>
    <row r="141" spans="1:32">
      <c r="A141" s="62">
        <v>44501</v>
      </c>
      <c r="B141" s="128">
        <v>761537.61189228995</v>
      </c>
      <c r="C141" s="128">
        <v>496235.26181587001</v>
      </c>
      <c r="D141" s="128">
        <v>265302.35007642</v>
      </c>
      <c r="E141" s="128">
        <v>250573.70021740001</v>
      </c>
      <c r="F141" s="128">
        <v>228804.45577104</v>
      </c>
      <c r="G141" s="128">
        <v>21769.24444636</v>
      </c>
      <c r="H141" s="128">
        <v>590102.37891186995</v>
      </c>
      <c r="I141" s="128">
        <v>409512.74833037995</v>
      </c>
      <c r="J141" s="128">
        <v>180589.63058148997</v>
      </c>
      <c r="K141" s="128">
        <v>757040.97679992986</v>
      </c>
      <c r="L141" s="128">
        <v>469045.61940349999</v>
      </c>
      <c r="M141" s="128">
        <v>287995.35739643004</v>
      </c>
      <c r="N141" s="128">
        <v>9.0797000000000008</v>
      </c>
      <c r="O141" s="128">
        <v>9.9853000000000005</v>
      </c>
      <c r="P141" s="128">
        <v>9.4392999999999994</v>
      </c>
      <c r="Q141" s="128">
        <v>3.2498999999999998</v>
      </c>
      <c r="R141" s="128">
        <v>3.2505999999999999</v>
      </c>
      <c r="S141" s="128">
        <v>28.336600000000001</v>
      </c>
      <c r="T141" s="128">
        <v>28.3491</v>
      </c>
      <c r="U141" s="128">
        <v>31.51</v>
      </c>
      <c r="V141" s="128">
        <v>18.270800000000001</v>
      </c>
      <c r="W141" s="128">
        <v>5.9080000000000004</v>
      </c>
      <c r="X141" s="128">
        <v>4.7561999999999998</v>
      </c>
      <c r="Y141" s="128">
        <v>4.8521000000000001</v>
      </c>
      <c r="Z141" s="128">
        <v>1.0256000000000001</v>
      </c>
      <c r="AA141" s="128">
        <v>5.0197000000000003</v>
      </c>
      <c r="AB141" s="128">
        <v>6.9683000000000002</v>
      </c>
      <c r="AC141" s="128">
        <v>0.62239999999999995</v>
      </c>
      <c r="AD141" s="129"/>
      <c r="AE141" s="129"/>
      <c r="AF141" s="129"/>
    </row>
    <row r="142" spans="1:32">
      <c r="A142" s="62">
        <v>44531</v>
      </c>
      <c r="B142" s="128">
        <v>752324.27137451002</v>
      </c>
      <c r="C142" s="128">
        <v>484060.07121442002</v>
      </c>
      <c r="D142" s="128">
        <v>268264.20016009</v>
      </c>
      <c r="E142" s="128">
        <v>254385.18023961</v>
      </c>
      <c r="F142" s="128">
        <v>232914.11796569001</v>
      </c>
      <c r="G142" s="128">
        <v>21471.062273920001</v>
      </c>
      <c r="H142" s="128">
        <v>633805.71783009009</v>
      </c>
      <c r="I142" s="128">
        <v>456470.90545160009</v>
      </c>
      <c r="J142" s="128">
        <v>177334.81237849005</v>
      </c>
      <c r="K142" s="128">
        <v>794151.81397308025</v>
      </c>
      <c r="L142" s="128">
        <v>506980.23351185001</v>
      </c>
      <c r="M142" s="128">
        <v>287171.58046123001</v>
      </c>
      <c r="N142" s="128">
        <v>9.0725999999999996</v>
      </c>
      <c r="O142" s="128">
        <v>10.480399999999999</v>
      </c>
      <c r="P142" s="128">
        <v>9.8962000000000003</v>
      </c>
      <c r="Q142" s="128">
        <v>3.3405999999999998</v>
      </c>
      <c r="R142" s="128">
        <v>3.3424999999999998</v>
      </c>
      <c r="S142" s="128">
        <v>28.063700000000001</v>
      </c>
      <c r="T142" s="128">
        <v>28.072500000000002</v>
      </c>
      <c r="U142" s="128">
        <v>31.2971</v>
      </c>
      <c r="V142" s="128">
        <v>23.189699999999998</v>
      </c>
      <c r="W142" s="128">
        <v>5.7965999999999998</v>
      </c>
      <c r="X142" s="128">
        <v>4.5206999999999997</v>
      </c>
      <c r="Y142" s="128">
        <v>4.6376999999999997</v>
      </c>
      <c r="Z142" s="128">
        <v>1.4140999999999999</v>
      </c>
      <c r="AA142" s="128">
        <v>5.1830999999999996</v>
      </c>
      <c r="AB142" s="128">
        <v>6.9608999999999996</v>
      </c>
      <c r="AC142" s="128">
        <v>0.59019999999999995</v>
      </c>
      <c r="AD142" s="129"/>
      <c r="AE142" s="129"/>
      <c r="AF142" s="129"/>
    </row>
    <row r="143" spans="1:32">
      <c r="A143" s="62">
        <v>44562</v>
      </c>
      <c r="B143" s="128">
        <v>769648.5953399</v>
      </c>
      <c r="C143" s="128">
        <v>486449.85166242998</v>
      </c>
      <c r="D143" s="128">
        <v>283198.74367747002</v>
      </c>
      <c r="E143" s="128">
        <v>262515.19351875997</v>
      </c>
      <c r="F143" s="128">
        <v>240199.63851101001</v>
      </c>
      <c r="G143" s="128">
        <v>22315.555007750001</v>
      </c>
      <c r="H143" s="128">
        <v>627775.91253721993</v>
      </c>
      <c r="I143" s="128">
        <v>426864.43489486008</v>
      </c>
      <c r="J143" s="128">
        <v>200911.47764236006</v>
      </c>
      <c r="K143" s="128">
        <v>773830.65855368017</v>
      </c>
      <c r="L143" s="128">
        <v>481828.46030254004</v>
      </c>
      <c r="M143" s="128">
        <v>292002.19825114001</v>
      </c>
      <c r="N143" s="128">
        <v>9.5184999999999995</v>
      </c>
      <c r="O143" s="128">
        <v>10.822699999999999</v>
      </c>
      <c r="P143" s="128">
        <v>10.373100000000001</v>
      </c>
      <c r="Q143" s="128">
        <v>3.3409</v>
      </c>
      <c r="R143" s="128">
        <v>3.3441000000000001</v>
      </c>
      <c r="S143" s="128">
        <v>28.384499999999999</v>
      </c>
      <c r="T143" s="128">
        <v>28.377500000000001</v>
      </c>
      <c r="U143" s="128">
        <v>32.035800000000002</v>
      </c>
      <c r="V143" s="128">
        <v>39.0764</v>
      </c>
      <c r="W143" s="128">
        <v>4.7176</v>
      </c>
      <c r="X143" s="128">
        <v>4.8006000000000002</v>
      </c>
      <c r="Y143" s="128">
        <v>4.8502000000000001</v>
      </c>
      <c r="Z143" s="128">
        <v>1.2723</v>
      </c>
      <c r="AA143" s="128">
        <v>5.2095000000000002</v>
      </c>
      <c r="AB143" s="128">
        <v>7.0526</v>
      </c>
      <c r="AC143" s="128">
        <v>0.53920000000000001</v>
      </c>
      <c r="AD143" s="129"/>
      <c r="AE143" s="129"/>
      <c r="AF143" s="129"/>
    </row>
    <row r="144" spans="1:32">
      <c r="A144" s="62">
        <v>44593</v>
      </c>
      <c r="B144" s="128">
        <v>743729.66270459001</v>
      </c>
      <c r="C144" s="128">
        <v>496100.79822917999</v>
      </c>
      <c r="D144" s="128">
        <v>247628.86447541</v>
      </c>
      <c r="E144" s="128">
        <v>268008.23141533998</v>
      </c>
      <c r="F144" s="128">
        <v>247171.25182676999</v>
      </c>
      <c r="G144" s="128">
        <v>20836.97958857</v>
      </c>
      <c r="H144" s="128">
        <v>579343.7588202199</v>
      </c>
      <c r="I144" s="128">
        <v>396982.40418646997</v>
      </c>
      <c r="J144" s="128">
        <v>182361.35463374999</v>
      </c>
      <c r="K144" s="128">
        <v>757664.95290371019</v>
      </c>
      <c r="L144" s="128">
        <v>474985.06256004999</v>
      </c>
      <c r="M144" s="128">
        <v>282679.89034366002</v>
      </c>
      <c r="N144" s="128">
        <v>10.135300000000001</v>
      </c>
      <c r="O144" s="128">
        <v>11.9078</v>
      </c>
      <c r="P144" s="128">
        <v>11.653499999999999</v>
      </c>
      <c r="Q144" s="128">
        <v>3.1598000000000002</v>
      </c>
      <c r="R144" s="128">
        <v>3.1677</v>
      </c>
      <c r="S144" s="128">
        <v>29.3233</v>
      </c>
      <c r="T144" s="128">
        <v>29.3216</v>
      </c>
      <c r="U144" s="128">
        <v>32.926699999999997</v>
      </c>
      <c r="V144" s="128">
        <v>30.6937</v>
      </c>
      <c r="W144" s="128">
        <v>4.5618999999999996</v>
      </c>
      <c r="X144" s="128">
        <v>5.5297999999999998</v>
      </c>
      <c r="Y144" s="128">
        <v>5.5917000000000003</v>
      </c>
      <c r="Z144" s="128">
        <v>1.4075</v>
      </c>
      <c r="AA144" s="128">
        <v>4.9992000000000001</v>
      </c>
      <c r="AB144" s="128">
        <v>6.7941000000000003</v>
      </c>
      <c r="AC144" s="128">
        <v>0.52669999999999995</v>
      </c>
      <c r="AD144" s="129"/>
      <c r="AE144" s="129"/>
      <c r="AF144" s="129"/>
    </row>
    <row r="145" spans="1:32">
      <c r="A145" s="62">
        <v>44621</v>
      </c>
      <c r="B145" s="128">
        <v>745409.09676423005</v>
      </c>
      <c r="C145" s="128">
        <v>499767.94123229</v>
      </c>
      <c r="D145" s="128">
        <v>245641.15553193999</v>
      </c>
      <c r="E145" s="128">
        <v>262704.28414926998</v>
      </c>
      <c r="F145" s="128">
        <v>241923.27075878999</v>
      </c>
      <c r="G145" s="128">
        <v>20781.013390479999</v>
      </c>
      <c r="H145" s="128">
        <v>558717.74849085987</v>
      </c>
      <c r="I145" s="128">
        <v>396447.56293206004</v>
      </c>
      <c r="J145" s="128">
        <v>162270.18555879997</v>
      </c>
      <c r="K145" s="128">
        <v>824069.45098805008</v>
      </c>
      <c r="L145" s="128">
        <v>542044.28870202997</v>
      </c>
      <c r="M145" s="128">
        <v>282025.16228602</v>
      </c>
      <c r="N145" s="128">
        <v>11.317299999999999</v>
      </c>
      <c r="O145" s="128">
        <v>13.151899999999999</v>
      </c>
      <c r="P145" s="128">
        <v>13.179500000000001</v>
      </c>
      <c r="Q145" s="128">
        <v>3.5743</v>
      </c>
      <c r="R145" s="128">
        <v>3.5949</v>
      </c>
      <c r="S145" s="128">
        <v>20.402100000000001</v>
      </c>
      <c r="T145" s="128">
        <v>20.4224</v>
      </c>
      <c r="U145" s="128">
        <v>20.639900000000001</v>
      </c>
      <c r="V145" s="128">
        <v>3.9529000000000001</v>
      </c>
      <c r="W145" s="128">
        <v>2.0000000000000001E-4</v>
      </c>
      <c r="X145" s="128">
        <v>6.0812999999999997</v>
      </c>
      <c r="Y145" s="128">
        <v>6.101</v>
      </c>
      <c r="Z145" s="128">
        <v>1.4365000000000001</v>
      </c>
      <c r="AA145" s="128">
        <v>5.0243000000000002</v>
      </c>
      <c r="AB145" s="128">
        <v>6.7050999999999998</v>
      </c>
      <c r="AC145" s="128">
        <v>0.44330000000000003</v>
      </c>
      <c r="AD145" s="129"/>
      <c r="AE145" s="129"/>
      <c r="AF145" s="129"/>
    </row>
    <row r="146" spans="1:32">
      <c r="A146" s="62">
        <v>44652</v>
      </c>
      <c r="B146" s="128">
        <v>751253.06496739003</v>
      </c>
      <c r="C146" s="128">
        <v>511983.27107483998</v>
      </c>
      <c r="D146" s="128">
        <v>239269.79389254999</v>
      </c>
      <c r="E146" s="128">
        <v>259173.86983914001</v>
      </c>
      <c r="F146" s="128">
        <v>238573.33439067</v>
      </c>
      <c r="G146" s="128">
        <v>20600.53544847</v>
      </c>
      <c r="H146" s="128">
        <v>587048.3918611001</v>
      </c>
      <c r="I146" s="128">
        <v>426447.45673117996</v>
      </c>
      <c r="J146" s="128">
        <v>160600.93512991999</v>
      </c>
      <c r="K146" s="128">
        <v>835059.66146236984</v>
      </c>
      <c r="L146" s="128">
        <v>553190.36918799998</v>
      </c>
      <c r="M146" s="128">
        <v>281869.29227436997</v>
      </c>
      <c r="N146" s="128">
        <v>12.2088</v>
      </c>
      <c r="O146" s="128">
        <v>13.7475</v>
      </c>
      <c r="P146" s="128">
        <v>13.818300000000001</v>
      </c>
      <c r="Q146" s="128">
        <v>4.2653999999999996</v>
      </c>
      <c r="R146" s="128">
        <v>4.2930000000000001</v>
      </c>
      <c r="S146" s="128">
        <v>24.534600000000001</v>
      </c>
      <c r="T146" s="128">
        <v>24.5321</v>
      </c>
      <c r="U146" s="128">
        <v>26.0623</v>
      </c>
      <c r="V146" s="128">
        <v>32.262999999999998</v>
      </c>
      <c r="W146" s="128">
        <v>2.5099999999999998</v>
      </c>
      <c r="X146" s="128">
        <v>4.8403</v>
      </c>
      <c r="Y146" s="128">
        <v>4.8726000000000003</v>
      </c>
      <c r="Z146" s="128">
        <v>1.6989000000000001</v>
      </c>
      <c r="AA146" s="128">
        <v>4.6356000000000002</v>
      </c>
      <c r="AB146" s="128">
        <v>5.9256000000000002</v>
      </c>
      <c r="AC146" s="128">
        <v>0.53380000000000005</v>
      </c>
      <c r="AD146" s="129"/>
      <c r="AE146" s="129"/>
      <c r="AF146" s="129"/>
    </row>
    <row r="147" spans="1:32">
      <c r="A147" s="62">
        <v>44682</v>
      </c>
      <c r="B147" s="128">
        <v>762683.79352970002</v>
      </c>
      <c r="C147" s="128">
        <v>530198.34777131001</v>
      </c>
      <c r="D147" s="128">
        <v>232485.44575839001</v>
      </c>
      <c r="E147" s="128">
        <v>256372.04488520999</v>
      </c>
      <c r="F147" s="128">
        <v>235769.36036224</v>
      </c>
      <c r="G147" s="128">
        <v>20602.684522970001</v>
      </c>
      <c r="H147" s="128">
        <v>587346.35749914008</v>
      </c>
      <c r="I147" s="128">
        <v>421719.50933798996</v>
      </c>
      <c r="J147" s="128">
        <v>165626.84816115003</v>
      </c>
      <c r="K147" s="128">
        <v>833895.75002793025</v>
      </c>
      <c r="L147" s="128">
        <v>550705.73627223016</v>
      </c>
      <c r="M147" s="128">
        <v>283190.01375569997</v>
      </c>
      <c r="N147" s="128">
        <v>12.3497</v>
      </c>
      <c r="O147" s="128">
        <v>13.8612</v>
      </c>
      <c r="P147" s="128">
        <v>13.945600000000001</v>
      </c>
      <c r="Q147" s="128">
        <v>4.2336999999999998</v>
      </c>
      <c r="R147" s="128">
        <v>4.2525000000000004</v>
      </c>
      <c r="S147" s="128">
        <v>21.02</v>
      </c>
      <c r="T147" s="128">
        <v>21.033200000000001</v>
      </c>
      <c r="U147" s="128">
        <v>21.622499999999999</v>
      </c>
      <c r="V147" s="128">
        <v>12.3146</v>
      </c>
      <c r="W147" s="128">
        <v>11.112299999999999</v>
      </c>
      <c r="X147" s="128">
        <v>4.2821999999999996</v>
      </c>
      <c r="Y147" s="128">
        <v>4.3148</v>
      </c>
      <c r="Z147" s="128">
        <v>1.1706000000000001</v>
      </c>
      <c r="AA147" s="128">
        <v>4.5564999999999998</v>
      </c>
      <c r="AB147" s="128">
        <v>5.6525999999999996</v>
      </c>
      <c r="AC147" s="128">
        <v>0.61539999999999995</v>
      </c>
      <c r="AD147" s="129"/>
      <c r="AE147" s="129"/>
      <c r="AF147" s="129"/>
    </row>
    <row r="148" spans="1:32">
      <c r="A148" s="62">
        <v>44713</v>
      </c>
      <c r="B148" s="128">
        <v>756394.34668478998</v>
      </c>
      <c r="C148" s="128">
        <v>529077.39208747004</v>
      </c>
      <c r="D148" s="128">
        <v>227316.95459732</v>
      </c>
      <c r="E148" s="128">
        <v>248930.88361230001</v>
      </c>
      <c r="F148" s="128">
        <v>229600.52070597</v>
      </c>
      <c r="G148" s="128">
        <v>19330.36290633</v>
      </c>
      <c r="H148" s="128">
        <v>585548.62618321984</v>
      </c>
      <c r="I148" s="128">
        <v>404702.50226333999</v>
      </c>
      <c r="J148" s="128">
        <v>180846.12391988002</v>
      </c>
      <c r="K148" s="128">
        <v>863704.76747125003</v>
      </c>
      <c r="L148" s="128">
        <v>580365.78272058</v>
      </c>
      <c r="M148" s="128">
        <v>283338.98475067003</v>
      </c>
      <c r="N148" s="128">
        <v>15.6381</v>
      </c>
      <c r="O148" s="128">
        <v>18.050999999999998</v>
      </c>
      <c r="P148" s="128">
        <v>18.427600000000002</v>
      </c>
      <c r="Q148" s="128">
        <v>4.4600999999999997</v>
      </c>
      <c r="R148" s="128">
        <v>4.4771000000000001</v>
      </c>
      <c r="S148" s="128">
        <v>21.783100000000001</v>
      </c>
      <c r="T148" s="128">
        <v>21.797499999999999</v>
      </c>
      <c r="U148" s="128">
        <v>22.7943</v>
      </c>
      <c r="V148" s="128">
        <v>9.4845000000000006</v>
      </c>
      <c r="W148" s="128">
        <v>5.1155999999999997</v>
      </c>
      <c r="X148" s="128">
        <v>6.9663000000000004</v>
      </c>
      <c r="Y148" s="128">
        <v>7.1002000000000001</v>
      </c>
      <c r="Z148" s="128">
        <v>1.0666</v>
      </c>
      <c r="AA148" s="128">
        <v>5.2907999999999999</v>
      </c>
      <c r="AB148" s="128">
        <v>6.5930999999999997</v>
      </c>
      <c r="AC148" s="128">
        <v>0.70489999999999997</v>
      </c>
      <c r="AD148" s="129"/>
      <c r="AE148" s="129"/>
      <c r="AF148" s="129"/>
    </row>
    <row r="149" spans="1:32">
      <c r="A149" s="62">
        <v>44743</v>
      </c>
      <c r="B149" s="128">
        <v>802460.55178531003</v>
      </c>
      <c r="C149" s="128">
        <v>526927.05924462003</v>
      </c>
      <c r="D149" s="128">
        <v>275533.49254069</v>
      </c>
      <c r="E149" s="128">
        <v>249352.05660333001</v>
      </c>
      <c r="F149" s="128">
        <v>225695.34539338999</v>
      </c>
      <c r="G149" s="128">
        <v>23656.71120994</v>
      </c>
      <c r="H149" s="128">
        <v>606099.08363922022</v>
      </c>
      <c r="I149" s="128">
        <v>378182.29273740004</v>
      </c>
      <c r="J149" s="128">
        <v>227916.79090182</v>
      </c>
      <c r="K149" s="128">
        <v>928849.05733259011</v>
      </c>
      <c r="L149" s="128">
        <v>578992.87264605996</v>
      </c>
      <c r="M149" s="128">
        <v>349856.18468653003</v>
      </c>
      <c r="N149" s="128">
        <v>15.221399999999999</v>
      </c>
      <c r="O149" s="128">
        <v>17.708200000000001</v>
      </c>
      <c r="P149" s="128">
        <v>17.880800000000001</v>
      </c>
      <c r="Q149" s="128">
        <v>4.5046999999999997</v>
      </c>
      <c r="R149" s="128">
        <v>4.5147000000000004</v>
      </c>
      <c r="S149" s="128">
        <v>20.970199999999998</v>
      </c>
      <c r="T149" s="128">
        <v>20.985900000000001</v>
      </c>
      <c r="U149" s="128">
        <v>22.246400000000001</v>
      </c>
      <c r="V149" s="128">
        <v>8.2901000000000007</v>
      </c>
      <c r="W149" s="128">
        <v>5.6079999999999997</v>
      </c>
      <c r="X149" s="128">
        <v>7.4297000000000004</v>
      </c>
      <c r="Y149" s="128">
        <v>7.6178999999999997</v>
      </c>
      <c r="Z149" s="128">
        <v>1.5445</v>
      </c>
      <c r="AA149" s="128">
        <v>6.3146000000000004</v>
      </c>
      <c r="AB149" s="128">
        <v>8.1128999999999998</v>
      </c>
      <c r="AC149" s="128">
        <v>0.88160000000000005</v>
      </c>
      <c r="AD149" s="129"/>
      <c r="AE149" s="129"/>
      <c r="AF149" s="129"/>
    </row>
    <row r="150" spans="1:32">
      <c r="A150" s="62">
        <v>44774</v>
      </c>
      <c r="B150" s="128">
        <v>799711.69267124997</v>
      </c>
      <c r="C150" s="128">
        <v>527195.07789348997</v>
      </c>
      <c r="D150" s="128">
        <v>272516.61477776</v>
      </c>
      <c r="E150" s="128">
        <v>246156.03678995001</v>
      </c>
      <c r="F150" s="128">
        <v>222654.83475292</v>
      </c>
      <c r="G150" s="128">
        <v>23501.202037030002</v>
      </c>
      <c r="H150" s="128">
        <v>606204.35627162026</v>
      </c>
      <c r="I150" s="128">
        <v>384992.07675902988</v>
      </c>
      <c r="J150" s="128">
        <v>221212.27951258997</v>
      </c>
      <c r="K150" s="128">
        <v>940250.49860562989</v>
      </c>
      <c r="L150" s="128">
        <v>587079.45707344008</v>
      </c>
      <c r="M150" s="128">
        <v>353171.04153218999</v>
      </c>
      <c r="N150" s="128">
        <v>16.251799999999999</v>
      </c>
      <c r="O150" s="128">
        <v>19.856200000000001</v>
      </c>
      <c r="P150" s="128">
        <v>20.298200000000001</v>
      </c>
      <c r="Q150" s="128">
        <v>4.9268999999999998</v>
      </c>
      <c r="R150" s="128">
        <v>4.9409000000000001</v>
      </c>
      <c r="S150" s="128">
        <v>22.120899999999999</v>
      </c>
      <c r="T150" s="128">
        <v>22.162700000000001</v>
      </c>
      <c r="U150" s="128">
        <v>22.988800000000001</v>
      </c>
      <c r="V150" s="128">
        <v>6.8552999999999997</v>
      </c>
      <c r="W150" s="128">
        <v>4.4618000000000002</v>
      </c>
      <c r="X150" s="128">
        <v>7.6196000000000002</v>
      </c>
      <c r="Y150" s="128">
        <v>7.915</v>
      </c>
      <c r="Z150" s="128">
        <v>1.8124</v>
      </c>
      <c r="AA150" s="128">
        <v>5.5631000000000004</v>
      </c>
      <c r="AB150" s="128">
        <v>8.0521999999999991</v>
      </c>
      <c r="AC150" s="128">
        <v>0.85160000000000002</v>
      </c>
      <c r="AD150" s="129"/>
      <c r="AE150" s="129"/>
      <c r="AF150" s="129"/>
    </row>
    <row r="151" spans="1:32">
      <c r="A151" s="62">
        <v>44805</v>
      </c>
      <c r="B151" s="128">
        <v>790370.24899503996</v>
      </c>
      <c r="C151" s="128">
        <v>523857.72535751999</v>
      </c>
      <c r="D151" s="128">
        <v>266512.52363751997</v>
      </c>
      <c r="E151" s="128">
        <v>242602.84142811</v>
      </c>
      <c r="F151" s="128">
        <v>219315.83408691999</v>
      </c>
      <c r="G151" s="128">
        <v>23287.007341190001</v>
      </c>
      <c r="H151" s="128">
        <v>622649.83421573008</v>
      </c>
      <c r="I151" s="128">
        <v>409490.02833769005</v>
      </c>
      <c r="J151" s="128">
        <v>213159.80587803997</v>
      </c>
      <c r="K151" s="128">
        <v>953571.73533595994</v>
      </c>
      <c r="L151" s="128">
        <v>596053.83222991996</v>
      </c>
      <c r="M151" s="128">
        <v>357517.90310603997</v>
      </c>
      <c r="N151" s="128">
        <v>16.003499999999999</v>
      </c>
      <c r="O151" s="128">
        <v>19.5928</v>
      </c>
      <c r="P151" s="128">
        <v>19.845500000000001</v>
      </c>
      <c r="Q151" s="128">
        <v>5.4863</v>
      </c>
      <c r="R151" s="128">
        <v>5.5003000000000002</v>
      </c>
      <c r="S151" s="128">
        <v>30.880600000000001</v>
      </c>
      <c r="T151" s="128">
        <v>30.875299999999999</v>
      </c>
      <c r="U151" s="128">
        <v>35.677300000000002</v>
      </c>
      <c r="V151" s="128">
        <v>32.356400000000001</v>
      </c>
      <c r="W151" s="128">
        <v>5.4943</v>
      </c>
      <c r="X151" s="128">
        <v>8.6793999999999993</v>
      </c>
      <c r="Y151" s="128">
        <v>9.0785999999999998</v>
      </c>
      <c r="Z151" s="128">
        <v>1.2259</v>
      </c>
      <c r="AA151" s="128">
        <v>6.1487999999999996</v>
      </c>
      <c r="AB151" s="128">
        <v>9.1071000000000009</v>
      </c>
      <c r="AC151" s="128">
        <v>0.82569999999999999</v>
      </c>
      <c r="AD151" s="129"/>
      <c r="AE151" s="129"/>
      <c r="AF151" s="129"/>
    </row>
    <row r="152" spans="1:32">
      <c r="A152" s="62">
        <v>44835</v>
      </c>
      <c r="B152" s="128">
        <v>780807.86916430003</v>
      </c>
      <c r="C152" s="128">
        <v>518708.14917640999</v>
      </c>
      <c r="D152" s="128">
        <v>262099.71998789001</v>
      </c>
      <c r="E152" s="128">
        <v>238427.47525789999</v>
      </c>
      <c r="F152" s="128">
        <v>215289.62057515001</v>
      </c>
      <c r="G152" s="128">
        <v>23137.854682749999</v>
      </c>
      <c r="H152" s="128">
        <v>656453.55709944002</v>
      </c>
      <c r="I152" s="128">
        <v>433142.35342066997</v>
      </c>
      <c r="J152" s="128">
        <v>223311.20367876999</v>
      </c>
      <c r="K152" s="128">
        <v>963991.10576274991</v>
      </c>
      <c r="L152" s="128">
        <v>597098.25050840992</v>
      </c>
      <c r="M152" s="128">
        <v>366892.8552543401</v>
      </c>
      <c r="N152" s="128">
        <v>16.5001</v>
      </c>
      <c r="O152" s="128">
        <v>19.6172</v>
      </c>
      <c r="P152" s="128">
        <v>19.796399999999998</v>
      </c>
      <c r="Q152" s="128">
        <v>5.9531000000000001</v>
      </c>
      <c r="R152" s="128">
        <v>5.9679000000000002</v>
      </c>
      <c r="S152" s="128">
        <v>32.267800000000001</v>
      </c>
      <c r="T152" s="128">
        <v>32.279899999999998</v>
      </c>
      <c r="U152" s="128">
        <v>36.929099999999998</v>
      </c>
      <c r="V152" s="128">
        <v>25.384499999999999</v>
      </c>
      <c r="W152" s="128">
        <v>4.5465</v>
      </c>
      <c r="X152" s="128">
        <v>8.8080999999999996</v>
      </c>
      <c r="Y152" s="128">
        <v>8.9715000000000007</v>
      </c>
      <c r="Z152" s="128">
        <v>1.3329</v>
      </c>
      <c r="AA152" s="128">
        <v>5.8095999999999997</v>
      </c>
      <c r="AB152" s="128">
        <v>9.2348999999999997</v>
      </c>
      <c r="AC152" s="128">
        <v>0.70850000000000002</v>
      </c>
      <c r="AD152" s="129"/>
      <c r="AE152" s="129"/>
      <c r="AF152" s="129"/>
    </row>
  </sheetData>
  <mergeCells count="5">
    <mergeCell ref="A3:A4"/>
    <mergeCell ref="B3:G3"/>
    <mergeCell ref="H3:M3"/>
    <mergeCell ref="N3:W3"/>
    <mergeCell ref="X3:AC3"/>
  </mergeCells>
  <hyperlinks>
    <hyperlink ref="A1" location="Зміст!A1" display="Зміст"/>
  </hyperlink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30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39997558519241921"/>
    <outlinePr summaryBelow="0"/>
  </sheetPr>
  <dimension ref="A1:S152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8" style="63" customWidth="1"/>
    <col min="2" max="4" width="10.109375" style="55" customWidth="1"/>
    <col min="5" max="5" width="9.33203125" style="55" customWidth="1"/>
    <col min="6" max="6" width="9.5546875" style="55" customWidth="1"/>
    <col min="7" max="7" width="12" style="55" customWidth="1"/>
    <col min="8" max="8" width="10.88671875" style="55" customWidth="1"/>
    <col min="9" max="9" width="9.109375" style="55" customWidth="1"/>
    <col min="10" max="11" width="10.5546875" style="55" customWidth="1"/>
    <col min="12" max="12" width="9.44140625" style="55" customWidth="1"/>
    <col min="13" max="13" width="10.109375" style="55" customWidth="1"/>
    <col min="14" max="14" width="13.109375" style="55" customWidth="1"/>
    <col min="15" max="15" width="10.109375" style="55" customWidth="1"/>
    <col min="16" max="16" width="7.88671875" style="55" bestFit="1" customWidth="1"/>
    <col min="17" max="16384" width="9.109375" style="55"/>
  </cols>
  <sheetData>
    <row r="1" spans="1:19" ht="14.4">
      <c r="A1" s="108" t="s">
        <v>173</v>
      </c>
    </row>
    <row r="2" spans="1:19" ht="5.25" customHeight="1">
      <c r="A2" s="107"/>
    </row>
    <row r="3" spans="1:19">
      <c r="A3" s="114" t="s">
        <v>31</v>
      </c>
    </row>
    <row r="4" spans="1:19" ht="12.75" customHeight="1">
      <c r="A4" s="56" t="s">
        <v>62</v>
      </c>
    </row>
    <row r="5" spans="1:19" ht="12.75" customHeight="1">
      <c r="A5" s="57" t="s">
        <v>239</v>
      </c>
    </row>
    <row r="6" spans="1:19" ht="12.75" customHeight="1">
      <c r="A6" s="193" t="s">
        <v>0</v>
      </c>
      <c r="B6" s="195" t="s">
        <v>202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6" t="s">
        <v>65</v>
      </c>
      <c r="P6" s="196" t="s">
        <v>67</v>
      </c>
    </row>
    <row r="7" spans="1:19" s="58" customFormat="1" ht="12.75" customHeight="1">
      <c r="A7" s="194"/>
      <c r="B7" s="191" t="s">
        <v>1</v>
      </c>
      <c r="C7" s="199" t="s">
        <v>2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7"/>
      <c r="P7" s="198"/>
    </row>
    <row r="8" spans="1:19" s="59" customFormat="1" ht="28.5" customHeight="1">
      <c r="A8" s="194"/>
      <c r="B8" s="191"/>
      <c r="C8" s="191" t="s">
        <v>21</v>
      </c>
      <c r="D8" s="192"/>
      <c r="E8" s="192"/>
      <c r="F8" s="191" t="s">
        <v>22</v>
      </c>
      <c r="G8" s="192"/>
      <c r="H8" s="192"/>
      <c r="I8" s="191" t="s">
        <v>23</v>
      </c>
      <c r="J8" s="192"/>
      <c r="K8" s="192"/>
      <c r="L8" s="191" t="s">
        <v>24</v>
      </c>
      <c r="M8" s="192"/>
      <c r="N8" s="192"/>
      <c r="O8" s="197"/>
      <c r="P8" s="198"/>
    </row>
    <row r="9" spans="1:19" s="59" customFormat="1" ht="90" customHeight="1">
      <c r="A9" s="194"/>
      <c r="B9" s="191"/>
      <c r="C9" s="60" t="s">
        <v>13</v>
      </c>
      <c r="D9" s="60" t="s">
        <v>25</v>
      </c>
      <c r="E9" s="60" t="s">
        <v>26</v>
      </c>
      <c r="F9" s="60" t="s">
        <v>13</v>
      </c>
      <c r="G9" s="60" t="s">
        <v>27</v>
      </c>
      <c r="H9" s="60" t="s">
        <v>28</v>
      </c>
      <c r="I9" s="60" t="s">
        <v>13</v>
      </c>
      <c r="J9" s="60" t="s">
        <v>29</v>
      </c>
      <c r="K9" s="60" t="s">
        <v>189</v>
      </c>
      <c r="L9" s="60" t="s">
        <v>13</v>
      </c>
      <c r="M9" s="60" t="s">
        <v>66</v>
      </c>
      <c r="N9" s="60" t="s">
        <v>30</v>
      </c>
      <c r="O9" s="197"/>
      <c r="P9" s="198"/>
    </row>
    <row r="10" spans="1:19" s="59" customFormat="1" collapsed="1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9</v>
      </c>
      <c r="J10" s="61">
        <v>10</v>
      </c>
      <c r="K10" s="61">
        <v>11</v>
      </c>
      <c r="L10" s="61">
        <v>12</v>
      </c>
      <c r="M10" s="61">
        <v>13</v>
      </c>
      <c r="N10" s="61">
        <v>14</v>
      </c>
      <c r="O10" s="61">
        <v>15</v>
      </c>
      <c r="P10" s="61">
        <v>16</v>
      </c>
    </row>
    <row r="11" spans="1:19" hidden="1" outlineLevel="1">
      <c r="A11" s="62">
        <v>40544</v>
      </c>
      <c r="B11" s="119">
        <v>6238.3218789000002</v>
      </c>
      <c r="C11" s="119">
        <v>1.4763131899999999</v>
      </c>
      <c r="D11" s="119">
        <v>0</v>
      </c>
      <c r="E11" s="119">
        <v>1.4763131899999999</v>
      </c>
      <c r="F11" s="119">
        <v>2.898E-5</v>
      </c>
      <c r="G11" s="119">
        <v>0</v>
      </c>
      <c r="H11" s="119">
        <v>2.898E-5</v>
      </c>
      <c r="I11" s="119">
        <v>2489.43325856</v>
      </c>
      <c r="J11" s="119">
        <v>48.304202289999999</v>
      </c>
      <c r="K11" s="119">
        <v>2441.1290562700001</v>
      </c>
      <c r="L11" s="119">
        <v>3747.4122781699998</v>
      </c>
      <c r="M11" s="119">
        <v>3747.4122781699998</v>
      </c>
      <c r="N11" s="119">
        <v>0</v>
      </c>
      <c r="O11" s="119">
        <v>0</v>
      </c>
      <c r="P11" s="119">
        <v>3.4728699999999999E-3</v>
      </c>
      <c r="Q11" s="119"/>
      <c r="R11" s="119"/>
      <c r="S11" s="119"/>
    </row>
    <row r="12" spans="1:19" hidden="1" outlineLevel="1">
      <c r="A12" s="62">
        <v>40575</v>
      </c>
      <c r="B12" s="119">
        <v>6269.0882078499999</v>
      </c>
      <c r="C12" s="119">
        <v>1.49495003</v>
      </c>
      <c r="D12" s="119">
        <v>0</v>
      </c>
      <c r="E12" s="119">
        <v>1.49495003</v>
      </c>
      <c r="F12" s="119">
        <v>3.0750000000000002E-5</v>
      </c>
      <c r="G12" s="119">
        <v>0</v>
      </c>
      <c r="H12" s="119">
        <v>3.0750000000000002E-5</v>
      </c>
      <c r="I12" s="119">
        <v>2540.0696884200001</v>
      </c>
      <c r="J12" s="119">
        <v>47.170917090000003</v>
      </c>
      <c r="K12" s="119">
        <v>2492.8987713299998</v>
      </c>
      <c r="L12" s="119">
        <v>3727.5235386499999</v>
      </c>
      <c r="M12" s="119">
        <v>3727.5235386499999</v>
      </c>
      <c r="N12" s="119">
        <v>0</v>
      </c>
      <c r="O12" s="119">
        <v>0</v>
      </c>
      <c r="P12" s="119">
        <v>3.5685399999999998E-3</v>
      </c>
      <c r="Q12" s="119"/>
      <c r="R12" s="119"/>
      <c r="S12" s="119"/>
    </row>
    <row r="13" spans="1:19" hidden="1" outlineLevel="1">
      <c r="A13" s="62">
        <v>40603</v>
      </c>
      <c r="B13" s="119">
        <v>6309.2560779100004</v>
      </c>
      <c r="C13" s="119">
        <v>1.5155995499999999</v>
      </c>
      <c r="D13" s="119">
        <v>0</v>
      </c>
      <c r="E13" s="119">
        <v>1.5155995499999999</v>
      </c>
      <c r="F13" s="119">
        <v>2.1840000000000001E-5</v>
      </c>
      <c r="G13" s="119">
        <v>0</v>
      </c>
      <c r="H13" s="119">
        <v>2.1840000000000001E-5</v>
      </c>
      <c r="I13" s="119">
        <v>2596.5587335</v>
      </c>
      <c r="J13" s="119">
        <v>45.485250690000001</v>
      </c>
      <c r="K13" s="119">
        <v>2551.0734828099999</v>
      </c>
      <c r="L13" s="119">
        <v>3711.1817230199999</v>
      </c>
      <c r="M13" s="119">
        <v>3711.1817230199999</v>
      </c>
      <c r="N13" s="119">
        <v>0</v>
      </c>
      <c r="O13" s="119">
        <v>0</v>
      </c>
      <c r="P13" s="119">
        <v>3.8472100000000002E-3</v>
      </c>
      <c r="Q13" s="119"/>
      <c r="R13" s="119"/>
      <c r="S13" s="119"/>
    </row>
    <row r="14" spans="1:19" hidden="1" outlineLevel="1">
      <c r="A14" s="62">
        <v>40634</v>
      </c>
      <c r="B14" s="119">
        <v>6368.5726461200002</v>
      </c>
      <c r="C14" s="119">
        <v>1.51905834</v>
      </c>
      <c r="D14" s="119">
        <v>0</v>
      </c>
      <c r="E14" s="119">
        <v>1.51905834</v>
      </c>
      <c r="F14" s="119">
        <v>2.3159999999999998E-5</v>
      </c>
      <c r="G14" s="119">
        <v>0</v>
      </c>
      <c r="H14" s="119">
        <v>2.3159999999999998E-5</v>
      </c>
      <c r="I14" s="119">
        <v>2659.5184011000001</v>
      </c>
      <c r="J14" s="119">
        <v>45.378720610000002</v>
      </c>
      <c r="K14" s="119">
        <v>2614.13968049</v>
      </c>
      <c r="L14" s="119">
        <v>3707.53516352</v>
      </c>
      <c r="M14" s="119">
        <v>3707.53516352</v>
      </c>
      <c r="N14" s="119">
        <v>0</v>
      </c>
      <c r="O14" s="119">
        <v>0</v>
      </c>
      <c r="P14" s="119">
        <v>4.0755799999999997E-3</v>
      </c>
      <c r="Q14" s="119"/>
      <c r="R14" s="119"/>
      <c r="S14" s="119"/>
    </row>
    <row r="15" spans="1:19" hidden="1" outlineLevel="1">
      <c r="A15" s="62">
        <v>40664</v>
      </c>
      <c r="B15" s="119">
        <v>6431.6850897200002</v>
      </c>
      <c r="C15" s="119">
        <v>1.5190583600000001</v>
      </c>
      <c r="D15" s="119">
        <v>0</v>
      </c>
      <c r="E15" s="119">
        <v>1.5190583600000001</v>
      </c>
      <c r="F15" s="119">
        <v>2.4709999999999999E-5</v>
      </c>
      <c r="G15" s="119">
        <v>0</v>
      </c>
      <c r="H15" s="119">
        <v>2.4709999999999999E-5</v>
      </c>
      <c r="I15" s="119">
        <v>2723.7675920900001</v>
      </c>
      <c r="J15" s="119">
        <v>44.056476740000001</v>
      </c>
      <c r="K15" s="119">
        <v>2679.71111535</v>
      </c>
      <c r="L15" s="119">
        <v>3706.3984145600002</v>
      </c>
      <c r="M15" s="119">
        <v>3706.3386142200002</v>
      </c>
      <c r="N15" s="119">
        <v>5.980034E-2</v>
      </c>
      <c r="O15" s="119">
        <v>0</v>
      </c>
      <c r="P15" s="119">
        <v>1.4137830000000001E-2</v>
      </c>
      <c r="Q15" s="119"/>
      <c r="R15" s="119"/>
      <c r="S15" s="119"/>
    </row>
    <row r="16" spans="1:19" hidden="1" outlineLevel="1">
      <c r="A16" s="62">
        <v>40695</v>
      </c>
      <c r="B16" s="119">
        <v>6336.5776219500003</v>
      </c>
      <c r="C16" s="119">
        <v>1.2622871899999999</v>
      </c>
      <c r="D16" s="119">
        <v>0</v>
      </c>
      <c r="E16" s="119">
        <v>1.2622871899999999</v>
      </c>
      <c r="F16" s="119">
        <v>2.7160000000000001E-5</v>
      </c>
      <c r="G16" s="119">
        <v>0</v>
      </c>
      <c r="H16" s="119">
        <v>2.7160000000000001E-5</v>
      </c>
      <c r="I16" s="119">
        <v>2626.3533908999998</v>
      </c>
      <c r="J16" s="119">
        <v>42.45145617</v>
      </c>
      <c r="K16" s="119">
        <v>2583.90193473</v>
      </c>
      <c r="L16" s="119">
        <v>3708.9619167000001</v>
      </c>
      <c r="M16" s="119">
        <v>3708.9019539400001</v>
      </c>
      <c r="N16" s="119">
        <v>5.9962759999999997E-2</v>
      </c>
      <c r="O16" s="119">
        <v>0</v>
      </c>
      <c r="P16" s="119">
        <v>4.3035E-3</v>
      </c>
      <c r="Q16" s="119"/>
      <c r="R16" s="119"/>
      <c r="S16" s="119"/>
    </row>
    <row r="17" spans="1:19" hidden="1" outlineLevel="1">
      <c r="A17" s="62">
        <v>40725</v>
      </c>
      <c r="B17" s="119">
        <v>6375.9783889099999</v>
      </c>
      <c r="C17" s="119">
        <v>1.2622867499999999</v>
      </c>
      <c r="D17" s="119">
        <v>0</v>
      </c>
      <c r="E17" s="119">
        <v>1.2622867499999999</v>
      </c>
      <c r="F17" s="119">
        <v>2.7699999999999999E-5</v>
      </c>
      <c r="G17" s="119">
        <v>0</v>
      </c>
      <c r="H17" s="119">
        <v>2.7699999999999999E-5</v>
      </c>
      <c r="I17" s="119">
        <v>2679.3053369300001</v>
      </c>
      <c r="J17" s="119">
        <v>43.015976420000001</v>
      </c>
      <c r="K17" s="119">
        <v>2636.2893605099998</v>
      </c>
      <c r="L17" s="119">
        <v>3695.41073753</v>
      </c>
      <c r="M17" s="119">
        <v>3695.3565183999999</v>
      </c>
      <c r="N17" s="119">
        <v>5.4219129999999997E-2</v>
      </c>
      <c r="O17" s="119">
        <v>0</v>
      </c>
      <c r="P17" s="119">
        <v>4.1228599999999999E-3</v>
      </c>
      <c r="Q17" s="119"/>
      <c r="R17" s="119"/>
      <c r="S17" s="119"/>
    </row>
    <row r="18" spans="1:19" hidden="1" outlineLevel="1">
      <c r="A18" s="62">
        <v>40756</v>
      </c>
      <c r="B18" s="119">
        <v>6394.9626292100002</v>
      </c>
      <c r="C18" s="119">
        <v>1.2622867600000001</v>
      </c>
      <c r="D18" s="119">
        <v>0</v>
      </c>
      <c r="E18" s="119">
        <v>1.2622867600000001</v>
      </c>
      <c r="F18" s="119">
        <v>2.955E-5</v>
      </c>
      <c r="G18" s="119">
        <v>0</v>
      </c>
      <c r="H18" s="119">
        <v>2.955E-5</v>
      </c>
      <c r="I18" s="119">
        <v>2714.9409027299998</v>
      </c>
      <c r="J18" s="119">
        <v>40.719178040000003</v>
      </c>
      <c r="K18" s="119">
        <v>2674.22172469</v>
      </c>
      <c r="L18" s="119">
        <v>3678.7594101700001</v>
      </c>
      <c r="M18" s="119">
        <v>3678.7044994299999</v>
      </c>
      <c r="N18" s="119">
        <v>5.491074E-2</v>
      </c>
      <c r="O18" s="119">
        <v>0</v>
      </c>
      <c r="P18" s="119">
        <v>4.3121000000000001E-3</v>
      </c>
      <c r="Q18" s="119"/>
      <c r="R18" s="119"/>
      <c r="S18" s="119"/>
    </row>
    <row r="19" spans="1:19" hidden="1" outlineLevel="1">
      <c r="A19" s="62">
        <v>40787</v>
      </c>
      <c r="B19" s="119">
        <v>6565.6035390400002</v>
      </c>
      <c r="C19" s="119">
        <v>100.89434910999999</v>
      </c>
      <c r="D19" s="119">
        <v>0</v>
      </c>
      <c r="E19" s="119">
        <v>100.89434910999999</v>
      </c>
      <c r="F19" s="119">
        <v>3.129E-5</v>
      </c>
      <c r="G19" s="119">
        <v>0</v>
      </c>
      <c r="H19" s="119">
        <v>3.129E-5</v>
      </c>
      <c r="I19" s="119">
        <v>2820.1733774499999</v>
      </c>
      <c r="J19" s="119">
        <v>47.200082080000001</v>
      </c>
      <c r="K19" s="119">
        <v>2772.97329537</v>
      </c>
      <c r="L19" s="119">
        <v>3644.5357811899999</v>
      </c>
      <c r="M19" s="119">
        <v>3644.5357811899999</v>
      </c>
      <c r="N19" s="119">
        <v>0</v>
      </c>
      <c r="O19" s="119">
        <v>0</v>
      </c>
      <c r="P19" s="119">
        <v>4.4115700000000001E-3</v>
      </c>
      <c r="Q19" s="119"/>
      <c r="R19" s="119"/>
      <c r="S19" s="119"/>
    </row>
    <row r="20" spans="1:19" hidden="1" outlineLevel="1">
      <c r="A20" s="62">
        <v>40817</v>
      </c>
      <c r="B20" s="119">
        <v>6509.8746122399998</v>
      </c>
      <c r="C20" s="119">
        <v>100.86642979</v>
      </c>
      <c r="D20" s="119">
        <v>0</v>
      </c>
      <c r="E20" s="119">
        <v>100.86642979</v>
      </c>
      <c r="F20" s="119">
        <v>6.63E-6</v>
      </c>
      <c r="G20" s="119">
        <v>0</v>
      </c>
      <c r="H20" s="119">
        <v>6.63E-6</v>
      </c>
      <c r="I20" s="119">
        <v>2793.6517624500002</v>
      </c>
      <c r="J20" s="119">
        <v>41.009574049999998</v>
      </c>
      <c r="K20" s="119">
        <v>2752.6421884000001</v>
      </c>
      <c r="L20" s="119">
        <v>3615.3564133700002</v>
      </c>
      <c r="M20" s="119">
        <v>3615.3563883699999</v>
      </c>
      <c r="N20" s="119">
        <v>2.5000000000000001E-5</v>
      </c>
      <c r="O20" s="119">
        <v>0</v>
      </c>
      <c r="P20" s="119">
        <v>4.4640499999999998E-3</v>
      </c>
      <c r="Q20" s="119"/>
      <c r="R20" s="119"/>
      <c r="S20" s="119"/>
    </row>
    <row r="21" spans="1:19" hidden="1" outlineLevel="1">
      <c r="A21" s="62">
        <v>40848</v>
      </c>
      <c r="B21" s="119">
        <v>6081.5160743699998</v>
      </c>
      <c r="C21" s="119">
        <v>100.86945204</v>
      </c>
      <c r="D21" s="119">
        <v>0</v>
      </c>
      <c r="E21" s="119">
        <v>100.86945204</v>
      </c>
      <c r="F21" s="119">
        <v>7.0500000000000003E-6</v>
      </c>
      <c r="G21" s="119">
        <v>0</v>
      </c>
      <c r="H21" s="119">
        <v>7.0500000000000003E-6</v>
      </c>
      <c r="I21" s="119">
        <v>2452.0385061699999</v>
      </c>
      <c r="J21" s="119">
        <v>39.64902601</v>
      </c>
      <c r="K21" s="119">
        <v>2412.3894801599999</v>
      </c>
      <c r="L21" s="119">
        <v>3528.60810911</v>
      </c>
      <c r="M21" s="119">
        <v>3528.60810911</v>
      </c>
      <c r="N21" s="119">
        <v>0</v>
      </c>
      <c r="O21" s="119">
        <v>0</v>
      </c>
      <c r="P21" s="119">
        <v>4.60524E-3</v>
      </c>
      <c r="Q21" s="119"/>
      <c r="R21" s="119"/>
      <c r="S21" s="119"/>
    </row>
    <row r="22" spans="1:19" hidden="1" outlineLevel="1">
      <c r="A22" s="62">
        <v>40878</v>
      </c>
      <c r="B22" s="119">
        <v>5949.1035051600002</v>
      </c>
      <c r="C22" s="119">
        <v>100.86945204</v>
      </c>
      <c r="D22" s="119">
        <v>0</v>
      </c>
      <c r="E22" s="119">
        <v>100.86945204</v>
      </c>
      <c r="F22" s="119">
        <v>7.4599999999999997E-6</v>
      </c>
      <c r="G22" s="119">
        <v>0</v>
      </c>
      <c r="H22" s="119">
        <v>7.4599999999999997E-6</v>
      </c>
      <c r="I22" s="119">
        <v>2491.9141333600001</v>
      </c>
      <c r="J22" s="119">
        <v>46.450459449999997</v>
      </c>
      <c r="K22" s="119">
        <v>2445.4636739100001</v>
      </c>
      <c r="L22" s="119">
        <v>3356.3199122999999</v>
      </c>
      <c r="M22" s="119">
        <v>3356.3199122999999</v>
      </c>
      <c r="N22" s="119">
        <v>0</v>
      </c>
      <c r="O22" s="119">
        <v>0</v>
      </c>
      <c r="P22" s="119">
        <v>2.8496000000000001E-4</v>
      </c>
      <c r="Q22" s="119"/>
      <c r="R22" s="119"/>
      <c r="S22" s="119"/>
    </row>
    <row r="23" spans="1:19" hidden="1" outlineLevel="1">
      <c r="A23" s="62">
        <v>40909</v>
      </c>
      <c r="B23" s="119">
        <v>5905.8008176000003</v>
      </c>
      <c r="C23" s="119">
        <v>100.93456537</v>
      </c>
      <c r="D23" s="119">
        <v>0</v>
      </c>
      <c r="E23" s="119">
        <v>100.93456537</v>
      </c>
      <c r="F23" s="119">
        <v>7.9300000000000003E-6</v>
      </c>
      <c r="G23" s="119">
        <v>0</v>
      </c>
      <c r="H23" s="119">
        <v>7.9300000000000003E-6</v>
      </c>
      <c r="I23" s="119">
        <v>2492.2440783000002</v>
      </c>
      <c r="J23" s="119">
        <v>45.085536820000002</v>
      </c>
      <c r="K23" s="119">
        <v>2447.1585414800002</v>
      </c>
      <c r="L23" s="119">
        <v>3312.6221660000001</v>
      </c>
      <c r="M23" s="119">
        <v>3312.6221660000001</v>
      </c>
      <c r="N23" s="119">
        <v>0</v>
      </c>
      <c r="O23" s="119">
        <v>0</v>
      </c>
      <c r="P23" s="119">
        <v>1.8627299999999999E-3</v>
      </c>
      <c r="Q23" s="119"/>
      <c r="R23" s="119"/>
      <c r="S23" s="119"/>
    </row>
    <row r="24" spans="1:19" hidden="1" outlineLevel="1">
      <c r="A24" s="62">
        <v>40940</v>
      </c>
      <c r="B24" s="119">
        <v>5856.7096786499997</v>
      </c>
      <c r="C24" s="119">
        <v>100.84936265</v>
      </c>
      <c r="D24" s="119">
        <v>0</v>
      </c>
      <c r="E24" s="119">
        <v>100.84936265</v>
      </c>
      <c r="F24" s="119">
        <v>8.4300000000000006E-6</v>
      </c>
      <c r="G24" s="119">
        <v>0</v>
      </c>
      <c r="H24" s="119">
        <v>8.4300000000000006E-6</v>
      </c>
      <c r="I24" s="119">
        <v>2482.3793238399999</v>
      </c>
      <c r="J24" s="119">
        <v>59.41460352</v>
      </c>
      <c r="K24" s="119">
        <v>2422.9647203200002</v>
      </c>
      <c r="L24" s="119">
        <v>3273.4809837299999</v>
      </c>
      <c r="M24" s="119">
        <v>3273.4809837299999</v>
      </c>
      <c r="N24" s="119">
        <v>0</v>
      </c>
      <c r="O24" s="119">
        <v>0</v>
      </c>
      <c r="P24" s="119">
        <v>2.228347E-2</v>
      </c>
      <c r="Q24" s="119"/>
      <c r="R24" s="119"/>
      <c r="S24" s="119"/>
    </row>
    <row r="25" spans="1:19" hidden="1" outlineLevel="1">
      <c r="A25" s="62">
        <v>40969</v>
      </c>
      <c r="B25" s="119">
        <v>5813.6104944199997</v>
      </c>
      <c r="C25" s="119">
        <v>100.84936589</v>
      </c>
      <c r="D25" s="119">
        <v>0</v>
      </c>
      <c r="E25" s="119">
        <v>100.84936589</v>
      </c>
      <c r="F25" s="119">
        <v>8.9199999999999993E-6</v>
      </c>
      <c r="G25" s="119">
        <v>0</v>
      </c>
      <c r="H25" s="119">
        <v>8.9199999999999993E-6</v>
      </c>
      <c r="I25" s="119">
        <v>2484.8294460699999</v>
      </c>
      <c r="J25" s="119">
        <v>50.556878359999999</v>
      </c>
      <c r="K25" s="119">
        <v>2434.2725677100002</v>
      </c>
      <c r="L25" s="119">
        <v>3227.9316735399998</v>
      </c>
      <c r="M25" s="119">
        <v>3227.93165447</v>
      </c>
      <c r="N25" s="119">
        <v>1.9069999999999999E-5</v>
      </c>
      <c r="O25" s="119">
        <v>0</v>
      </c>
      <c r="P25" s="119">
        <v>2.1297549999999998E-2</v>
      </c>
      <c r="Q25" s="119"/>
      <c r="R25" s="119"/>
      <c r="S25" s="119"/>
    </row>
    <row r="26" spans="1:19" hidden="1" outlineLevel="1">
      <c r="A26" s="62">
        <v>41000</v>
      </c>
      <c r="B26" s="119">
        <v>5902.5388697099997</v>
      </c>
      <c r="C26" s="119">
        <v>100.84936928</v>
      </c>
      <c r="D26" s="119">
        <v>0</v>
      </c>
      <c r="E26" s="119">
        <v>100.84936928</v>
      </c>
      <c r="F26" s="119">
        <v>0</v>
      </c>
      <c r="G26" s="119">
        <v>0</v>
      </c>
      <c r="H26" s="119">
        <v>0</v>
      </c>
      <c r="I26" s="119">
        <v>2608.6691529300001</v>
      </c>
      <c r="J26" s="119">
        <v>52.230545599999999</v>
      </c>
      <c r="K26" s="119">
        <v>2556.4386073300002</v>
      </c>
      <c r="L26" s="119">
        <v>3193.0203474999998</v>
      </c>
      <c r="M26" s="119">
        <v>3193.0203474999998</v>
      </c>
      <c r="N26" s="119">
        <v>0</v>
      </c>
      <c r="O26" s="119">
        <v>0</v>
      </c>
      <c r="P26" s="119">
        <v>1.7513509999999999E-2</v>
      </c>
      <c r="Q26" s="119"/>
      <c r="R26" s="119"/>
      <c r="S26" s="119"/>
    </row>
    <row r="27" spans="1:19" hidden="1" outlineLevel="1">
      <c r="A27" s="62">
        <v>41030</v>
      </c>
      <c r="B27" s="119">
        <v>6016.8056955100001</v>
      </c>
      <c r="C27" s="119">
        <v>100.84935654</v>
      </c>
      <c r="D27" s="119">
        <v>0</v>
      </c>
      <c r="E27" s="119">
        <v>100.84935654</v>
      </c>
      <c r="F27" s="119">
        <v>0</v>
      </c>
      <c r="G27" s="119">
        <v>0</v>
      </c>
      <c r="H27" s="119">
        <v>0</v>
      </c>
      <c r="I27" s="119">
        <v>2721.1149477899999</v>
      </c>
      <c r="J27" s="119">
        <v>50.68629834</v>
      </c>
      <c r="K27" s="119">
        <v>2670.4286494500002</v>
      </c>
      <c r="L27" s="119">
        <v>3194.8413911799998</v>
      </c>
      <c r="M27" s="119">
        <v>3194.8413911799998</v>
      </c>
      <c r="N27" s="119">
        <v>0</v>
      </c>
      <c r="O27" s="119">
        <v>0</v>
      </c>
      <c r="P27" s="119">
        <v>1.61251E-2</v>
      </c>
      <c r="Q27" s="119"/>
      <c r="R27" s="119"/>
      <c r="S27" s="119"/>
    </row>
    <row r="28" spans="1:19" hidden="1" outlineLevel="1">
      <c r="A28" s="62">
        <v>41061</v>
      </c>
      <c r="B28" s="119">
        <v>6047.7574865099996</v>
      </c>
      <c r="C28" s="119">
        <v>105.22777685</v>
      </c>
      <c r="D28" s="119">
        <v>0</v>
      </c>
      <c r="E28" s="119">
        <v>105.22777685</v>
      </c>
      <c r="F28" s="119">
        <v>0</v>
      </c>
      <c r="G28" s="119">
        <v>0</v>
      </c>
      <c r="H28" s="119">
        <v>0</v>
      </c>
      <c r="I28" s="119">
        <v>2774.45260676</v>
      </c>
      <c r="J28" s="119">
        <v>48.577531469999997</v>
      </c>
      <c r="K28" s="119">
        <v>2725.87507529</v>
      </c>
      <c r="L28" s="119">
        <v>3168.0771028999998</v>
      </c>
      <c r="M28" s="119">
        <v>3168.0694729000002</v>
      </c>
      <c r="N28" s="119">
        <v>7.6299999999999996E-3</v>
      </c>
      <c r="O28" s="119">
        <v>0</v>
      </c>
      <c r="P28" s="119">
        <v>2.6741609999999999E-2</v>
      </c>
      <c r="Q28" s="119"/>
      <c r="R28" s="119"/>
      <c r="S28" s="119"/>
    </row>
    <row r="29" spans="1:19" hidden="1" outlineLevel="1">
      <c r="A29" s="62">
        <v>41091</v>
      </c>
      <c r="B29" s="119">
        <v>6000.7941254699999</v>
      </c>
      <c r="C29" s="119">
        <v>105.22782017</v>
      </c>
      <c r="D29" s="119">
        <v>4.3319999999999999E-5</v>
      </c>
      <c r="E29" s="119">
        <v>105.22777685</v>
      </c>
      <c r="F29" s="119">
        <v>12.00590137</v>
      </c>
      <c r="G29" s="119">
        <v>0</v>
      </c>
      <c r="H29" s="119">
        <v>12.00590137</v>
      </c>
      <c r="I29" s="119">
        <v>2743.4638098999999</v>
      </c>
      <c r="J29" s="119">
        <v>47.911277579999997</v>
      </c>
      <c r="K29" s="119">
        <v>2695.55253232</v>
      </c>
      <c r="L29" s="119">
        <v>3140.0965940299998</v>
      </c>
      <c r="M29" s="119">
        <v>3140.0965940299998</v>
      </c>
      <c r="N29" s="119">
        <v>0</v>
      </c>
      <c r="O29" s="119">
        <v>0</v>
      </c>
      <c r="P29" s="119">
        <v>2.5359779999999998E-2</v>
      </c>
      <c r="Q29" s="119"/>
      <c r="R29" s="119"/>
      <c r="S29" s="119"/>
    </row>
    <row r="30" spans="1:19" hidden="1" outlineLevel="1">
      <c r="A30" s="62">
        <v>41122</v>
      </c>
      <c r="B30" s="119">
        <v>5834.0180992799997</v>
      </c>
      <c r="C30" s="119">
        <v>105.22787949000001</v>
      </c>
      <c r="D30" s="119">
        <v>9.6929999999999995E-5</v>
      </c>
      <c r="E30" s="119">
        <v>105.22778255999999</v>
      </c>
      <c r="F30" s="119">
        <v>12.00590137</v>
      </c>
      <c r="G30" s="119">
        <v>0</v>
      </c>
      <c r="H30" s="119">
        <v>12.00590137</v>
      </c>
      <c r="I30" s="119">
        <v>2644.2082850400002</v>
      </c>
      <c r="J30" s="119">
        <v>47.919599669999997</v>
      </c>
      <c r="K30" s="119">
        <v>2596.2886853700002</v>
      </c>
      <c r="L30" s="119">
        <v>3072.5760333799999</v>
      </c>
      <c r="M30" s="119">
        <v>3072.5760333799999</v>
      </c>
      <c r="N30" s="119">
        <v>0</v>
      </c>
      <c r="O30" s="119">
        <v>0</v>
      </c>
      <c r="P30" s="119">
        <v>2.3143299999999999E-2</v>
      </c>
      <c r="Q30" s="119"/>
      <c r="R30" s="119"/>
      <c r="S30" s="119"/>
    </row>
    <row r="31" spans="1:19" hidden="1" outlineLevel="1">
      <c r="A31" s="62">
        <v>41153</v>
      </c>
      <c r="B31" s="119">
        <v>5909.83415418</v>
      </c>
      <c r="C31" s="119">
        <v>105.22787787</v>
      </c>
      <c r="D31" s="119">
        <v>1.0102000000000001E-4</v>
      </c>
      <c r="E31" s="119">
        <v>105.22777685</v>
      </c>
      <c r="F31" s="119">
        <v>25.012294520000001</v>
      </c>
      <c r="G31" s="119">
        <v>0</v>
      </c>
      <c r="H31" s="119">
        <v>25.012294520000001</v>
      </c>
      <c r="I31" s="119">
        <v>2735.8053855100002</v>
      </c>
      <c r="J31" s="119">
        <v>49.350609820000003</v>
      </c>
      <c r="K31" s="119">
        <v>2686.4547756900001</v>
      </c>
      <c r="L31" s="119">
        <v>3043.7885962800001</v>
      </c>
      <c r="M31" s="119">
        <v>3043.7885962800001</v>
      </c>
      <c r="N31" s="119">
        <v>0</v>
      </c>
      <c r="O31" s="119">
        <v>0</v>
      </c>
      <c r="P31" s="119">
        <v>2.1619590000000001E-2</v>
      </c>
      <c r="Q31" s="119"/>
      <c r="R31" s="119"/>
      <c r="S31" s="119"/>
    </row>
    <row r="32" spans="1:19" hidden="1" outlineLevel="1">
      <c r="A32" s="62">
        <v>41183</v>
      </c>
      <c r="B32" s="119">
        <v>5888.5541071300004</v>
      </c>
      <c r="C32" s="119">
        <v>105.22788299</v>
      </c>
      <c r="D32" s="119">
        <v>1.0614E-4</v>
      </c>
      <c r="E32" s="119">
        <v>105.22777685</v>
      </c>
      <c r="F32" s="119">
        <v>25.012294520000001</v>
      </c>
      <c r="G32" s="119">
        <v>0</v>
      </c>
      <c r="H32" s="119">
        <v>25.012294520000001</v>
      </c>
      <c r="I32" s="119">
        <v>2746.5773902699998</v>
      </c>
      <c r="J32" s="119">
        <v>50.086629279999997</v>
      </c>
      <c r="K32" s="119">
        <v>2696.4907609900001</v>
      </c>
      <c r="L32" s="119">
        <v>3011.7365393499999</v>
      </c>
      <c r="M32" s="119">
        <v>3011.7362176000001</v>
      </c>
      <c r="N32" s="119">
        <v>3.2174999999999999E-4</v>
      </c>
      <c r="O32" s="119">
        <v>0</v>
      </c>
      <c r="P32" s="119">
        <v>2.016716E-2</v>
      </c>
      <c r="Q32" s="119"/>
      <c r="R32" s="119"/>
      <c r="S32" s="119"/>
    </row>
    <row r="33" spans="1:19" hidden="1" outlineLevel="1">
      <c r="A33" s="62">
        <v>41214</v>
      </c>
      <c r="B33" s="119">
        <v>5803.3225023100003</v>
      </c>
      <c r="C33" s="119">
        <v>105.22792096000001</v>
      </c>
      <c r="D33" s="119">
        <v>1.1079E-4</v>
      </c>
      <c r="E33" s="119">
        <v>105.22781017</v>
      </c>
      <c r="F33" s="119">
        <v>25.012294520000001</v>
      </c>
      <c r="G33" s="119">
        <v>0</v>
      </c>
      <c r="H33" s="119">
        <v>25.012294520000001</v>
      </c>
      <c r="I33" s="119">
        <v>2680.7128287099999</v>
      </c>
      <c r="J33" s="119">
        <v>48.907385679999997</v>
      </c>
      <c r="K33" s="119">
        <v>2631.8054430299999</v>
      </c>
      <c r="L33" s="119">
        <v>2992.3694581200002</v>
      </c>
      <c r="M33" s="119">
        <v>2992.3694581200002</v>
      </c>
      <c r="N33" s="119">
        <v>0</v>
      </c>
      <c r="O33" s="119">
        <v>0</v>
      </c>
      <c r="P33" s="119">
        <v>1.9480310000000001E-2</v>
      </c>
      <c r="Q33" s="119"/>
      <c r="R33" s="119"/>
      <c r="S33" s="119"/>
    </row>
    <row r="34" spans="1:19" hidden="1" outlineLevel="1">
      <c r="A34" s="62">
        <v>41244</v>
      </c>
      <c r="B34" s="119">
        <v>5760.6882953800005</v>
      </c>
      <c r="C34" s="119">
        <v>105.53349454000001</v>
      </c>
      <c r="D34" s="119">
        <v>1.1576E-4</v>
      </c>
      <c r="E34" s="119">
        <v>105.53337878000001</v>
      </c>
      <c r="F34" s="119">
        <v>25.101424640000001</v>
      </c>
      <c r="G34" s="119">
        <v>0</v>
      </c>
      <c r="H34" s="119">
        <v>25.101424640000001</v>
      </c>
      <c r="I34" s="119">
        <v>2660.4338680300002</v>
      </c>
      <c r="J34" s="119">
        <v>47.705983490000001</v>
      </c>
      <c r="K34" s="119">
        <v>2612.7278845400001</v>
      </c>
      <c r="L34" s="119">
        <v>2969.6195081699998</v>
      </c>
      <c r="M34" s="119">
        <v>2969.6195081699998</v>
      </c>
      <c r="N34" s="119">
        <v>0</v>
      </c>
      <c r="O34" s="119">
        <v>0</v>
      </c>
      <c r="P34" s="119">
        <v>1.6897889999999999E-2</v>
      </c>
      <c r="Q34" s="119"/>
      <c r="R34" s="119"/>
      <c r="S34" s="119"/>
    </row>
    <row r="35" spans="1:19" hidden="1" outlineLevel="1">
      <c r="A35" s="62">
        <v>41275</v>
      </c>
      <c r="B35" s="119">
        <v>5566.6414091899996</v>
      </c>
      <c r="C35" s="119">
        <v>104.4660366</v>
      </c>
      <c r="D35" s="119">
        <v>0</v>
      </c>
      <c r="E35" s="119">
        <v>104.4660366</v>
      </c>
      <c r="F35" s="119">
        <v>25.012294520000001</v>
      </c>
      <c r="G35" s="119">
        <v>0</v>
      </c>
      <c r="H35" s="119">
        <v>25.012294520000001</v>
      </c>
      <c r="I35" s="119">
        <v>2494.4085884400001</v>
      </c>
      <c r="J35" s="119">
        <v>45.108636250000004</v>
      </c>
      <c r="K35" s="119">
        <v>2449.2999521900001</v>
      </c>
      <c r="L35" s="119">
        <v>2942.7544896300001</v>
      </c>
      <c r="M35" s="119">
        <v>2942.72614767</v>
      </c>
      <c r="N35" s="119">
        <v>2.8341959999999999E-2</v>
      </c>
      <c r="O35" s="119">
        <v>0</v>
      </c>
      <c r="P35" s="119">
        <v>1.5366049999999999E-2</v>
      </c>
      <c r="Q35" s="119"/>
      <c r="R35" s="119"/>
      <c r="S35" s="119"/>
    </row>
    <row r="36" spans="1:19" hidden="1" outlineLevel="1">
      <c r="A36" s="62">
        <v>41306</v>
      </c>
      <c r="B36" s="119">
        <v>5491.6505762699999</v>
      </c>
      <c r="C36" s="119">
        <v>104.4827758</v>
      </c>
      <c r="D36" s="119">
        <v>0</v>
      </c>
      <c r="E36" s="119">
        <v>104.4827758</v>
      </c>
      <c r="F36" s="119">
        <v>24.136864209999999</v>
      </c>
      <c r="G36" s="119">
        <v>0</v>
      </c>
      <c r="H36" s="119">
        <v>24.136864209999999</v>
      </c>
      <c r="I36" s="119">
        <v>2446.6004296400001</v>
      </c>
      <c r="J36" s="119">
        <v>39.667121629999997</v>
      </c>
      <c r="K36" s="119">
        <v>2406.93330801</v>
      </c>
      <c r="L36" s="119">
        <v>2916.43050662</v>
      </c>
      <c r="M36" s="119">
        <v>2916.39143633</v>
      </c>
      <c r="N36" s="119">
        <v>3.9070290000000001E-2</v>
      </c>
      <c r="O36" s="119">
        <v>0</v>
      </c>
      <c r="P36" s="119">
        <v>1.8975820000000001E-2</v>
      </c>
      <c r="Q36" s="119"/>
      <c r="R36" s="119"/>
      <c r="S36" s="119"/>
    </row>
    <row r="37" spans="1:19" hidden="1" outlineLevel="1">
      <c r="A37" s="62">
        <v>41334</v>
      </c>
      <c r="B37" s="119">
        <v>5493.2998915400003</v>
      </c>
      <c r="C37" s="119">
        <v>104.4578633</v>
      </c>
      <c r="D37" s="119">
        <v>0</v>
      </c>
      <c r="E37" s="119">
        <v>104.4578633</v>
      </c>
      <c r="F37" s="119">
        <v>23.261434009999999</v>
      </c>
      <c r="G37" s="119">
        <v>0</v>
      </c>
      <c r="H37" s="119">
        <v>23.261434009999999</v>
      </c>
      <c r="I37" s="119">
        <v>2459.1945883200001</v>
      </c>
      <c r="J37" s="119">
        <v>36.325502870000001</v>
      </c>
      <c r="K37" s="119">
        <v>2422.8690854500001</v>
      </c>
      <c r="L37" s="119">
        <v>2906.3860059100002</v>
      </c>
      <c r="M37" s="119">
        <v>2906.3404879300001</v>
      </c>
      <c r="N37" s="119">
        <v>4.551798E-2</v>
      </c>
      <c r="O37" s="119">
        <v>0</v>
      </c>
      <c r="P37" s="119">
        <v>1.2816309999999999E-2</v>
      </c>
      <c r="Q37" s="119"/>
      <c r="R37" s="119"/>
      <c r="S37" s="119"/>
    </row>
    <row r="38" spans="1:19" hidden="1" outlineLevel="1">
      <c r="A38" s="62">
        <v>41365</v>
      </c>
      <c r="B38" s="119">
        <v>5557.43341667</v>
      </c>
      <c r="C38" s="119">
        <v>104.45715031</v>
      </c>
      <c r="D38" s="119">
        <v>0</v>
      </c>
      <c r="E38" s="119">
        <v>104.45715031</v>
      </c>
      <c r="F38" s="119">
        <v>22.38600834</v>
      </c>
      <c r="G38" s="119">
        <v>0</v>
      </c>
      <c r="H38" s="119">
        <v>22.38600834</v>
      </c>
      <c r="I38" s="119">
        <v>2501.0178454500001</v>
      </c>
      <c r="J38" s="119">
        <v>34.548061570000002</v>
      </c>
      <c r="K38" s="119">
        <v>2466.4697838799998</v>
      </c>
      <c r="L38" s="119">
        <v>2929.5724125699999</v>
      </c>
      <c r="M38" s="119">
        <v>2929.5173367299999</v>
      </c>
      <c r="N38" s="119">
        <v>5.5075840000000001E-2</v>
      </c>
      <c r="O38" s="119">
        <v>0</v>
      </c>
      <c r="P38" s="119">
        <v>5.56552E-3</v>
      </c>
      <c r="Q38" s="119"/>
      <c r="R38" s="119"/>
      <c r="S38" s="119"/>
    </row>
    <row r="39" spans="1:19" hidden="1" outlineLevel="1">
      <c r="A39" s="62">
        <v>41395</v>
      </c>
      <c r="B39" s="119">
        <v>5497.0529723400005</v>
      </c>
      <c r="C39" s="119">
        <v>104.46078433</v>
      </c>
      <c r="D39" s="119">
        <v>1.5303199999999999E-3</v>
      </c>
      <c r="E39" s="119">
        <v>104.45925401</v>
      </c>
      <c r="F39" s="119">
        <v>21.51057329</v>
      </c>
      <c r="G39" s="119">
        <v>0</v>
      </c>
      <c r="H39" s="119">
        <v>21.51057329</v>
      </c>
      <c r="I39" s="119">
        <v>2454.7348998699999</v>
      </c>
      <c r="J39" s="119">
        <v>31.49711576</v>
      </c>
      <c r="K39" s="119">
        <v>2423.2377841100001</v>
      </c>
      <c r="L39" s="119">
        <v>2916.3467148499999</v>
      </c>
      <c r="M39" s="119">
        <v>2916.2926575199999</v>
      </c>
      <c r="N39" s="119">
        <v>5.4057330000000001E-2</v>
      </c>
      <c r="O39" s="119">
        <v>0</v>
      </c>
      <c r="P39" s="119">
        <v>4.68251E-3</v>
      </c>
      <c r="Q39" s="119"/>
      <c r="R39" s="119"/>
      <c r="S39" s="119"/>
    </row>
    <row r="40" spans="1:19" hidden="1" outlineLevel="1">
      <c r="A40" s="62">
        <v>41426</v>
      </c>
      <c r="B40" s="119">
        <v>5325.1769706900004</v>
      </c>
      <c r="C40" s="119">
        <v>104.45048885</v>
      </c>
      <c r="D40" s="119">
        <v>0</v>
      </c>
      <c r="E40" s="119">
        <v>104.45048885</v>
      </c>
      <c r="F40" s="119">
        <v>20.635142980000001</v>
      </c>
      <c r="G40" s="119">
        <v>0</v>
      </c>
      <c r="H40" s="119">
        <v>20.635142980000001</v>
      </c>
      <c r="I40" s="119">
        <v>2335.57203454</v>
      </c>
      <c r="J40" s="119">
        <v>16.850826720000001</v>
      </c>
      <c r="K40" s="119">
        <v>2318.72120782</v>
      </c>
      <c r="L40" s="119">
        <v>2864.5193043200002</v>
      </c>
      <c r="M40" s="119">
        <v>2864.4227902500002</v>
      </c>
      <c r="N40" s="119">
        <v>9.6514069999999993E-2</v>
      </c>
      <c r="O40" s="119">
        <v>0</v>
      </c>
      <c r="P40" s="119">
        <v>3.1809999999999998E-3</v>
      </c>
      <c r="Q40" s="119"/>
      <c r="R40" s="119"/>
      <c r="S40" s="119"/>
    </row>
    <row r="41" spans="1:19" hidden="1" outlineLevel="1">
      <c r="A41" s="62">
        <v>41456</v>
      </c>
      <c r="B41" s="119">
        <v>5299.9557102799999</v>
      </c>
      <c r="C41" s="119">
        <v>104.47296507</v>
      </c>
      <c r="D41" s="119">
        <v>9.8400000000000007E-6</v>
      </c>
      <c r="E41" s="119">
        <v>104.47295523</v>
      </c>
      <c r="F41" s="119">
        <v>19.759712669999999</v>
      </c>
      <c r="G41" s="119">
        <v>0</v>
      </c>
      <c r="H41" s="119">
        <v>19.759712669999999</v>
      </c>
      <c r="I41" s="119">
        <v>2314.06710114</v>
      </c>
      <c r="J41" s="119">
        <v>14.615141080000001</v>
      </c>
      <c r="K41" s="119">
        <v>2299.4519600600001</v>
      </c>
      <c r="L41" s="119">
        <v>2861.6559314000001</v>
      </c>
      <c r="M41" s="119">
        <v>2861.5051370800002</v>
      </c>
      <c r="N41" s="119">
        <v>0.15079432000000001</v>
      </c>
      <c r="O41" s="119">
        <v>0</v>
      </c>
      <c r="P41" s="119">
        <v>3.16235E-3</v>
      </c>
      <c r="Q41" s="119"/>
      <c r="R41" s="119"/>
      <c r="S41" s="119"/>
    </row>
    <row r="42" spans="1:19" hidden="1" outlineLevel="1">
      <c r="A42" s="62">
        <v>41487</v>
      </c>
      <c r="B42" s="119">
        <v>5302.0419168199996</v>
      </c>
      <c r="C42" s="119">
        <v>104.45081548</v>
      </c>
      <c r="D42" s="119">
        <v>0</v>
      </c>
      <c r="E42" s="119">
        <v>104.45081548</v>
      </c>
      <c r="F42" s="119">
        <v>18.90049926</v>
      </c>
      <c r="G42" s="119">
        <v>1.6216899999999999E-2</v>
      </c>
      <c r="H42" s="119">
        <v>18.88428236</v>
      </c>
      <c r="I42" s="119">
        <v>2298.58313976</v>
      </c>
      <c r="J42" s="119">
        <v>16.128659389999999</v>
      </c>
      <c r="K42" s="119">
        <v>2282.4544803700001</v>
      </c>
      <c r="L42" s="119">
        <v>2880.1074623200002</v>
      </c>
      <c r="M42" s="119">
        <v>2879.9442219500002</v>
      </c>
      <c r="N42" s="119">
        <v>0.16324037</v>
      </c>
      <c r="O42" s="119">
        <v>0</v>
      </c>
      <c r="P42" s="119">
        <v>2.7021130000000001E-2</v>
      </c>
      <c r="Q42" s="119"/>
      <c r="R42" s="119"/>
      <c r="S42" s="119"/>
    </row>
    <row r="43" spans="1:19" hidden="1" outlineLevel="1">
      <c r="A43" s="62">
        <v>41518</v>
      </c>
      <c r="B43" s="119">
        <v>5142.7786927300003</v>
      </c>
      <c r="C43" s="119">
        <v>3.3978560600000001</v>
      </c>
      <c r="D43" s="119">
        <v>7.7459999999999994E-5</v>
      </c>
      <c r="E43" s="119">
        <v>3.3977786000000001</v>
      </c>
      <c r="F43" s="119">
        <v>18.037157740000001</v>
      </c>
      <c r="G43" s="119">
        <v>1.803099E-2</v>
      </c>
      <c r="H43" s="119">
        <v>18.019126750000002</v>
      </c>
      <c r="I43" s="119">
        <v>2285.6445114200001</v>
      </c>
      <c r="J43" s="119">
        <v>21.250023420000002</v>
      </c>
      <c r="K43" s="119">
        <v>2264.3944879999999</v>
      </c>
      <c r="L43" s="119">
        <v>2835.6991675099998</v>
      </c>
      <c r="M43" s="119">
        <v>2835.4978935099998</v>
      </c>
      <c r="N43" s="119">
        <v>0.20127400000000001</v>
      </c>
      <c r="O43" s="119">
        <v>0</v>
      </c>
      <c r="P43" s="119">
        <v>3.8880020000000001E-2</v>
      </c>
      <c r="Q43" s="119"/>
      <c r="R43" s="119"/>
      <c r="S43" s="119"/>
    </row>
    <row r="44" spans="1:19" hidden="1" outlineLevel="1">
      <c r="A44" s="62">
        <v>41548</v>
      </c>
      <c r="B44" s="119">
        <v>5192.8028896599999</v>
      </c>
      <c r="C44" s="119">
        <v>3.4953343600000002</v>
      </c>
      <c r="D44" s="119">
        <v>1.018313E-2</v>
      </c>
      <c r="E44" s="119">
        <v>3.48515123</v>
      </c>
      <c r="F44" s="119">
        <v>17.188365309999998</v>
      </c>
      <c r="G44" s="119">
        <v>5.4271420000000001E-2</v>
      </c>
      <c r="H44" s="119">
        <v>17.134093889999999</v>
      </c>
      <c r="I44" s="119">
        <v>2331.2879080799999</v>
      </c>
      <c r="J44" s="119">
        <v>22.740564719999998</v>
      </c>
      <c r="K44" s="119">
        <v>2308.54734336</v>
      </c>
      <c r="L44" s="119">
        <v>2840.8312819100001</v>
      </c>
      <c r="M44" s="119">
        <v>2840.6151507499999</v>
      </c>
      <c r="N44" s="119">
        <v>0.21613115999999999</v>
      </c>
      <c r="O44" s="119">
        <v>0</v>
      </c>
      <c r="P44" s="119">
        <v>3.6499370000000003E-2</v>
      </c>
      <c r="Q44" s="119"/>
      <c r="R44" s="119"/>
      <c r="S44" s="119"/>
    </row>
    <row r="45" spans="1:19" hidden="1" outlineLevel="1">
      <c r="A45" s="62">
        <v>41579</v>
      </c>
      <c r="B45" s="119">
        <v>5217.8305010699996</v>
      </c>
      <c r="C45" s="119">
        <v>3.44780781</v>
      </c>
      <c r="D45" s="119">
        <v>0</v>
      </c>
      <c r="E45" s="119">
        <v>3.44780781</v>
      </c>
      <c r="F45" s="119">
        <v>16.32185003</v>
      </c>
      <c r="G45" s="119">
        <v>5.5402510000000002E-2</v>
      </c>
      <c r="H45" s="119">
        <v>16.26644752</v>
      </c>
      <c r="I45" s="119">
        <v>2379.3959341599998</v>
      </c>
      <c r="J45" s="119">
        <v>18.40928431</v>
      </c>
      <c r="K45" s="119">
        <v>2360.98664985</v>
      </c>
      <c r="L45" s="119">
        <v>2818.6649090699998</v>
      </c>
      <c r="M45" s="119">
        <v>2818.4155779500002</v>
      </c>
      <c r="N45" s="119">
        <v>0.24933111999999999</v>
      </c>
      <c r="O45" s="119">
        <v>0</v>
      </c>
      <c r="P45" s="119">
        <v>4.2263460000000003E-2</v>
      </c>
      <c r="Q45" s="119"/>
      <c r="R45" s="119"/>
      <c r="S45" s="119"/>
    </row>
    <row r="46" spans="1:19" hidden="1" outlineLevel="1">
      <c r="A46" s="62">
        <v>41609</v>
      </c>
      <c r="B46" s="119">
        <v>5229.3527452999997</v>
      </c>
      <c r="C46" s="119">
        <v>0.20349633</v>
      </c>
      <c r="D46" s="119">
        <v>1.499E-5</v>
      </c>
      <c r="E46" s="119">
        <v>0.20348134000000001</v>
      </c>
      <c r="F46" s="119">
        <v>4.830475E-2</v>
      </c>
      <c r="G46" s="119">
        <v>4.830475E-2</v>
      </c>
      <c r="H46" s="119">
        <v>0</v>
      </c>
      <c r="I46" s="119">
        <v>2411.4128712800002</v>
      </c>
      <c r="J46" s="119">
        <v>17.202692760000001</v>
      </c>
      <c r="K46" s="119">
        <v>2394.2101785200002</v>
      </c>
      <c r="L46" s="119">
        <v>2817.68807294</v>
      </c>
      <c r="M46" s="119">
        <v>2817.3662230599998</v>
      </c>
      <c r="N46" s="119">
        <v>0.32184987999999998</v>
      </c>
      <c r="O46" s="119">
        <v>0</v>
      </c>
      <c r="P46" s="119">
        <v>4.7866199999999998E-2</v>
      </c>
      <c r="Q46" s="119"/>
      <c r="R46" s="119"/>
      <c r="S46" s="119"/>
    </row>
    <row r="47" spans="1:19" hidden="1" outlineLevel="1">
      <c r="A47" s="62">
        <v>41640</v>
      </c>
      <c r="B47" s="119">
        <v>5340.61540565</v>
      </c>
      <c r="C47" s="119">
        <v>0.1544973</v>
      </c>
      <c r="D47" s="119">
        <v>2.1880000000000001E-5</v>
      </c>
      <c r="E47" s="119">
        <v>0.15447542</v>
      </c>
      <c r="F47" s="119">
        <v>110.8964539</v>
      </c>
      <c r="G47" s="119">
        <v>5.0206279999999999E-2</v>
      </c>
      <c r="H47" s="119">
        <v>110.84624762</v>
      </c>
      <c r="I47" s="119">
        <v>2420.1762966800002</v>
      </c>
      <c r="J47" s="119">
        <v>20.175943799999999</v>
      </c>
      <c r="K47" s="119">
        <v>2400.0003528799998</v>
      </c>
      <c r="L47" s="119">
        <v>2809.3881577699999</v>
      </c>
      <c r="M47" s="119">
        <v>2809.0319165000001</v>
      </c>
      <c r="N47" s="119">
        <v>0.35624127</v>
      </c>
      <c r="O47" s="119">
        <v>0</v>
      </c>
      <c r="P47" s="119">
        <v>5.1137830000000002E-2</v>
      </c>
      <c r="Q47" s="119"/>
      <c r="R47" s="119"/>
      <c r="S47" s="119"/>
    </row>
    <row r="48" spans="1:19" hidden="1" outlineLevel="1">
      <c r="A48" s="62">
        <v>41671</v>
      </c>
      <c r="B48" s="119">
        <v>5794.2728541300003</v>
      </c>
      <c r="C48" s="119">
        <v>0.21619036</v>
      </c>
      <c r="D48" s="119">
        <v>0</v>
      </c>
      <c r="E48" s="119">
        <v>0.21619036</v>
      </c>
      <c r="F48" s="119">
        <v>110.41809474</v>
      </c>
      <c r="G48" s="119">
        <v>0</v>
      </c>
      <c r="H48" s="119">
        <v>110.41809474</v>
      </c>
      <c r="I48" s="119">
        <v>2645.3011633199999</v>
      </c>
      <c r="J48" s="119">
        <v>18.209567589999999</v>
      </c>
      <c r="K48" s="119">
        <v>2627.0915957299999</v>
      </c>
      <c r="L48" s="119">
        <v>3038.33740571</v>
      </c>
      <c r="M48" s="119">
        <v>3038.0097304699998</v>
      </c>
      <c r="N48" s="119">
        <v>0.32767523999999998</v>
      </c>
      <c r="O48" s="119">
        <v>0</v>
      </c>
      <c r="P48" s="119">
        <v>1.7872550000000001E-2</v>
      </c>
      <c r="Q48" s="119"/>
      <c r="R48" s="119"/>
      <c r="S48" s="119"/>
    </row>
    <row r="49" spans="1:19" hidden="1" outlineLevel="1">
      <c r="A49" s="62">
        <v>41699</v>
      </c>
      <c r="B49" s="119">
        <v>5969.2469923899998</v>
      </c>
      <c r="C49" s="119">
        <v>0.24767314000000001</v>
      </c>
      <c r="D49" s="119">
        <v>3.2899999999999998E-6</v>
      </c>
      <c r="E49" s="119">
        <v>0.24766985</v>
      </c>
      <c r="F49" s="119">
        <v>109.62167893</v>
      </c>
      <c r="G49" s="119">
        <v>0</v>
      </c>
      <c r="H49" s="119">
        <v>109.62167893</v>
      </c>
      <c r="I49" s="119">
        <v>2762.2831833300002</v>
      </c>
      <c r="J49" s="119">
        <v>16.154911739999999</v>
      </c>
      <c r="K49" s="119">
        <v>2746.1282715900002</v>
      </c>
      <c r="L49" s="119">
        <v>3097.0944569899998</v>
      </c>
      <c r="M49" s="119">
        <v>3096.73968126</v>
      </c>
      <c r="N49" s="119">
        <v>0.35477573000000001</v>
      </c>
      <c r="O49" s="119">
        <v>0</v>
      </c>
      <c r="P49" s="119">
        <v>2.031964E-2</v>
      </c>
      <c r="Q49" s="119"/>
      <c r="R49" s="119"/>
      <c r="S49" s="119"/>
    </row>
    <row r="50" spans="1:19" hidden="1" outlineLevel="1">
      <c r="A50" s="62">
        <v>41730</v>
      </c>
      <c r="B50" s="119">
        <v>6069.7033020899999</v>
      </c>
      <c r="C50" s="119">
        <v>0.21249979999999999</v>
      </c>
      <c r="D50" s="119">
        <v>0</v>
      </c>
      <c r="E50" s="119">
        <v>0.21249979999999999</v>
      </c>
      <c r="F50" s="119">
        <v>119.00557177</v>
      </c>
      <c r="G50" s="119">
        <v>0</v>
      </c>
      <c r="H50" s="119">
        <v>119.00557177</v>
      </c>
      <c r="I50" s="119">
        <v>2861.3333645900002</v>
      </c>
      <c r="J50" s="119">
        <v>14.440542929999999</v>
      </c>
      <c r="K50" s="119">
        <v>2846.8928216600002</v>
      </c>
      <c r="L50" s="119">
        <v>3089.15186593</v>
      </c>
      <c r="M50" s="119">
        <v>3088.80345115</v>
      </c>
      <c r="N50" s="119">
        <v>0.34841477999999998</v>
      </c>
      <c r="O50" s="119">
        <v>0</v>
      </c>
      <c r="P50" s="119">
        <v>2.605584E-2</v>
      </c>
      <c r="Q50" s="119"/>
      <c r="R50" s="119"/>
      <c r="S50" s="119"/>
    </row>
    <row r="51" spans="1:19" hidden="1" outlineLevel="1">
      <c r="A51" s="62">
        <v>41760</v>
      </c>
      <c r="B51" s="119">
        <v>6186.5995733500004</v>
      </c>
      <c r="C51" s="119">
        <v>0.21902979</v>
      </c>
      <c r="D51" s="119">
        <v>0</v>
      </c>
      <c r="E51" s="119">
        <v>0.21902979</v>
      </c>
      <c r="F51" s="119">
        <v>117.61218468</v>
      </c>
      <c r="G51" s="119">
        <v>0</v>
      </c>
      <c r="H51" s="119">
        <v>117.61218468</v>
      </c>
      <c r="I51" s="119">
        <v>2980.3981576599999</v>
      </c>
      <c r="J51" s="119">
        <v>13.804853140000001</v>
      </c>
      <c r="K51" s="119">
        <v>2966.5933045199999</v>
      </c>
      <c r="L51" s="119">
        <v>3088.3702012200001</v>
      </c>
      <c r="M51" s="119">
        <v>3088.0793937399999</v>
      </c>
      <c r="N51" s="119">
        <v>0.29080748000000001</v>
      </c>
      <c r="O51" s="119">
        <v>0</v>
      </c>
      <c r="P51" s="119">
        <v>3.2104920000000002E-2</v>
      </c>
      <c r="Q51" s="119"/>
      <c r="R51" s="119"/>
      <c r="S51" s="119"/>
    </row>
    <row r="52" spans="1:19" hidden="1" outlineLevel="1">
      <c r="A52" s="62">
        <v>41791</v>
      </c>
      <c r="B52" s="119">
        <v>6077.7771089199996</v>
      </c>
      <c r="C52" s="119">
        <v>0.19581055999999999</v>
      </c>
      <c r="D52" s="119">
        <v>0</v>
      </c>
      <c r="E52" s="119">
        <v>0.19581055999999999</v>
      </c>
      <c r="F52" s="119">
        <v>129.47041462999999</v>
      </c>
      <c r="G52" s="119">
        <v>0</v>
      </c>
      <c r="H52" s="119">
        <v>129.47041462999999</v>
      </c>
      <c r="I52" s="119">
        <v>2996.48956266</v>
      </c>
      <c r="J52" s="119">
        <v>11.727365969999999</v>
      </c>
      <c r="K52" s="119">
        <v>2984.7621966900001</v>
      </c>
      <c r="L52" s="119">
        <v>2951.6213210699998</v>
      </c>
      <c r="M52" s="119">
        <v>2951.3941096499998</v>
      </c>
      <c r="N52" s="119">
        <v>0.22721142</v>
      </c>
      <c r="O52" s="119">
        <v>0</v>
      </c>
      <c r="P52" s="119">
        <v>2.2356600000000001E-2</v>
      </c>
      <c r="Q52" s="119"/>
      <c r="R52" s="119"/>
      <c r="S52" s="119"/>
    </row>
    <row r="53" spans="1:19" hidden="1" outlineLevel="1">
      <c r="A53" s="62">
        <v>41821</v>
      </c>
      <c r="B53" s="119">
        <v>6013.1740728499999</v>
      </c>
      <c r="C53" s="119">
        <v>0.36189092</v>
      </c>
      <c r="D53" s="119">
        <v>0</v>
      </c>
      <c r="E53" s="119">
        <v>0.36189092</v>
      </c>
      <c r="F53" s="119">
        <v>138.21532798999999</v>
      </c>
      <c r="G53" s="119">
        <v>0</v>
      </c>
      <c r="H53" s="119">
        <v>138.21532798999999</v>
      </c>
      <c r="I53" s="119">
        <v>2910.9232173099999</v>
      </c>
      <c r="J53" s="119">
        <v>14.31950149</v>
      </c>
      <c r="K53" s="119">
        <v>2896.6037158200002</v>
      </c>
      <c r="L53" s="119">
        <v>2963.6736366300001</v>
      </c>
      <c r="M53" s="119">
        <v>2963.5083291999999</v>
      </c>
      <c r="N53" s="119">
        <v>0.16530743000000001</v>
      </c>
      <c r="O53" s="119">
        <v>0</v>
      </c>
      <c r="P53" s="119">
        <v>2.8744120000000001E-2</v>
      </c>
      <c r="Q53" s="119"/>
      <c r="R53" s="119"/>
      <c r="S53" s="119"/>
    </row>
    <row r="54" spans="1:19" hidden="1" outlineLevel="1">
      <c r="A54" s="62">
        <v>41852</v>
      </c>
      <c r="B54" s="119">
        <v>6281.3062912599999</v>
      </c>
      <c r="C54" s="119">
        <v>0.36242999999999997</v>
      </c>
      <c r="D54" s="119">
        <v>0</v>
      </c>
      <c r="E54" s="119">
        <v>0.36242999999999997</v>
      </c>
      <c r="F54" s="119">
        <v>136.70657904000001</v>
      </c>
      <c r="G54" s="119">
        <v>0</v>
      </c>
      <c r="H54" s="119">
        <v>136.70657904000001</v>
      </c>
      <c r="I54" s="119">
        <v>3009.6998762500002</v>
      </c>
      <c r="J54" s="119">
        <v>13.638457430000001</v>
      </c>
      <c r="K54" s="119">
        <v>2996.0614188200002</v>
      </c>
      <c r="L54" s="119">
        <v>3134.5374059699998</v>
      </c>
      <c r="M54" s="119">
        <v>3134.3676056300001</v>
      </c>
      <c r="N54" s="119">
        <v>0.16980033999999999</v>
      </c>
      <c r="O54" s="119">
        <v>0</v>
      </c>
      <c r="P54" s="119">
        <v>2.9577079999999999E-2</v>
      </c>
      <c r="Q54" s="119"/>
      <c r="R54" s="119"/>
      <c r="S54" s="119"/>
    </row>
    <row r="55" spans="1:19" hidden="1" outlineLevel="1">
      <c r="A55" s="62">
        <v>41883</v>
      </c>
      <c r="B55" s="119">
        <v>6111.4935005200005</v>
      </c>
      <c r="C55" s="119">
        <v>0.36299716999999998</v>
      </c>
      <c r="D55" s="119">
        <v>0</v>
      </c>
      <c r="E55" s="119">
        <v>0.36299716999999998</v>
      </c>
      <c r="F55" s="119">
        <v>138.53391181999999</v>
      </c>
      <c r="G55" s="119">
        <v>0</v>
      </c>
      <c r="H55" s="119">
        <v>138.53391181999999</v>
      </c>
      <c r="I55" s="119">
        <v>2947.5924377400002</v>
      </c>
      <c r="J55" s="119">
        <v>14.15026286</v>
      </c>
      <c r="K55" s="119">
        <v>2933.44217488</v>
      </c>
      <c r="L55" s="119">
        <v>3025.0041537900001</v>
      </c>
      <c r="M55" s="119">
        <v>3024.8441733200002</v>
      </c>
      <c r="N55" s="119">
        <v>0.15998047000000001</v>
      </c>
      <c r="O55" s="119">
        <v>0</v>
      </c>
      <c r="P55" s="119">
        <v>2.9555049999999999E-2</v>
      </c>
      <c r="Q55" s="119"/>
      <c r="R55" s="119"/>
      <c r="S55" s="119"/>
    </row>
    <row r="56" spans="1:19" hidden="1" outlineLevel="1">
      <c r="A56" s="62">
        <v>41913</v>
      </c>
      <c r="B56" s="119">
        <v>6008.8935451500001</v>
      </c>
      <c r="C56" s="119">
        <v>0.38464089000000001</v>
      </c>
      <c r="D56" s="119">
        <v>2.1357020000000001E-2</v>
      </c>
      <c r="E56" s="119">
        <v>0.36328387000000001</v>
      </c>
      <c r="F56" s="119">
        <v>133.22137368</v>
      </c>
      <c r="G56" s="119">
        <v>0</v>
      </c>
      <c r="H56" s="119">
        <v>133.22137368</v>
      </c>
      <c r="I56" s="119">
        <v>2872.9080943600002</v>
      </c>
      <c r="J56" s="119">
        <v>13.212307940000001</v>
      </c>
      <c r="K56" s="119">
        <v>2859.6957864199999</v>
      </c>
      <c r="L56" s="119">
        <v>3002.3794362200001</v>
      </c>
      <c r="M56" s="119">
        <v>3002.2107857699998</v>
      </c>
      <c r="N56" s="119">
        <v>0.16865045000000001</v>
      </c>
      <c r="O56" s="119">
        <v>0</v>
      </c>
      <c r="P56" s="119">
        <v>2.251703E-2</v>
      </c>
      <c r="Q56" s="119"/>
      <c r="R56" s="119"/>
      <c r="S56" s="119"/>
    </row>
    <row r="57" spans="1:19" hidden="1" outlineLevel="1">
      <c r="A57" s="62">
        <v>41944</v>
      </c>
      <c r="B57" s="119">
        <v>6311.2006283000001</v>
      </c>
      <c r="C57" s="119">
        <v>0.39033317000000001</v>
      </c>
      <c r="D57" s="119">
        <v>2.4707449999999999E-2</v>
      </c>
      <c r="E57" s="119">
        <v>0.36562571999999999</v>
      </c>
      <c r="F57" s="119">
        <v>135.60272087999999</v>
      </c>
      <c r="G57" s="119">
        <v>0</v>
      </c>
      <c r="H57" s="119">
        <v>135.60272087999999</v>
      </c>
      <c r="I57" s="119">
        <v>3032.9441902799999</v>
      </c>
      <c r="J57" s="119">
        <v>13.721690649999999</v>
      </c>
      <c r="K57" s="119">
        <v>3019.2224996300001</v>
      </c>
      <c r="L57" s="119">
        <v>3142.2633839700002</v>
      </c>
      <c r="M57" s="119">
        <v>3142.0983639999999</v>
      </c>
      <c r="N57" s="119">
        <v>0.16501996999999999</v>
      </c>
      <c r="O57" s="119">
        <v>0</v>
      </c>
      <c r="P57" s="119">
        <v>0.48800751999999997</v>
      </c>
      <c r="Q57" s="119"/>
      <c r="R57" s="119"/>
      <c r="S57" s="119"/>
    </row>
    <row r="58" spans="1:19" hidden="1" outlineLevel="1">
      <c r="A58" s="62">
        <v>41974</v>
      </c>
      <c r="B58" s="119">
        <v>6335.7714576799999</v>
      </c>
      <c r="C58" s="119">
        <v>0.39656701999999999</v>
      </c>
      <c r="D58" s="119">
        <v>2.5772139999999999E-2</v>
      </c>
      <c r="E58" s="119">
        <v>0.37079487999999999</v>
      </c>
      <c r="F58" s="119">
        <v>136.58723236</v>
      </c>
      <c r="G58" s="119">
        <v>0</v>
      </c>
      <c r="H58" s="119">
        <v>136.58723236</v>
      </c>
      <c r="I58" s="119">
        <v>3009.40886224</v>
      </c>
      <c r="J58" s="119">
        <v>11.357100519999999</v>
      </c>
      <c r="K58" s="119">
        <v>2998.0517617199998</v>
      </c>
      <c r="L58" s="119">
        <v>3189.3787960599998</v>
      </c>
      <c r="M58" s="119">
        <v>3189.2191630299999</v>
      </c>
      <c r="N58" s="119">
        <v>0.15963303000000001</v>
      </c>
      <c r="O58" s="119">
        <v>0</v>
      </c>
      <c r="P58" s="119">
        <v>0.50734652000000002</v>
      </c>
      <c r="Q58" s="119"/>
      <c r="R58" s="119"/>
      <c r="S58" s="119"/>
    </row>
    <row r="59" spans="1:19" hidden="1" outlineLevel="1">
      <c r="A59" s="62">
        <v>42005</v>
      </c>
      <c r="B59" s="119">
        <v>6386.6796913400003</v>
      </c>
      <c r="C59" s="119">
        <v>0.37564203000000002</v>
      </c>
      <c r="D59" s="119">
        <v>0</v>
      </c>
      <c r="E59" s="119">
        <v>0.37564203000000002</v>
      </c>
      <c r="F59" s="119">
        <v>132.75342316000001</v>
      </c>
      <c r="G59" s="119">
        <v>0</v>
      </c>
      <c r="H59" s="119">
        <v>132.75342316000001</v>
      </c>
      <c r="I59" s="119">
        <v>3075.7166189899999</v>
      </c>
      <c r="J59" s="119">
        <v>10.734231619999999</v>
      </c>
      <c r="K59" s="119">
        <v>3064.9823873700002</v>
      </c>
      <c r="L59" s="119">
        <v>3177.8340071600001</v>
      </c>
      <c r="M59" s="119">
        <v>3177.6595841399999</v>
      </c>
      <c r="N59" s="119">
        <v>0.17442302000000001</v>
      </c>
      <c r="O59" s="119">
        <v>0</v>
      </c>
      <c r="P59" s="119">
        <v>0.48584655999999998</v>
      </c>
      <c r="Q59" s="119"/>
      <c r="R59" s="119"/>
      <c r="S59" s="119"/>
    </row>
    <row r="60" spans="1:19" hidden="1" outlineLevel="1">
      <c r="A60" s="62">
        <v>42036</v>
      </c>
      <c r="B60" s="119">
        <v>7503.6212684100001</v>
      </c>
      <c r="C60" s="119">
        <v>0.37701137000000001</v>
      </c>
      <c r="D60" s="119">
        <v>0</v>
      </c>
      <c r="E60" s="119">
        <v>0.37701137000000001</v>
      </c>
      <c r="F60" s="119">
        <v>132.61794645000001</v>
      </c>
      <c r="G60" s="119">
        <v>0</v>
      </c>
      <c r="H60" s="119">
        <v>132.61794645000001</v>
      </c>
      <c r="I60" s="119">
        <v>3206.9677513400002</v>
      </c>
      <c r="J60" s="119">
        <v>8.2884166799999992</v>
      </c>
      <c r="K60" s="119">
        <v>3198.6793346600002</v>
      </c>
      <c r="L60" s="119">
        <v>4163.6585592499996</v>
      </c>
      <c r="M60" s="119">
        <v>4163.4971006899996</v>
      </c>
      <c r="N60" s="119">
        <v>0.16145856</v>
      </c>
      <c r="O60" s="119">
        <v>0</v>
      </c>
      <c r="P60" s="119">
        <v>0.65311545000000004</v>
      </c>
      <c r="Q60" s="119"/>
      <c r="R60" s="119"/>
      <c r="S60" s="119"/>
    </row>
    <row r="61" spans="1:19" hidden="1" outlineLevel="1">
      <c r="A61" s="62">
        <v>42064</v>
      </c>
      <c r="B61" s="119">
        <v>6667.9125390899999</v>
      </c>
      <c r="C61" s="119">
        <v>0.38301980000000002</v>
      </c>
      <c r="D61" s="119">
        <v>0</v>
      </c>
      <c r="E61" s="119">
        <v>0.38301980000000002</v>
      </c>
      <c r="F61" s="119">
        <v>132.7261177</v>
      </c>
      <c r="G61" s="119">
        <v>0</v>
      </c>
      <c r="H61" s="119">
        <v>132.7261177</v>
      </c>
      <c r="I61" s="119">
        <v>2821.84660609</v>
      </c>
      <c r="J61" s="119">
        <v>8.4406093000000002</v>
      </c>
      <c r="K61" s="119">
        <v>2813.4059967899998</v>
      </c>
      <c r="L61" s="119">
        <v>3712.9567955000002</v>
      </c>
      <c r="M61" s="119">
        <v>3712.7893892100001</v>
      </c>
      <c r="N61" s="119">
        <v>0.16740629000000001</v>
      </c>
      <c r="O61" s="119">
        <v>0</v>
      </c>
      <c r="P61" s="119">
        <v>0.57640298000000001</v>
      </c>
      <c r="Q61" s="119"/>
      <c r="R61" s="119"/>
      <c r="S61" s="119"/>
    </row>
    <row r="62" spans="1:19" hidden="1" outlineLevel="1">
      <c r="A62" s="62">
        <v>42095</v>
      </c>
      <c r="B62" s="119">
        <v>6430.1688219400003</v>
      </c>
      <c r="C62" s="119">
        <v>0.38573478</v>
      </c>
      <c r="D62" s="119">
        <v>0</v>
      </c>
      <c r="E62" s="119">
        <v>0.38573478</v>
      </c>
      <c r="F62" s="119">
        <v>128.85311960000001</v>
      </c>
      <c r="G62" s="119">
        <v>0</v>
      </c>
      <c r="H62" s="119">
        <v>128.85311960000001</v>
      </c>
      <c r="I62" s="119">
        <v>2814.5287569799998</v>
      </c>
      <c r="J62" s="119">
        <v>7.4863308599999998</v>
      </c>
      <c r="K62" s="119">
        <v>2807.0424261200001</v>
      </c>
      <c r="L62" s="119">
        <v>3486.4012105800002</v>
      </c>
      <c r="M62" s="119">
        <v>3486.2295425100001</v>
      </c>
      <c r="N62" s="119">
        <v>0.17166807000000001</v>
      </c>
      <c r="O62" s="119">
        <v>0</v>
      </c>
      <c r="P62" s="119">
        <v>0.53205124999999998</v>
      </c>
      <c r="Q62" s="119"/>
      <c r="R62" s="119"/>
      <c r="S62" s="119"/>
    </row>
    <row r="63" spans="1:19" hidden="1" outlineLevel="1">
      <c r="A63" s="62">
        <v>42125</v>
      </c>
      <c r="B63" s="119">
        <v>6004.9285098800001</v>
      </c>
      <c r="C63" s="119">
        <v>0.21118586</v>
      </c>
      <c r="D63" s="119">
        <v>0</v>
      </c>
      <c r="E63" s="119">
        <v>0.21118586</v>
      </c>
      <c r="F63" s="119">
        <v>128.86029593000001</v>
      </c>
      <c r="G63" s="119">
        <v>0</v>
      </c>
      <c r="H63" s="119">
        <v>128.86029593000001</v>
      </c>
      <c r="I63" s="119">
        <v>2719.3156954599999</v>
      </c>
      <c r="J63" s="119">
        <v>8.2964464600000003</v>
      </c>
      <c r="K63" s="119">
        <v>2711.0192489999999</v>
      </c>
      <c r="L63" s="119">
        <v>3156.5413326299999</v>
      </c>
      <c r="M63" s="119">
        <v>3156.36545316</v>
      </c>
      <c r="N63" s="119">
        <v>0.17587947000000001</v>
      </c>
      <c r="O63" s="119">
        <v>0</v>
      </c>
      <c r="P63" s="119">
        <v>0.51761102999999997</v>
      </c>
      <c r="Q63" s="119"/>
      <c r="R63" s="119"/>
      <c r="S63" s="119"/>
    </row>
    <row r="64" spans="1:19" hidden="1" outlineLevel="1">
      <c r="A64" s="62">
        <v>42156</v>
      </c>
      <c r="B64" s="119">
        <v>5926.8255699000001</v>
      </c>
      <c r="C64" s="119">
        <v>0.20904527000000001</v>
      </c>
      <c r="D64" s="119">
        <v>0</v>
      </c>
      <c r="E64" s="119">
        <v>0.20904527000000001</v>
      </c>
      <c r="F64" s="119">
        <v>128.82528905000001</v>
      </c>
      <c r="G64" s="119">
        <v>0</v>
      </c>
      <c r="H64" s="119">
        <v>128.82528905000001</v>
      </c>
      <c r="I64" s="119">
        <v>2678.7450831699998</v>
      </c>
      <c r="J64" s="119">
        <v>6.6800381499999997</v>
      </c>
      <c r="K64" s="119">
        <v>2672.0650450200001</v>
      </c>
      <c r="L64" s="119">
        <v>3119.0461524100001</v>
      </c>
      <c r="M64" s="119">
        <v>3118.85922493</v>
      </c>
      <c r="N64" s="119">
        <v>0.18692748000000001</v>
      </c>
      <c r="O64" s="119">
        <v>0</v>
      </c>
      <c r="P64" s="119">
        <v>0.51612026</v>
      </c>
      <c r="Q64" s="119"/>
      <c r="R64" s="119"/>
      <c r="S64" s="119"/>
    </row>
    <row r="65" spans="1:19" hidden="1" outlineLevel="1">
      <c r="A65" s="62">
        <v>42186</v>
      </c>
      <c r="B65" s="119">
        <v>5617.9366807899996</v>
      </c>
      <c r="C65" s="119">
        <v>0.21016272999999999</v>
      </c>
      <c r="D65" s="119">
        <v>0</v>
      </c>
      <c r="E65" s="119">
        <v>0.21016272999999999</v>
      </c>
      <c r="F65" s="119">
        <v>125.02282982</v>
      </c>
      <c r="G65" s="119">
        <v>0</v>
      </c>
      <c r="H65" s="119">
        <v>125.02282982</v>
      </c>
      <c r="I65" s="119">
        <v>2351.7953256400001</v>
      </c>
      <c r="J65" s="119">
        <v>2.52675998</v>
      </c>
      <c r="K65" s="119">
        <v>2349.2685656600001</v>
      </c>
      <c r="L65" s="119">
        <v>3140.9083626000001</v>
      </c>
      <c r="M65" s="119">
        <v>3140.7131522899999</v>
      </c>
      <c r="N65" s="119">
        <v>0.19521031</v>
      </c>
      <c r="O65" s="119">
        <v>0</v>
      </c>
      <c r="P65" s="119">
        <v>0.51370192000000003</v>
      </c>
      <c r="Q65" s="119"/>
      <c r="R65" s="119"/>
      <c r="S65" s="119"/>
    </row>
    <row r="66" spans="1:19" hidden="1" outlineLevel="1">
      <c r="A66" s="62">
        <v>42217</v>
      </c>
      <c r="B66" s="119">
        <v>5618.2988896500001</v>
      </c>
      <c r="C66" s="119">
        <v>0.22076162999999999</v>
      </c>
      <c r="D66" s="119">
        <v>0</v>
      </c>
      <c r="E66" s="119">
        <v>0.22076162999999999</v>
      </c>
      <c r="F66" s="119">
        <v>124.99439314999999</v>
      </c>
      <c r="G66" s="119">
        <v>0</v>
      </c>
      <c r="H66" s="119">
        <v>124.99439314999999</v>
      </c>
      <c r="I66" s="119">
        <v>2394.5060174</v>
      </c>
      <c r="J66" s="119">
        <v>2.2641378699999999</v>
      </c>
      <c r="K66" s="119">
        <v>2392.24187953</v>
      </c>
      <c r="L66" s="119">
        <v>3098.5777174700002</v>
      </c>
      <c r="M66" s="119">
        <v>3098.3763853700002</v>
      </c>
      <c r="N66" s="119">
        <v>0.20133210000000001</v>
      </c>
      <c r="O66" s="119">
        <v>0</v>
      </c>
      <c r="P66" s="119">
        <v>0.50158058999999999</v>
      </c>
      <c r="Q66" s="119"/>
      <c r="R66" s="119"/>
      <c r="S66" s="119"/>
    </row>
    <row r="67" spans="1:19" hidden="1" outlineLevel="1">
      <c r="A67" s="62">
        <v>42248</v>
      </c>
      <c r="B67" s="119">
        <v>5737.2517485899998</v>
      </c>
      <c r="C67" s="119">
        <v>0.20693801000000001</v>
      </c>
      <c r="D67" s="119">
        <v>0</v>
      </c>
      <c r="E67" s="119">
        <v>0.20693801000000001</v>
      </c>
      <c r="F67" s="119">
        <v>124.95996629</v>
      </c>
      <c r="G67" s="119">
        <v>0</v>
      </c>
      <c r="H67" s="119">
        <v>124.95996629</v>
      </c>
      <c r="I67" s="119">
        <v>2504.8519064100001</v>
      </c>
      <c r="J67" s="119">
        <v>2.51758967</v>
      </c>
      <c r="K67" s="119">
        <v>2502.3343167399998</v>
      </c>
      <c r="L67" s="119">
        <v>3107.23293788</v>
      </c>
      <c r="M67" s="119">
        <v>3107.03021197</v>
      </c>
      <c r="N67" s="119">
        <v>0.20272591000000001</v>
      </c>
      <c r="O67" s="119">
        <v>0</v>
      </c>
      <c r="P67" s="119">
        <v>0.47091497999999998</v>
      </c>
      <c r="Q67" s="119"/>
      <c r="R67" s="119"/>
      <c r="S67" s="119"/>
    </row>
    <row r="68" spans="1:19" hidden="1" outlineLevel="1">
      <c r="A68" s="62">
        <v>42278</v>
      </c>
      <c r="B68" s="119">
        <v>5841.5726270699997</v>
      </c>
      <c r="C68" s="119">
        <v>0.20411756</v>
      </c>
      <c r="D68" s="119">
        <v>0</v>
      </c>
      <c r="E68" s="119">
        <v>0.20411756</v>
      </c>
      <c r="F68" s="119">
        <v>121.09828607</v>
      </c>
      <c r="G68" s="119">
        <v>0</v>
      </c>
      <c r="H68" s="119">
        <v>121.09828607</v>
      </c>
      <c r="I68" s="119">
        <v>2539.8871140599999</v>
      </c>
      <c r="J68" s="119">
        <v>1.2687357399999999</v>
      </c>
      <c r="K68" s="119">
        <v>2538.6183783199999</v>
      </c>
      <c r="L68" s="119">
        <v>3180.38310938</v>
      </c>
      <c r="M68" s="119">
        <v>3180.1268681399997</v>
      </c>
      <c r="N68" s="119">
        <v>0.25624123999999998</v>
      </c>
      <c r="O68" s="119">
        <v>0</v>
      </c>
      <c r="P68" s="119">
        <v>0.52816918000000002</v>
      </c>
      <c r="Q68" s="119"/>
      <c r="R68" s="119"/>
      <c r="S68" s="119"/>
    </row>
    <row r="69" spans="1:19" hidden="1" outlineLevel="1">
      <c r="A69" s="62">
        <v>42309</v>
      </c>
      <c r="B69" s="119">
        <v>6192.5322463499997</v>
      </c>
      <c r="C69" s="119">
        <v>0.20401667000000001</v>
      </c>
      <c r="D69" s="119">
        <v>0</v>
      </c>
      <c r="E69" s="119">
        <v>0.20401667000000001</v>
      </c>
      <c r="F69" s="119">
        <v>121.03782592</v>
      </c>
      <c r="G69" s="119">
        <v>0</v>
      </c>
      <c r="H69" s="119">
        <v>121.03782592</v>
      </c>
      <c r="I69" s="119">
        <v>2690.4179680299999</v>
      </c>
      <c r="J69" s="119">
        <v>6.94903592</v>
      </c>
      <c r="K69" s="119">
        <v>2683.46893211</v>
      </c>
      <c r="L69" s="119">
        <v>3380.8724357299998</v>
      </c>
      <c r="M69" s="119">
        <v>3380.5984418399999</v>
      </c>
      <c r="N69" s="119">
        <v>0.27399389000000002</v>
      </c>
      <c r="O69" s="119">
        <v>0</v>
      </c>
      <c r="P69" s="119">
        <v>0.53656157000000004</v>
      </c>
      <c r="Q69" s="119"/>
      <c r="R69" s="119"/>
      <c r="S69" s="119"/>
    </row>
    <row r="70" spans="1:19" hidden="1" outlineLevel="1">
      <c r="A70" s="62">
        <v>42339</v>
      </c>
      <c r="B70" s="119">
        <v>5945.8004056399996</v>
      </c>
      <c r="C70" s="119">
        <v>0.20397452999999999</v>
      </c>
      <c r="D70" s="119">
        <v>0</v>
      </c>
      <c r="E70" s="119">
        <v>0.20397452999999999</v>
      </c>
      <c r="F70" s="119">
        <v>121.07010477999999</v>
      </c>
      <c r="G70" s="119">
        <v>0</v>
      </c>
      <c r="H70" s="119">
        <v>121.07010477999999</v>
      </c>
      <c r="I70" s="119">
        <v>2592.33354439</v>
      </c>
      <c r="J70" s="119">
        <v>5.7665934300000004</v>
      </c>
      <c r="K70" s="119">
        <v>2586.5669509600002</v>
      </c>
      <c r="L70" s="119">
        <v>3232.1927819399998</v>
      </c>
      <c r="M70" s="119">
        <v>3231.8616063099998</v>
      </c>
      <c r="N70" s="119">
        <v>0.33117563</v>
      </c>
      <c r="O70" s="119">
        <v>0</v>
      </c>
      <c r="P70" s="119">
        <v>0.52469348000000005</v>
      </c>
      <c r="Q70" s="119"/>
      <c r="R70" s="119"/>
      <c r="S70" s="119"/>
    </row>
    <row r="71" spans="1:19" hidden="1" outlineLevel="1">
      <c r="A71" s="62">
        <v>42370</v>
      </c>
      <c r="B71" s="119">
        <v>6100.6567622100001</v>
      </c>
      <c r="C71" s="119">
        <v>0.20806938999999999</v>
      </c>
      <c r="D71" s="119">
        <v>0</v>
      </c>
      <c r="E71" s="119">
        <v>0.20806938999999999</v>
      </c>
      <c r="F71" s="119">
        <v>117.23191550999999</v>
      </c>
      <c r="G71" s="119">
        <v>0</v>
      </c>
      <c r="H71" s="119">
        <v>117.23191550999999</v>
      </c>
      <c r="I71" s="119">
        <v>2696.9963607200002</v>
      </c>
      <c r="J71" s="119">
        <v>3.8249948900000001</v>
      </c>
      <c r="K71" s="119">
        <v>2693.17136583</v>
      </c>
      <c r="L71" s="119">
        <v>3286.2204165899998</v>
      </c>
      <c r="M71" s="119">
        <v>3285.9210569900001</v>
      </c>
      <c r="N71" s="119">
        <v>0.2993596</v>
      </c>
      <c r="O71" s="119">
        <v>0</v>
      </c>
      <c r="P71" s="119">
        <v>0.53633668000000001</v>
      </c>
      <c r="Q71" s="119"/>
      <c r="R71" s="119"/>
      <c r="S71" s="119"/>
    </row>
    <row r="72" spans="1:19" hidden="1" outlineLevel="1">
      <c r="A72" s="62">
        <v>42401</v>
      </c>
      <c r="B72" s="119">
        <v>6139.35589024</v>
      </c>
      <c r="C72" s="119">
        <v>1.7709E-4</v>
      </c>
      <c r="D72" s="119">
        <v>0</v>
      </c>
      <c r="E72" s="119">
        <v>1.7709E-4</v>
      </c>
      <c r="F72" s="119">
        <v>117.14330099</v>
      </c>
      <c r="G72" s="119">
        <v>0</v>
      </c>
      <c r="H72" s="119">
        <v>117.14330099</v>
      </c>
      <c r="I72" s="119">
        <v>2623.1660158599998</v>
      </c>
      <c r="J72" s="119">
        <v>3.70350979</v>
      </c>
      <c r="K72" s="119">
        <v>2619.46250607</v>
      </c>
      <c r="L72" s="119">
        <v>3399.0463963000002</v>
      </c>
      <c r="M72" s="119">
        <v>3398.7480098400001</v>
      </c>
      <c r="N72" s="119">
        <v>0.29838646000000002</v>
      </c>
      <c r="O72" s="119">
        <v>0</v>
      </c>
      <c r="P72" s="119">
        <v>0.56103457999999995</v>
      </c>
      <c r="Q72" s="119"/>
      <c r="R72" s="119"/>
      <c r="S72" s="119"/>
    </row>
    <row r="73" spans="1:19" hidden="1" outlineLevel="1">
      <c r="A73" s="62">
        <v>42430</v>
      </c>
      <c r="B73" s="119">
        <v>5979.5363845900001</v>
      </c>
      <c r="C73" s="119">
        <v>2.2954E-4</v>
      </c>
      <c r="D73" s="119">
        <v>0</v>
      </c>
      <c r="E73" s="119">
        <v>2.2954E-4</v>
      </c>
      <c r="F73" s="119">
        <v>117.20866384</v>
      </c>
      <c r="G73" s="119">
        <v>0</v>
      </c>
      <c r="H73" s="119">
        <v>117.20866384</v>
      </c>
      <c r="I73" s="119">
        <v>2539.04006544</v>
      </c>
      <c r="J73" s="119">
        <v>3.5774791399999999</v>
      </c>
      <c r="K73" s="119">
        <v>2535.4625863000001</v>
      </c>
      <c r="L73" s="119">
        <v>3323.28742577</v>
      </c>
      <c r="M73" s="119">
        <v>3323.0471926599998</v>
      </c>
      <c r="N73" s="119">
        <v>0.24023311</v>
      </c>
      <c r="O73" s="119">
        <v>0</v>
      </c>
      <c r="P73" s="119">
        <v>0.60209855999999995</v>
      </c>
      <c r="Q73" s="119"/>
      <c r="R73" s="119"/>
      <c r="S73" s="119"/>
    </row>
    <row r="74" spans="1:19" hidden="1" outlineLevel="1">
      <c r="A74" s="62">
        <v>42461</v>
      </c>
      <c r="B74" s="119">
        <v>5851.6425868400001</v>
      </c>
      <c r="C74" s="119">
        <v>1.2832200000000001E-3</v>
      </c>
      <c r="D74" s="119">
        <v>0</v>
      </c>
      <c r="E74" s="119">
        <v>1.2832200000000001E-3</v>
      </c>
      <c r="F74" s="119">
        <v>113.342541</v>
      </c>
      <c r="G74" s="119">
        <v>0</v>
      </c>
      <c r="H74" s="119">
        <v>113.342541</v>
      </c>
      <c r="I74" s="119">
        <v>2503.0935423999999</v>
      </c>
      <c r="J74" s="119">
        <v>4.4874028499999996</v>
      </c>
      <c r="K74" s="119">
        <v>2498.6061395500001</v>
      </c>
      <c r="L74" s="119">
        <v>3235.2052202199998</v>
      </c>
      <c r="M74" s="119">
        <v>3235.0031478199999</v>
      </c>
      <c r="N74" s="119">
        <v>0.20207240000000001</v>
      </c>
      <c r="O74" s="119">
        <v>0</v>
      </c>
      <c r="P74" s="119">
        <v>0.54219894000000002</v>
      </c>
      <c r="Q74" s="119"/>
      <c r="R74" s="119"/>
      <c r="S74" s="119"/>
    </row>
    <row r="75" spans="1:19" hidden="1" outlineLevel="1">
      <c r="A75" s="62">
        <v>42491</v>
      </c>
      <c r="B75" s="119">
        <v>5812.2692262299997</v>
      </c>
      <c r="C75" s="119">
        <v>4.3058999999999997E-3</v>
      </c>
      <c r="D75" s="119">
        <v>0</v>
      </c>
      <c r="E75" s="119">
        <v>4.3058999999999997E-3</v>
      </c>
      <c r="F75" s="119">
        <v>113.34831111</v>
      </c>
      <c r="G75" s="119">
        <v>0</v>
      </c>
      <c r="H75" s="119">
        <v>113.34831111</v>
      </c>
      <c r="I75" s="119">
        <v>2488.6119595199998</v>
      </c>
      <c r="J75" s="119">
        <v>4.4533762799999996</v>
      </c>
      <c r="K75" s="119">
        <v>2484.1585832400001</v>
      </c>
      <c r="L75" s="119">
        <v>3210.3046497</v>
      </c>
      <c r="M75" s="119">
        <v>3210.1227830600001</v>
      </c>
      <c r="N75" s="119">
        <v>0.18186664</v>
      </c>
      <c r="O75" s="119">
        <v>0</v>
      </c>
      <c r="P75" s="119">
        <v>0.53798548000000002</v>
      </c>
      <c r="Q75" s="119"/>
      <c r="R75" s="119"/>
      <c r="S75" s="119"/>
    </row>
    <row r="76" spans="1:19" hidden="1" outlineLevel="1">
      <c r="A76" s="62">
        <v>42522</v>
      </c>
      <c r="B76" s="119">
        <v>5596.8765577300001</v>
      </c>
      <c r="C76" s="119">
        <v>4.6647499999999996E-3</v>
      </c>
      <c r="D76" s="119">
        <v>0</v>
      </c>
      <c r="E76" s="119">
        <v>4.6647499999999996E-3</v>
      </c>
      <c r="F76" s="119">
        <v>113.31971669000001</v>
      </c>
      <c r="G76" s="119">
        <v>0</v>
      </c>
      <c r="H76" s="119">
        <v>113.31971669000001</v>
      </c>
      <c r="I76" s="119">
        <v>2350.91118495</v>
      </c>
      <c r="J76" s="119">
        <v>7.8458277299999999</v>
      </c>
      <c r="K76" s="119">
        <v>2343.0653572199999</v>
      </c>
      <c r="L76" s="119">
        <v>3132.6409913399998</v>
      </c>
      <c r="M76" s="119">
        <v>3132.4465989599998</v>
      </c>
      <c r="N76" s="119">
        <v>0.19439238</v>
      </c>
      <c r="O76" s="119">
        <v>0</v>
      </c>
      <c r="P76" s="119">
        <v>0.53488979999999997</v>
      </c>
      <c r="Q76" s="119"/>
      <c r="R76" s="119"/>
      <c r="S76" s="119"/>
    </row>
    <row r="77" spans="1:19" hidden="1" outlineLevel="1">
      <c r="A77" s="62">
        <v>42552</v>
      </c>
      <c r="B77" s="119">
        <v>5515.4663266899997</v>
      </c>
      <c r="C77" s="119">
        <v>2.59326E-3</v>
      </c>
      <c r="D77" s="119">
        <v>0</v>
      </c>
      <c r="E77" s="119">
        <v>2.59326E-3</v>
      </c>
      <c r="F77" s="119">
        <v>109.51468167</v>
      </c>
      <c r="G77" s="119">
        <v>0</v>
      </c>
      <c r="H77" s="119">
        <v>109.51468167</v>
      </c>
      <c r="I77" s="119">
        <v>2334.9567198300001</v>
      </c>
      <c r="J77" s="119">
        <v>6.62976352</v>
      </c>
      <c r="K77" s="119">
        <v>2328.3269563099998</v>
      </c>
      <c r="L77" s="119">
        <v>3070.9923319300001</v>
      </c>
      <c r="M77" s="119">
        <v>3070.6856047400001</v>
      </c>
      <c r="N77" s="119">
        <v>0.30672718999999998</v>
      </c>
      <c r="O77" s="119">
        <v>0</v>
      </c>
      <c r="P77" s="119">
        <v>0.53174679000000002</v>
      </c>
      <c r="Q77" s="119"/>
      <c r="R77" s="119"/>
      <c r="S77" s="119"/>
    </row>
    <row r="78" spans="1:19" hidden="1" outlineLevel="1">
      <c r="A78" s="62">
        <v>42583</v>
      </c>
      <c r="B78" s="119">
        <v>5644.94128946</v>
      </c>
      <c r="C78" s="119">
        <v>8.2471999999999997E-3</v>
      </c>
      <c r="D78" s="119">
        <v>0</v>
      </c>
      <c r="E78" s="119">
        <v>8.2471999999999997E-3</v>
      </c>
      <c r="F78" s="119">
        <v>109.49008625</v>
      </c>
      <c r="G78" s="119">
        <v>0</v>
      </c>
      <c r="H78" s="119">
        <v>109.49008625</v>
      </c>
      <c r="I78" s="119">
        <v>2395.4369298699999</v>
      </c>
      <c r="J78" s="119">
        <v>5.2596103400000001</v>
      </c>
      <c r="K78" s="119">
        <v>2390.1773195300002</v>
      </c>
      <c r="L78" s="119">
        <v>3140.0060261399999</v>
      </c>
      <c r="M78" s="119">
        <v>3139.6996427399999</v>
      </c>
      <c r="N78" s="119">
        <v>0.30638339999999997</v>
      </c>
      <c r="O78" s="119">
        <v>0</v>
      </c>
      <c r="P78" s="119">
        <v>0.52772125000000003</v>
      </c>
      <c r="Q78" s="119"/>
      <c r="R78" s="119"/>
      <c r="S78" s="119"/>
    </row>
    <row r="79" spans="1:19" hidden="1" outlineLevel="1">
      <c r="A79" s="62">
        <v>42614</v>
      </c>
      <c r="B79" s="119">
        <v>5480.2251651799997</v>
      </c>
      <c r="C79" s="119">
        <v>1.72485E-3</v>
      </c>
      <c r="D79" s="119">
        <v>0</v>
      </c>
      <c r="E79" s="119">
        <v>1.72485E-3</v>
      </c>
      <c r="F79" s="119">
        <v>109.46238402</v>
      </c>
      <c r="G79" s="119">
        <v>0</v>
      </c>
      <c r="H79" s="119">
        <v>109.46238402</v>
      </c>
      <c r="I79" s="119">
        <v>2299.45138989</v>
      </c>
      <c r="J79" s="119">
        <v>4.7290650000000003</v>
      </c>
      <c r="K79" s="119">
        <v>2294.72232489</v>
      </c>
      <c r="L79" s="119">
        <v>3071.3096664200002</v>
      </c>
      <c r="M79" s="119">
        <v>3071.0921447999999</v>
      </c>
      <c r="N79" s="119">
        <v>0.21752162</v>
      </c>
      <c r="O79" s="119">
        <v>0</v>
      </c>
      <c r="P79" s="119">
        <v>0.52337394000000004</v>
      </c>
      <c r="Q79" s="119"/>
      <c r="R79" s="119"/>
      <c r="S79" s="119"/>
    </row>
    <row r="80" spans="1:19" hidden="1" outlineLevel="1">
      <c r="A80" s="62">
        <v>42644</v>
      </c>
      <c r="B80" s="119">
        <v>5396.34698432</v>
      </c>
      <c r="C80" s="119">
        <v>4.9016800000000003E-3</v>
      </c>
      <c r="D80" s="119">
        <v>0</v>
      </c>
      <c r="E80" s="119">
        <v>4.9016800000000003E-3</v>
      </c>
      <c r="F80" s="119">
        <v>105.65671319</v>
      </c>
      <c r="G80" s="119">
        <v>0</v>
      </c>
      <c r="H80" s="119">
        <v>105.65671319</v>
      </c>
      <c r="I80" s="119">
        <v>2275.8137904199998</v>
      </c>
      <c r="J80" s="119">
        <v>4.9273467000000002</v>
      </c>
      <c r="K80" s="119">
        <v>2270.88644372</v>
      </c>
      <c r="L80" s="119">
        <v>3014.8715790299998</v>
      </c>
      <c r="M80" s="119">
        <v>3014.6909979699999</v>
      </c>
      <c r="N80" s="119">
        <v>0.18058105999999999</v>
      </c>
      <c r="O80" s="119">
        <v>0</v>
      </c>
      <c r="P80" s="119">
        <v>0.52753985000000003</v>
      </c>
      <c r="Q80" s="119"/>
      <c r="R80" s="119"/>
      <c r="S80" s="119"/>
    </row>
    <row r="81" spans="1:19" hidden="1" outlineLevel="1">
      <c r="A81" s="62">
        <v>42675</v>
      </c>
      <c r="B81" s="119">
        <v>5258.1681927299996</v>
      </c>
      <c r="C81" s="119">
        <v>7.4000000000000001E-7</v>
      </c>
      <c r="D81" s="119">
        <v>0</v>
      </c>
      <c r="E81" s="119">
        <v>7.4000000000000001E-7</v>
      </c>
      <c r="F81" s="119">
        <v>105.60313684</v>
      </c>
      <c r="G81" s="119">
        <v>0</v>
      </c>
      <c r="H81" s="119">
        <v>105.60313684</v>
      </c>
      <c r="I81" s="119">
        <v>2141.66735027</v>
      </c>
      <c r="J81" s="119">
        <v>0.81592662999999999</v>
      </c>
      <c r="K81" s="119">
        <v>2140.8514236400001</v>
      </c>
      <c r="L81" s="119">
        <v>3010.8977048800002</v>
      </c>
      <c r="M81" s="119">
        <v>3010.7270159099999</v>
      </c>
      <c r="N81" s="119">
        <v>0.17068897</v>
      </c>
      <c r="O81" s="119">
        <v>0</v>
      </c>
      <c r="P81" s="119">
        <v>0.52648214999999998</v>
      </c>
      <c r="Q81" s="119"/>
      <c r="R81" s="119"/>
      <c r="S81" s="119"/>
    </row>
    <row r="82" spans="1:19" hidden="1" outlineLevel="1">
      <c r="A82" s="62">
        <v>42705</v>
      </c>
      <c r="B82" s="119">
        <v>5322.9631869000004</v>
      </c>
      <c r="C82" s="119">
        <v>3.7656000000000001E-4</v>
      </c>
      <c r="D82" s="119">
        <v>0</v>
      </c>
      <c r="E82" s="119">
        <v>3.7656000000000001E-4</v>
      </c>
      <c r="F82" s="119">
        <v>105.63355865</v>
      </c>
      <c r="G82" s="119">
        <v>0</v>
      </c>
      <c r="H82" s="119">
        <v>105.63355865</v>
      </c>
      <c r="I82" s="119">
        <v>2124.1181624199999</v>
      </c>
      <c r="J82" s="119">
        <v>1.9157572199999999</v>
      </c>
      <c r="K82" s="119">
        <v>2122.2024052000002</v>
      </c>
      <c r="L82" s="119">
        <v>3093.2110892699998</v>
      </c>
      <c r="M82" s="119">
        <v>3092.8061713900001</v>
      </c>
      <c r="N82" s="119">
        <v>0.40491788000000001</v>
      </c>
      <c r="O82" s="119">
        <v>0</v>
      </c>
      <c r="P82" s="119">
        <v>0.51459482999999995</v>
      </c>
      <c r="Q82" s="119"/>
      <c r="R82" s="119"/>
      <c r="S82" s="119"/>
    </row>
    <row r="83" spans="1:19" hidden="1" outlineLevel="1">
      <c r="A83" s="62">
        <v>42736</v>
      </c>
      <c r="B83" s="119">
        <v>5276.1891747899999</v>
      </c>
      <c r="C83" s="119">
        <v>9.8694999999999989E-4</v>
      </c>
      <c r="D83" s="119">
        <v>0</v>
      </c>
      <c r="E83" s="119">
        <v>9.8694999999999989E-4</v>
      </c>
      <c r="F83" s="119">
        <v>101.80070676</v>
      </c>
      <c r="G83" s="119">
        <v>0</v>
      </c>
      <c r="H83" s="119">
        <v>101.80070676</v>
      </c>
      <c r="I83" s="119">
        <v>2072.8157587300002</v>
      </c>
      <c r="J83" s="119">
        <v>7.0281092100000002</v>
      </c>
      <c r="K83" s="119">
        <v>2065.7876495199998</v>
      </c>
      <c r="L83" s="119">
        <v>3101.5717223500001</v>
      </c>
      <c r="M83" s="119">
        <v>3101.1801855899998</v>
      </c>
      <c r="N83" s="119">
        <v>0.39153675999999998</v>
      </c>
      <c r="O83" s="119">
        <v>0</v>
      </c>
      <c r="P83" s="119">
        <v>0.51325582000000003</v>
      </c>
      <c r="Q83" s="119"/>
      <c r="R83" s="119"/>
      <c r="S83" s="119"/>
    </row>
    <row r="84" spans="1:19" hidden="1" outlineLevel="1">
      <c r="A84" s="62">
        <v>42767</v>
      </c>
      <c r="B84" s="119">
        <v>5264.0573158500001</v>
      </c>
      <c r="C84" s="119">
        <v>8.4859999999999997E-5</v>
      </c>
      <c r="D84" s="119">
        <v>0</v>
      </c>
      <c r="E84" s="119">
        <v>8.4859999999999997E-5</v>
      </c>
      <c r="F84" s="119">
        <v>101.68788701</v>
      </c>
      <c r="G84" s="119">
        <v>0</v>
      </c>
      <c r="H84" s="119">
        <v>101.68788701</v>
      </c>
      <c r="I84" s="119">
        <v>2004.09664937</v>
      </c>
      <c r="J84" s="119">
        <v>7.76260057</v>
      </c>
      <c r="K84" s="119">
        <v>1996.3340487999999</v>
      </c>
      <c r="L84" s="119">
        <v>3158.2726946100001</v>
      </c>
      <c r="M84" s="119">
        <v>3157.88748106</v>
      </c>
      <c r="N84" s="119">
        <v>0.38521355000000002</v>
      </c>
      <c r="O84" s="119">
        <v>0</v>
      </c>
      <c r="P84" s="119">
        <v>0.50682784999999997</v>
      </c>
      <c r="Q84" s="119"/>
      <c r="R84" s="119"/>
      <c r="S84" s="119"/>
    </row>
    <row r="85" spans="1:19" hidden="1" outlineLevel="1">
      <c r="A85" s="62">
        <v>42795</v>
      </c>
      <c r="B85" s="119">
        <v>5393.9395662899997</v>
      </c>
      <c r="C85" s="119">
        <v>3.5913999999999998E-4</v>
      </c>
      <c r="D85" s="119">
        <v>0</v>
      </c>
      <c r="E85" s="119">
        <v>3.5913999999999998E-4</v>
      </c>
      <c r="F85" s="119">
        <v>101.77002818</v>
      </c>
      <c r="G85" s="119">
        <v>0</v>
      </c>
      <c r="H85" s="119">
        <v>101.77002818</v>
      </c>
      <c r="I85" s="119">
        <v>2072.1647043600001</v>
      </c>
      <c r="J85" s="119">
        <v>4.9482315100000003</v>
      </c>
      <c r="K85" s="119">
        <v>2067.2164728500002</v>
      </c>
      <c r="L85" s="119">
        <v>3220.0044746100002</v>
      </c>
      <c r="M85" s="119">
        <v>3219.7526722799998</v>
      </c>
      <c r="N85" s="119">
        <v>0.25180233000000002</v>
      </c>
      <c r="O85" s="119">
        <v>0</v>
      </c>
      <c r="P85" s="119">
        <v>0.40430395000000002</v>
      </c>
      <c r="Q85" s="119"/>
      <c r="R85" s="119"/>
      <c r="S85" s="119"/>
    </row>
    <row r="86" spans="1:19" hidden="1" outlineLevel="1">
      <c r="A86" s="62">
        <v>42826</v>
      </c>
      <c r="B86" s="119">
        <v>5352.8977446899999</v>
      </c>
      <c r="C86" s="119">
        <v>1.2624000000000001E-4</v>
      </c>
      <c r="D86" s="119">
        <v>0</v>
      </c>
      <c r="E86" s="119">
        <v>1.2624000000000001E-4</v>
      </c>
      <c r="F86" s="119">
        <v>97.905015219999996</v>
      </c>
      <c r="G86" s="119">
        <v>0</v>
      </c>
      <c r="H86" s="119">
        <v>97.905015219999996</v>
      </c>
      <c r="I86" s="119">
        <v>2052.5795481099999</v>
      </c>
      <c r="J86" s="119">
        <v>4.3505709499999998</v>
      </c>
      <c r="K86" s="119">
        <v>2048.2289771599999</v>
      </c>
      <c r="L86" s="119">
        <v>3202.4130551200001</v>
      </c>
      <c r="M86" s="119">
        <v>3202.16549502</v>
      </c>
      <c r="N86" s="119">
        <v>0.24756010000000001</v>
      </c>
      <c r="O86" s="119">
        <v>0</v>
      </c>
      <c r="P86" s="119">
        <v>0.40567175999999999</v>
      </c>
      <c r="Q86" s="119"/>
      <c r="R86" s="119"/>
      <c r="S86" s="119"/>
    </row>
    <row r="87" spans="1:19" hidden="1" outlineLevel="1">
      <c r="A87" s="62">
        <v>42856</v>
      </c>
      <c r="B87" s="119">
        <v>5430.8529225800003</v>
      </c>
      <c r="C87" s="119">
        <v>7.3892000000000001E-4</v>
      </c>
      <c r="D87" s="119">
        <v>0</v>
      </c>
      <c r="E87" s="119">
        <v>7.3892000000000001E-4</v>
      </c>
      <c r="F87" s="119">
        <v>97.904425720000006</v>
      </c>
      <c r="G87" s="119">
        <v>0</v>
      </c>
      <c r="H87" s="119">
        <v>97.904425720000006</v>
      </c>
      <c r="I87" s="119">
        <v>2104.4473003100002</v>
      </c>
      <c r="J87" s="119">
        <v>3.9092753400000002</v>
      </c>
      <c r="K87" s="119">
        <v>2100.5380249700002</v>
      </c>
      <c r="L87" s="119">
        <v>3228.5004576299998</v>
      </c>
      <c r="M87" s="119">
        <v>3228.2565837500001</v>
      </c>
      <c r="N87" s="119">
        <v>0.24387387999999999</v>
      </c>
      <c r="O87" s="119">
        <v>0</v>
      </c>
      <c r="P87" s="119">
        <v>0.40722027999999999</v>
      </c>
      <c r="Q87" s="119"/>
      <c r="R87" s="119"/>
      <c r="S87" s="119"/>
    </row>
    <row r="88" spans="1:19" hidden="1" outlineLevel="1">
      <c r="A88" s="62">
        <v>42887</v>
      </c>
      <c r="B88" s="119">
        <v>5626.5012380899998</v>
      </c>
      <c r="C88" s="119">
        <v>5.435E-5</v>
      </c>
      <c r="D88" s="119">
        <v>0</v>
      </c>
      <c r="E88" s="119">
        <v>5.435E-5</v>
      </c>
      <c r="F88" s="119">
        <v>97.877581050000003</v>
      </c>
      <c r="G88" s="119">
        <v>0</v>
      </c>
      <c r="H88" s="119">
        <v>97.877581050000003</v>
      </c>
      <c r="I88" s="119">
        <v>2289.7233242299999</v>
      </c>
      <c r="J88" s="119">
        <v>0.83994842999999997</v>
      </c>
      <c r="K88" s="119">
        <v>2288.8833758000001</v>
      </c>
      <c r="L88" s="119">
        <v>3238.9002784600002</v>
      </c>
      <c r="M88" s="119">
        <v>3238.6603732399999</v>
      </c>
      <c r="N88" s="119">
        <v>0.23990522</v>
      </c>
      <c r="O88" s="119">
        <v>0</v>
      </c>
      <c r="P88" s="119">
        <v>0.39498308999999998</v>
      </c>
      <c r="Q88" s="119"/>
      <c r="R88" s="119"/>
      <c r="S88" s="119"/>
    </row>
    <row r="89" spans="1:19" hidden="1" outlineLevel="1">
      <c r="A89" s="62">
        <v>42917</v>
      </c>
      <c r="B89" s="119">
        <v>5683.8965406500001</v>
      </c>
      <c r="C89" s="119">
        <v>0</v>
      </c>
      <c r="D89" s="119">
        <v>0</v>
      </c>
      <c r="E89" s="119">
        <v>0</v>
      </c>
      <c r="F89" s="119">
        <v>94.066102580000006</v>
      </c>
      <c r="G89" s="119">
        <v>0</v>
      </c>
      <c r="H89" s="119">
        <v>94.066102580000006</v>
      </c>
      <c r="I89" s="119">
        <v>2314.0305675999998</v>
      </c>
      <c r="J89" s="119">
        <v>0.66583333</v>
      </c>
      <c r="K89" s="119">
        <v>2313.3647342700001</v>
      </c>
      <c r="L89" s="119">
        <v>3275.7998704699999</v>
      </c>
      <c r="M89" s="119">
        <v>3275.2220399500002</v>
      </c>
      <c r="N89" s="119">
        <v>0.57783052000000001</v>
      </c>
      <c r="O89" s="119">
        <v>0</v>
      </c>
      <c r="P89" s="119">
        <v>0.39640903</v>
      </c>
      <c r="Q89" s="119"/>
      <c r="R89" s="119"/>
      <c r="S89" s="119"/>
    </row>
    <row r="90" spans="1:19" hidden="1" outlineLevel="1">
      <c r="A90" s="62">
        <v>42948</v>
      </c>
      <c r="B90" s="119">
        <v>5764.8932619300003</v>
      </c>
      <c r="C90" s="119">
        <v>0</v>
      </c>
      <c r="D90" s="119">
        <v>0</v>
      </c>
      <c r="E90" s="119">
        <v>0</v>
      </c>
      <c r="F90" s="119">
        <v>94.038860589999999</v>
      </c>
      <c r="G90" s="119">
        <v>0</v>
      </c>
      <c r="H90" s="119">
        <v>94.038860589999999</v>
      </c>
      <c r="I90" s="119">
        <v>2326.85980969</v>
      </c>
      <c r="J90" s="119">
        <v>0.70986168000000005</v>
      </c>
      <c r="K90" s="119">
        <v>2326.1499480100001</v>
      </c>
      <c r="L90" s="119">
        <v>3343.9945916500001</v>
      </c>
      <c r="M90" s="119">
        <v>3343.1015512399999</v>
      </c>
      <c r="N90" s="119">
        <v>0.89304041000000001</v>
      </c>
      <c r="O90" s="119">
        <v>0</v>
      </c>
      <c r="P90" s="119">
        <v>0.39784082999999998</v>
      </c>
      <c r="Q90" s="119"/>
      <c r="R90" s="119"/>
      <c r="S90" s="119"/>
    </row>
    <row r="91" spans="1:19" hidden="1" outlineLevel="1">
      <c r="A91" s="62">
        <v>42979</v>
      </c>
      <c r="B91" s="119">
        <v>5962.5424714999999</v>
      </c>
      <c r="C91" s="119">
        <v>3.9250999999999999E-4</v>
      </c>
      <c r="D91" s="119">
        <v>0</v>
      </c>
      <c r="E91" s="119">
        <v>3.9250999999999999E-4</v>
      </c>
      <c r="F91" s="119">
        <v>94.012851889999993</v>
      </c>
      <c r="G91" s="119">
        <v>0</v>
      </c>
      <c r="H91" s="119">
        <v>94.012851889999993</v>
      </c>
      <c r="I91" s="119">
        <v>2431.7272690200002</v>
      </c>
      <c r="J91" s="119">
        <v>3.8844164399999999</v>
      </c>
      <c r="K91" s="119">
        <v>2427.84285258</v>
      </c>
      <c r="L91" s="119">
        <v>3436.8019580800001</v>
      </c>
      <c r="M91" s="119">
        <v>3435.66937022</v>
      </c>
      <c r="N91" s="119">
        <v>1.1325878599999999</v>
      </c>
      <c r="O91" s="119">
        <v>0</v>
      </c>
      <c r="P91" s="119">
        <v>0.40194334999999998</v>
      </c>
      <c r="Q91" s="119"/>
      <c r="R91" s="119"/>
      <c r="S91" s="119"/>
    </row>
    <row r="92" spans="1:19" hidden="1" outlineLevel="1">
      <c r="A92" s="62">
        <v>43009</v>
      </c>
      <c r="B92" s="119">
        <v>5972.6875908499997</v>
      </c>
      <c r="C92" s="119">
        <v>2.6190000000000002E-5</v>
      </c>
      <c r="D92" s="119">
        <v>0</v>
      </c>
      <c r="E92" s="119">
        <v>2.6190000000000002E-5</v>
      </c>
      <c r="F92" s="119">
        <v>90.200327099999996</v>
      </c>
      <c r="G92" s="119">
        <v>0</v>
      </c>
      <c r="H92" s="119">
        <v>90.200327099999996</v>
      </c>
      <c r="I92" s="119">
        <v>2403.22947501</v>
      </c>
      <c r="J92" s="119">
        <v>9.48915139</v>
      </c>
      <c r="K92" s="119">
        <v>2393.7403236199998</v>
      </c>
      <c r="L92" s="119">
        <v>3479.2577625499998</v>
      </c>
      <c r="M92" s="119">
        <v>3477.8067996</v>
      </c>
      <c r="N92" s="119">
        <v>1.4509629500000001</v>
      </c>
      <c r="O92" s="119">
        <v>0</v>
      </c>
      <c r="P92" s="119">
        <v>0.40660695000000002</v>
      </c>
      <c r="Q92" s="119"/>
      <c r="R92" s="119"/>
      <c r="S92" s="119"/>
    </row>
    <row r="93" spans="1:19" hidden="1" outlineLevel="1">
      <c r="A93" s="62">
        <v>43040</v>
      </c>
      <c r="B93" s="119">
        <v>5951.4142007500004</v>
      </c>
      <c r="C93" s="119">
        <v>5.2569399999999999E-3</v>
      </c>
      <c r="D93" s="119">
        <v>0</v>
      </c>
      <c r="E93" s="119">
        <v>5.2569399999999999E-3</v>
      </c>
      <c r="F93" s="119">
        <v>90.149055899999993</v>
      </c>
      <c r="G93" s="119">
        <v>0</v>
      </c>
      <c r="H93" s="119">
        <v>90.149055899999993</v>
      </c>
      <c r="I93" s="119">
        <v>2419.3938404700002</v>
      </c>
      <c r="J93" s="119">
        <v>10.07015327</v>
      </c>
      <c r="K93" s="119">
        <v>2409.3236872000002</v>
      </c>
      <c r="L93" s="119">
        <v>3441.8660474399999</v>
      </c>
      <c r="M93" s="119">
        <v>3440.8804710499999</v>
      </c>
      <c r="N93" s="119">
        <v>0.98557638999999997</v>
      </c>
      <c r="O93" s="119">
        <v>0</v>
      </c>
      <c r="P93" s="119">
        <v>0.40578733</v>
      </c>
      <c r="Q93" s="119"/>
      <c r="R93" s="119"/>
      <c r="S93" s="119"/>
    </row>
    <row r="94" spans="1:19" hidden="1" outlineLevel="1">
      <c r="A94" s="62">
        <v>43070</v>
      </c>
      <c r="B94" s="119">
        <v>6195.91807247</v>
      </c>
      <c r="C94" s="119">
        <v>1.1248620000000001E-2</v>
      </c>
      <c r="D94" s="119">
        <v>0</v>
      </c>
      <c r="E94" s="119">
        <v>1.1248620000000001E-2</v>
      </c>
      <c r="F94" s="119">
        <v>90.17281835</v>
      </c>
      <c r="G94" s="119">
        <v>0</v>
      </c>
      <c r="H94" s="119">
        <v>90.17281835</v>
      </c>
      <c r="I94" s="119">
        <v>2485.2095796200001</v>
      </c>
      <c r="J94" s="119">
        <v>2.24635177</v>
      </c>
      <c r="K94" s="119">
        <v>2482.9632278499998</v>
      </c>
      <c r="L94" s="119">
        <v>3620.5244258799999</v>
      </c>
      <c r="M94" s="119">
        <v>3619.5485613300002</v>
      </c>
      <c r="N94" s="119">
        <v>0.97586455000000005</v>
      </c>
      <c r="O94" s="119">
        <v>0</v>
      </c>
      <c r="P94" s="119">
        <v>0.40574212999999998</v>
      </c>
      <c r="Q94" s="119"/>
      <c r="R94" s="119"/>
      <c r="S94" s="119"/>
    </row>
    <row r="95" spans="1:19" hidden="1" outlineLevel="1">
      <c r="A95" s="62">
        <v>43101</v>
      </c>
      <c r="B95" s="119">
        <v>6326.1595267399998</v>
      </c>
      <c r="C95" s="119">
        <v>1.129486E-2</v>
      </c>
      <c r="D95" s="119">
        <v>0</v>
      </c>
      <c r="E95" s="119">
        <v>1.129486E-2</v>
      </c>
      <c r="F95" s="119">
        <v>86.337052670000006</v>
      </c>
      <c r="G95" s="119">
        <v>0</v>
      </c>
      <c r="H95" s="119">
        <v>86.337052670000006</v>
      </c>
      <c r="I95" s="119">
        <v>2534.3181444500001</v>
      </c>
      <c r="J95" s="119">
        <v>0.84789974000000001</v>
      </c>
      <c r="K95" s="119">
        <v>2533.4702447099999</v>
      </c>
      <c r="L95" s="119">
        <v>3705.4930347599998</v>
      </c>
      <c r="M95" s="119">
        <v>3704.5582519899999</v>
      </c>
      <c r="N95" s="119">
        <v>0.93478276999999999</v>
      </c>
      <c r="O95" s="119">
        <v>0</v>
      </c>
      <c r="P95" s="119">
        <v>0.41643383</v>
      </c>
      <c r="Q95" s="119"/>
      <c r="R95" s="119"/>
      <c r="S95" s="119"/>
    </row>
    <row r="96" spans="1:19" hidden="1" outlineLevel="1">
      <c r="A96" s="62">
        <v>43132</v>
      </c>
      <c r="B96" s="119">
        <v>6145.9378756400001</v>
      </c>
      <c r="C96" s="119">
        <v>1.85913547</v>
      </c>
      <c r="D96" s="119">
        <v>0</v>
      </c>
      <c r="E96" s="119">
        <v>1.85913547</v>
      </c>
      <c r="F96" s="119">
        <v>86.237066479999996</v>
      </c>
      <c r="G96" s="119">
        <v>0</v>
      </c>
      <c r="H96" s="119">
        <v>86.237066479999996</v>
      </c>
      <c r="I96" s="119">
        <v>2459.303265</v>
      </c>
      <c r="J96" s="119">
        <v>0.71813673</v>
      </c>
      <c r="K96" s="119">
        <v>2458.58512827</v>
      </c>
      <c r="L96" s="119">
        <v>3598.5384086899999</v>
      </c>
      <c r="M96" s="119">
        <v>3597.6109064000002</v>
      </c>
      <c r="N96" s="119">
        <v>0.92750228999999995</v>
      </c>
      <c r="O96" s="119">
        <v>0</v>
      </c>
      <c r="P96" s="119">
        <v>0.41623506999999998</v>
      </c>
      <c r="Q96" s="119"/>
      <c r="R96" s="119"/>
      <c r="S96" s="119"/>
    </row>
    <row r="97" spans="1:19" hidden="1" outlineLevel="1">
      <c r="A97" s="62">
        <v>43160</v>
      </c>
      <c r="B97" s="119">
        <v>6370.1553755499999</v>
      </c>
      <c r="C97" s="119">
        <v>1.81090518</v>
      </c>
      <c r="D97" s="119">
        <v>0</v>
      </c>
      <c r="E97" s="119">
        <v>1.81090518</v>
      </c>
      <c r="F97" s="119">
        <v>86.306507670000002</v>
      </c>
      <c r="G97" s="119">
        <v>0</v>
      </c>
      <c r="H97" s="119">
        <v>86.306507670000002</v>
      </c>
      <c r="I97" s="119">
        <v>2650.6030809099998</v>
      </c>
      <c r="J97" s="119">
        <v>0.53147544000000002</v>
      </c>
      <c r="K97" s="119">
        <v>2650.0716054700001</v>
      </c>
      <c r="L97" s="119">
        <v>3631.43488179</v>
      </c>
      <c r="M97" s="119">
        <v>3630.5226062800002</v>
      </c>
      <c r="N97" s="119">
        <v>0.91227550999999996</v>
      </c>
      <c r="O97" s="119">
        <v>0</v>
      </c>
      <c r="P97" s="119">
        <v>2.8464380000000001E-2</v>
      </c>
      <c r="Q97" s="119"/>
      <c r="R97" s="119"/>
      <c r="S97" s="119"/>
    </row>
    <row r="98" spans="1:19" hidden="1" outlineLevel="1">
      <c r="A98" s="62">
        <v>43191</v>
      </c>
      <c r="B98" s="119">
        <v>6507.6972611900001</v>
      </c>
      <c r="C98" s="119">
        <v>1.75922541</v>
      </c>
      <c r="D98" s="119">
        <v>0</v>
      </c>
      <c r="E98" s="119">
        <v>1.75922541</v>
      </c>
      <c r="F98" s="119">
        <v>82.446138559999994</v>
      </c>
      <c r="G98" s="119">
        <v>0</v>
      </c>
      <c r="H98" s="119">
        <v>82.446138559999994</v>
      </c>
      <c r="I98" s="119">
        <v>2759.6457507099999</v>
      </c>
      <c r="J98" s="119">
        <v>0.63289015999999998</v>
      </c>
      <c r="K98" s="119">
        <v>2759.0128605499999</v>
      </c>
      <c r="L98" s="119">
        <v>3663.8461465099999</v>
      </c>
      <c r="M98" s="119">
        <v>3662.3613638699999</v>
      </c>
      <c r="N98" s="119">
        <v>1.4847826399999999</v>
      </c>
      <c r="O98" s="119">
        <v>0</v>
      </c>
      <c r="P98" s="119">
        <v>2.8818610000000001E-2</v>
      </c>
      <c r="Q98" s="119"/>
      <c r="R98" s="119"/>
      <c r="S98" s="119"/>
    </row>
    <row r="99" spans="1:19" hidden="1" outlineLevel="1">
      <c r="A99" s="62">
        <v>43221</v>
      </c>
      <c r="B99" s="119">
        <v>6630.0472021100004</v>
      </c>
      <c r="C99" s="119">
        <v>1.7093921599999999</v>
      </c>
      <c r="D99" s="119">
        <v>0</v>
      </c>
      <c r="E99" s="119">
        <v>1.7093921599999999</v>
      </c>
      <c r="F99" s="119">
        <v>82.44108851</v>
      </c>
      <c r="G99" s="119">
        <v>0</v>
      </c>
      <c r="H99" s="119">
        <v>82.44108851</v>
      </c>
      <c r="I99" s="119">
        <v>2788.6428320199998</v>
      </c>
      <c r="J99" s="119">
        <v>0.84153155999999996</v>
      </c>
      <c r="K99" s="119">
        <v>2787.8013004600002</v>
      </c>
      <c r="L99" s="119">
        <v>3757.2538894200002</v>
      </c>
      <c r="M99" s="119">
        <v>3755.0512229699998</v>
      </c>
      <c r="N99" s="119">
        <v>2.2026664500000002</v>
      </c>
      <c r="O99" s="119">
        <v>0</v>
      </c>
      <c r="P99" s="119">
        <v>4.3166929999999999E-2</v>
      </c>
      <c r="Q99" s="119"/>
      <c r="R99" s="119"/>
      <c r="S99" s="119"/>
    </row>
    <row r="100" spans="1:19" hidden="1" outlineLevel="1">
      <c r="A100" s="62">
        <v>43252</v>
      </c>
      <c r="B100" s="119">
        <v>6763.5210018400003</v>
      </c>
      <c r="C100" s="119">
        <v>1.6566413600000001</v>
      </c>
      <c r="D100" s="119">
        <v>0</v>
      </c>
      <c r="E100" s="119">
        <v>1.6566413600000001</v>
      </c>
      <c r="F100" s="119">
        <v>82.418252440000003</v>
      </c>
      <c r="G100" s="119">
        <v>0</v>
      </c>
      <c r="H100" s="119">
        <v>82.418252440000003</v>
      </c>
      <c r="I100" s="119">
        <v>2915.0567781899999</v>
      </c>
      <c r="J100" s="119">
        <v>0.81795348000000001</v>
      </c>
      <c r="K100" s="119">
        <v>2914.2388247099998</v>
      </c>
      <c r="L100" s="119">
        <v>3764.3893298500002</v>
      </c>
      <c r="M100" s="119">
        <v>3762.1136827400001</v>
      </c>
      <c r="N100" s="119">
        <v>2.27564711</v>
      </c>
      <c r="O100" s="119">
        <v>0</v>
      </c>
      <c r="P100" s="119">
        <v>4.3631200000000002E-2</v>
      </c>
      <c r="Q100" s="119"/>
      <c r="R100" s="119"/>
      <c r="S100" s="119"/>
    </row>
    <row r="101" spans="1:19" hidden="1" outlineLevel="1">
      <c r="A101" s="62">
        <v>43282</v>
      </c>
      <c r="B101" s="119">
        <v>6895.4984296599996</v>
      </c>
      <c r="C101" s="119">
        <v>1.61646924</v>
      </c>
      <c r="D101" s="119">
        <v>0</v>
      </c>
      <c r="E101" s="119">
        <v>1.61646924</v>
      </c>
      <c r="F101" s="119">
        <v>78.602653919999995</v>
      </c>
      <c r="G101" s="119">
        <v>0</v>
      </c>
      <c r="H101" s="119">
        <v>78.602653919999995</v>
      </c>
      <c r="I101" s="119">
        <v>2960.8041706700001</v>
      </c>
      <c r="J101" s="119">
        <v>0.98121283000000004</v>
      </c>
      <c r="K101" s="119">
        <v>2959.8229578400001</v>
      </c>
      <c r="L101" s="119">
        <v>3854.47513583</v>
      </c>
      <c r="M101" s="119">
        <v>3849.68546952</v>
      </c>
      <c r="N101" s="119">
        <v>4.7896663100000003</v>
      </c>
      <c r="O101" s="119">
        <v>0</v>
      </c>
      <c r="P101" s="119">
        <v>4.3613270000000003E-2</v>
      </c>
      <c r="Q101" s="119"/>
      <c r="R101" s="119"/>
      <c r="S101" s="119"/>
    </row>
    <row r="102" spans="1:19" hidden="1" outlineLevel="1">
      <c r="A102" s="62">
        <v>43313</v>
      </c>
      <c r="B102" s="119">
        <v>7280.6546326600001</v>
      </c>
      <c r="C102" s="119">
        <v>2.1288390000000001E-2</v>
      </c>
      <c r="D102" s="119">
        <v>0</v>
      </c>
      <c r="E102" s="119">
        <v>2.1288390000000001E-2</v>
      </c>
      <c r="F102" s="119">
        <v>78.575412099999994</v>
      </c>
      <c r="G102" s="119">
        <v>0</v>
      </c>
      <c r="H102" s="119">
        <v>78.575412099999994</v>
      </c>
      <c r="I102" s="119">
        <v>3046.8905595599999</v>
      </c>
      <c r="J102" s="119">
        <v>0.95688938999999995</v>
      </c>
      <c r="K102" s="119">
        <v>3045.9336701699999</v>
      </c>
      <c r="L102" s="119">
        <v>4155.1673726099998</v>
      </c>
      <c r="M102" s="119">
        <v>4149.2668070999998</v>
      </c>
      <c r="N102" s="119">
        <v>5.9005655099999998</v>
      </c>
      <c r="O102" s="119">
        <v>0</v>
      </c>
      <c r="P102" s="119">
        <v>4.441204E-2</v>
      </c>
      <c r="Q102" s="119"/>
      <c r="R102" s="119"/>
      <c r="S102" s="119"/>
    </row>
    <row r="103" spans="1:19" hidden="1" outlineLevel="1">
      <c r="A103" s="62">
        <v>43344</v>
      </c>
      <c r="B103" s="119">
        <v>7481.4749062800001</v>
      </c>
      <c r="C103" s="119">
        <v>0.11016332</v>
      </c>
      <c r="D103" s="119">
        <v>0</v>
      </c>
      <c r="E103" s="119">
        <v>0.11016332</v>
      </c>
      <c r="F103" s="119">
        <v>78.553449740000005</v>
      </c>
      <c r="G103" s="119">
        <v>0</v>
      </c>
      <c r="H103" s="119">
        <v>78.553449740000005</v>
      </c>
      <c r="I103" s="119">
        <v>3204.8817186800002</v>
      </c>
      <c r="J103" s="119">
        <v>0.86693423999999997</v>
      </c>
      <c r="K103" s="119">
        <v>3204.0147844399999</v>
      </c>
      <c r="L103" s="119">
        <v>4197.9295745400004</v>
      </c>
      <c r="M103" s="119">
        <v>4192.04955918</v>
      </c>
      <c r="N103" s="119">
        <v>5.8800153599999998</v>
      </c>
      <c r="O103" s="119">
        <v>0</v>
      </c>
      <c r="P103" s="119">
        <v>4.378021E-2</v>
      </c>
      <c r="Q103" s="119"/>
      <c r="R103" s="119"/>
      <c r="S103" s="119"/>
    </row>
    <row r="104" spans="1:19" hidden="1" outlineLevel="1">
      <c r="A104" s="62">
        <v>43374</v>
      </c>
      <c r="B104" s="119">
        <v>7498.9043748900003</v>
      </c>
      <c r="C104" s="119">
        <v>6.1265769999999997E-2</v>
      </c>
      <c r="D104" s="119">
        <v>0</v>
      </c>
      <c r="E104" s="119">
        <v>6.1265769999999997E-2</v>
      </c>
      <c r="F104" s="119">
        <v>74.740241060000002</v>
      </c>
      <c r="G104" s="119">
        <v>0</v>
      </c>
      <c r="H104" s="119">
        <v>74.740241060000002</v>
      </c>
      <c r="I104" s="119">
        <v>3187.5385798000002</v>
      </c>
      <c r="J104" s="119">
        <v>1.4537634800000001</v>
      </c>
      <c r="K104" s="119">
        <v>3186.0848163199998</v>
      </c>
      <c r="L104" s="119">
        <v>4236.5642882599996</v>
      </c>
      <c r="M104" s="119">
        <v>4229.6282388099999</v>
      </c>
      <c r="N104" s="119">
        <v>6.9360494499999996</v>
      </c>
      <c r="O104" s="119">
        <v>0</v>
      </c>
      <c r="P104" s="119">
        <v>4.4175029999999997E-2</v>
      </c>
      <c r="Q104" s="119"/>
      <c r="R104" s="119"/>
      <c r="S104" s="119"/>
    </row>
    <row r="105" spans="1:19" hidden="1" outlineLevel="1">
      <c r="A105" s="62">
        <v>43405</v>
      </c>
      <c r="B105" s="119">
        <v>7637.4955456999996</v>
      </c>
      <c r="C105" s="119">
        <v>5.0785490000000003E-2</v>
      </c>
      <c r="D105" s="119">
        <v>0</v>
      </c>
      <c r="E105" s="119">
        <v>5.0785490000000003E-2</v>
      </c>
      <c r="F105" s="119">
        <v>74.690542399999998</v>
      </c>
      <c r="G105" s="119">
        <v>0</v>
      </c>
      <c r="H105" s="119">
        <v>74.690542399999998</v>
      </c>
      <c r="I105" s="119">
        <v>3230.0350262100001</v>
      </c>
      <c r="J105" s="119">
        <v>4.0974319100000001</v>
      </c>
      <c r="K105" s="119">
        <v>3225.9375943</v>
      </c>
      <c r="L105" s="119">
        <v>4332.7191916000002</v>
      </c>
      <c r="M105" s="119">
        <v>4325.3693159100003</v>
      </c>
      <c r="N105" s="119">
        <v>7.3498756900000002</v>
      </c>
      <c r="O105" s="119">
        <v>0</v>
      </c>
      <c r="P105" s="119">
        <v>4.4716329999999999E-2</v>
      </c>
      <c r="Q105" s="119"/>
      <c r="R105" s="119"/>
      <c r="S105" s="119"/>
    </row>
    <row r="106" spans="1:19" hidden="1" outlineLevel="1">
      <c r="A106" s="62">
        <v>43435</v>
      </c>
      <c r="B106" s="119">
        <v>7464.3441473499997</v>
      </c>
      <c r="C106" s="119">
        <v>4.3771999999999998E-2</v>
      </c>
      <c r="D106" s="119">
        <v>0</v>
      </c>
      <c r="E106" s="119">
        <v>4.3771999999999998E-2</v>
      </c>
      <c r="F106" s="119">
        <v>74.710194830000006</v>
      </c>
      <c r="G106" s="119">
        <v>0</v>
      </c>
      <c r="H106" s="119">
        <v>74.710194830000006</v>
      </c>
      <c r="I106" s="119">
        <v>3182.1673488900001</v>
      </c>
      <c r="J106" s="119">
        <v>0.45026897999999999</v>
      </c>
      <c r="K106" s="119">
        <v>3181.7170799099999</v>
      </c>
      <c r="L106" s="119">
        <v>4207.4228316299996</v>
      </c>
      <c r="M106" s="119">
        <v>4201.9846332699999</v>
      </c>
      <c r="N106" s="119">
        <v>5.4381983600000003</v>
      </c>
      <c r="O106" s="119">
        <v>0</v>
      </c>
      <c r="P106" s="119">
        <v>4.5078670000000001E-2</v>
      </c>
      <c r="Q106" s="119"/>
      <c r="R106" s="119"/>
      <c r="S106" s="119"/>
    </row>
    <row r="107" spans="1:19" hidden="1" outlineLevel="1">
      <c r="A107" s="62">
        <v>43466</v>
      </c>
      <c r="B107" s="119">
        <v>7508.0406598899999</v>
      </c>
      <c r="C107" s="119">
        <v>4.1538230000000002E-2</v>
      </c>
      <c r="D107" s="119">
        <v>0</v>
      </c>
      <c r="E107" s="119">
        <v>4.1538230000000002E-2</v>
      </c>
      <c r="F107" s="119">
        <v>70.874802310000007</v>
      </c>
      <c r="G107" s="119">
        <v>0</v>
      </c>
      <c r="H107" s="119">
        <v>70.874802310000007</v>
      </c>
      <c r="I107" s="119">
        <v>3167.1633625300001</v>
      </c>
      <c r="J107" s="119">
        <v>0.43134080000000002</v>
      </c>
      <c r="K107" s="119">
        <v>3166.7320217299998</v>
      </c>
      <c r="L107" s="119">
        <v>4269.9609568200003</v>
      </c>
      <c r="M107" s="119">
        <v>4264.6427913799998</v>
      </c>
      <c r="N107" s="119">
        <v>5.3181654399999996</v>
      </c>
      <c r="O107" s="119">
        <v>0</v>
      </c>
      <c r="P107" s="119">
        <v>4.651392E-2</v>
      </c>
      <c r="Q107" s="119"/>
      <c r="R107" s="119"/>
      <c r="S107" s="119"/>
    </row>
    <row r="108" spans="1:19" hidden="1" outlineLevel="1">
      <c r="A108" s="62">
        <v>43497</v>
      </c>
      <c r="B108" s="119">
        <v>7545.3042423699999</v>
      </c>
      <c r="C108" s="119">
        <v>3.6559170000000002E-2</v>
      </c>
      <c r="D108" s="119">
        <v>0</v>
      </c>
      <c r="E108" s="119">
        <v>3.6559170000000002E-2</v>
      </c>
      <c r="F108" s="119">
        <v>70.788784969999995</v>
      </c>
      <c r="G108" s="119">
        <v>0</v>
      </c>
      <c r="H108" s="119">
        <v>70.788784969999995</v>
      </c>
      <c r="I108" s="119">
        <v>3191.17602932</v>
      </c>
      <c r="J108" s="119">
        <v>0.85976047</v>
      </c>
      <c r="K108" s="119">
        <v>3190.3162688500001</v>
      </c>
      <c r="L108" s="119">
        <v>4283.3028689100001</v>
      </c>
      <c r="M108" s="119">
        <v>4278.1265341099997</v>
      </c>
      <c r="N108" s="119">
        <v>5.1763348000000002</v>
      </c>
      <c r="O108" s="119">
        <v>0</v>
      </c>
      <c r="P108" s="119">
        <v>4.910051E-2</v>
      </c>
      <c r="Q108" s="119"/>
      <c r="R108" s="119"/>
      <c r="S108" s="119"/>
    </row>
    <row r="109" spans="1:19" hidden="1" outlineLevel="1">
      <c r="A109" s="62">
        <v>43525</v>
      </c>
      <c r="B109" s="119">
        <v>7759.2130845600004</v>
      </c>
      <c r="C109" s="119">
        <v>3.2135360000000002E-2</v>
      </c>
      <c r="D109" s="119">
        <v>0</v>
      </c>
      <c r="E109" s="119">
        <v>3.2135360000000002E-2</v>
      </c>
      <c r="F109" s="119">
        <v>70.846345959999994</v>
      </c>
      <c r="G109" s="119">
        <v>0</v>
      </c>
      <c r="H109" s="119">
        <v>70.846345959999994</v>
      </c>
      <c r="I109" s="119">
        <v>3309.2747262500002</v>
      </c>
      <c r="J109" s="119">
        <v>1.25088942</v>
      </c>
      <c r="K109" s="119">
        <v>3308.0238368300002</v>
      </c>
      <c r="L109" s="119">
        <v>4379.0598769899998</v>
      </c>
      <c r="M109" s="119">
        <v>4373.9448208399999</v>
      </c>
      <c r="N109" s="119">
        <v>5.11505615</v>
      </c>
      <c r="O109" s="119">
        <v>0</v>
      </c>
      <c r="P109" s="119">
        <v>4.7958140000000003E-2</v>
      </c>
      <c r="Q109" s="119"/>
      <c r="R109" s="119"/>
      <c r="S109" s="119"/>
    </row>
    <row r="110" spans="1:19" hidden="1" outlineLevel="1">
      <c r="A110" s="62">
        <v>43556</v>
      </c>
      <c r="B110" s="119">
        <v>7803.9045337899997</v>
      </c>
      <c r="C110" s="119">
        <v>3.1415749999999999E-2</v>
      </c>
      <c r="D110" s="119">
        <v>0</v>
      </c>
      <c r="E110" s="119">
        <v>3.1415749999999999E-2</v>
      </c>
      <c r="F110" s="119">
        <v>66.99215031</v>
      </c>
      <c r="G110" s="119">
        <v>0</v>
      </c>
      <c r="H110" s="119">
        <v>66.99215031</v>
      </c>
      <c r="I110" s="119">
        <v>3325.4571898999998</v>
      </c>
      <c r="J110" s="119">
        <v>3.1411660000000001</v>
      </c>
      <c r="K110" s="119">
        <v>3322.3160238999999</v>
      </c>
      <c r="L110" s="119">
        <v>4411.4237778300003</v>
      </c>
      <c r="M110" s="119">
        <v>4406.3868099199999</v>
      </c>
      <c r="N110" s="119">
        <v>5.0369679100000004</v>
      </c>
      <c r="O110" s="119">
        <v>0</v>
      </c>
      <c r="P110" s="119">
        <v>4.8944330000000001E-2</v>
      </c>
      <c r="Q110" s="119"/>
      <c r="R110" s="119"/>
      <c r="S110" s="119"/>
    </row>
    <row r="111" spans="1:19" hidden="1" outlineLevel="1">
      <c r="A111" s="62">
        <v>43586</v>
      </c>
      <c r="B111" s="119">
        <v>7855.21191542</v>
      </c>
      <c r="C111" s="119">
        <v>3.3990439999999997E-2</v>
      </c>
      <c r="D111" s="119">
        <v>0</v>
      </c>
      <c r="E111" s="119">
        <v>3.3990439999999997E-2</v>
      </c>
      <c r="F111" s="119">
        <v>66.980784499999999</v>
      </c>
      <c r="G111" s="119">
        <v>0</v>
      </c>
      <c r="H111" s="119">
        <v>66.980784499999999</v>
      </c>
      <c r="I111" s="119">
        <v>3296.3946625200001</v>
      </c>
      <c r="J111" s="119">
        <v>3.3839956099999999</v>
      </c>
      <c r="K111" s="119">
        <v>3293.0106669100001</v>
      </c>
      <c r="L111" s="119">
        <v>4491.80247796</v>
      </c>
      <c r="M111" s="119">
        <v>4487.06476982</v>
      </c>
      <c r="N111" s="119">
        <v>4.7377081399999996</v>
      </c>
      <c r="O111" s="119">
        <v>0</v>
      </c>
      <c r="P111" s="119">
        <v>5.2520860000000003E-2</v>
      </c>
      <c r="Q111" s="119"/>
      <c r="R111" s="119"/>
      <c r="S111" s="119"/>
    </row>
    <row r="112" spans="1:19" hidden="1" outlineLevel="1">
      <c r="A112" s="62">
        <v>43617</v>
      </c>
      <c r="B112" s="119">
        <v>7818.4751439800002</v>
      </c>
      <c r="C112" s="119">
        <v>2.975641E-2</v>
      </c>
      <c r="D112" s="119">
        <v>0</v>
      </c>
      <c r="E112" s="119">
        <v>2.975641E-2</v>
      </c>
      <c r="F112" s="119">
        <v>67.737036090000004</v>
      </c>
      <c r="G112" s="119">
        <v>0.77505115999999996</v>
      </c>
      <c r="H112" s="119">
        <v>66.96198493</v>
      </c>
      <c r="I112" s="119">
        <v>3609.8259876100001</v>
      </c>
      <c r="J112" s="119">
        <v>3.7218983699999999</v>
      </c>
      <c r="K112" s="119">
        <v>3606.1040892400001</v>
      </c>
      <c r="L112" s="119">
        <v>4140.8823638699996</v>
      </c>
      <c r="M112" s="119">
        <v>4136.0895656499997</v>
      </c>
      <c r="N112" s="119">
        <v>4.7927982199999999</v>
      </c>
      <c r="O112" s="119">
        <v>0</v>
      </c>
      <c r="P112" s="119">
        <v>5.357692E-2</v>
      </c>
      <c r="Q112" s="119"/>
      <c r="R112" s="119"/>
      <c r="S112" s="119"/>
    </row>
    <row r="113" spans="1:19" hidden="1" outlineLevel="1">
      <c r="A113" s="62">
        <v>43647</v>
      </c>
      <c r="B113" s="119">
        <v>7882.6390614299999</v>
      </c>
      <c r="C113" s="119">
        <v>8.9727299999999999E-3</v>
      </c>
      <c r="D113" s="119">
        <v>0</v>
      </c>
      <c r="E113" s="119">
        <v>8.9727299999999999E-3</v>
      </c>
      <c r="F113" s="119">
        <v>77.336159039999998</v>
      </c>
      <c r="G113" s="119">
        <v>0.73477334000000005</v>
      </c>
      <c r="H113" s="119">
        <v>76.601385699999994</v>
      </c>
      <c r="I113" s="119">
        <v>3620.3677395099999</v>
      </c>
      <c r="J113" s="119">
        <v>4.2191526899999996</v>
      </c>
      <c r="K113" s="119">
        <v>3616.1485868200002</v>
      </c>
      <c r="L113" s="119">
        <v>4184.9261901500004</v>
      </c>
      <c r="M113" s="119">
        <v>4179.6362398499996</v>
      </c>
      <c r="N113" s="119">
        <v>5.2899503000000001</v>
      </c>
      <c r="O113" s="119">
        <v>0</v>
      </c>
      <c r="P113" s="119">
        <v>0.16491669</v>
      </c>
      <c r="Q113" s="119"/>
      <c r="R113" s="119"/>
      <c r="S113" s="119"/>
    </row>
    <row r="114" spans="1:19" hidden="1" outlineLevel="1">
      <c r="A114" s="62">
        <v>43678</v>
      </c>
      <c r="B114" s="119">
        <v>8247.9221735499996</v>
      </c>
      <c r="C114" s="119">
        <v>5.4775600000000002E-3</v>
      </c>
      <c r="D114" s="119">
        <v>0</v>
      </c>
      <c r="E114" s="119">
        <v>5.4775600000000002E-3</v>
      </c>
      <c r="F114" s="119">
        <v>83.921554610000001</v>
      </c>
      <c r="G114" s="119">
        <v>0.68250980000000006</v>
      </c>
      <c r="H114" s="119">
        <v>83.239044809999996</v>
      </c>
      <c r="I114" s="119">
        <v>3889.92987111</v>
      </c>
      <c r="J114" s="119">
        <v>10.287686580000001</v>
      </c>
      <c r="K114" s="119">
        <v>3879.6421845300001</v>
      </c>
      <c r="L114" s="119">
        <v>4274.0652702699999</v>
      </c>
      <c r="M114" s="119">
        <v>4268.6281237599997</v>
      </c>
      <c r="N114" s="119">
        <v>5.4371465099999998</v>
      </c>
      <c r="O114" s="119">
        <v>0</v>
      </c>
      <c r="P114" s="119">
        <v>0.16893927</v>
      </c>
      <c r="Q114" s="119"/>
      <c r="R114" s="119"/>
      <c r="S114" s="119"/>
    </row>
    <row r="115" spans="1:19" hidden="1" outlineLevel="1">
      <c r="A115" s="62">
        <v>43709</v>
      </c>
      <c r="B115" s="119">
        <v>8396.2330167599994</v>
      </c>
      <c r="C115" s="119">
        <v>5.3664100000000003E-3</v>
      </c>
      <c r="D115" s="119">
        <v>0</v>
      </c>
      <c r="E115" s="119">
        <v>5.3664100000000003E-3</v>
      </c>
      <c r="F115" s="119">
        <v>101.97660834</v>
      </c>
      <c r="G115" s="119">
        <v>0.62980479</v>
      </c>
      <c r="H115" s="119">
        <v>101.34680355</v>
      </c>
      <c r="I115" s="119">
        <v>4040.0710284199999</v>
      </c>
      <c r="J115" s="119">
        <v>8.2136219799999992</v>
      </c>
      <c r="K115" s="119">
        <v>4031.85740644</v>
      </c>
      <c r="L115" s="119">
        <v>4254.1800135900003</v>
      </c>
      <c r="M115" s="119">
        <v>4248.82061196</v>
      </c>
      <c r="N115" s="119">
        <v>5.3594016299999998</v>
      </c>
      <c r="O115" s="119">
        <v>0</v>
      </c>
      <c r="P115" s="119">
        <v>0.16332716</v>
      </c>
      <c r="Q115" s="119"/>
      <c r="R115" s="119"/>
      <c r="S115" s="119"/>
    </row>
    <row r="116" spans="1:19" hidden="1" outlineLevel="1">
      <c r="A116" s="62">
        <v>43739</v>
      </c>
      <c r="B116" s="119">
        <v>8613.9123583500004</v>
      </c>
      <c r="C116" s="119">
        <v>4.7056800000000003E-3</v>
      </c>
      <c r="D116" s="119">
        <v>0</v>
      </c>
      <c r="E116" s="119">
        <v>4.7056800000000003E-3</v>
      </c>
      <c r="F116" s="119">
        <v>113.56801283</v>
      </c>
      <c r="G116" s="119">
        <v>0.57788631999999995</v>
      </c>
      <c r="H116" s="119">
        <v>112.99012651</v>
      </c>
      <c r="I116" s="119">
        <v>4179.3080442</v>
      </c>
      <c r="J116" s="119">
        <v>6.6100696799999996</v>
      </c>
      <c r="K116" s="119">
        <v>4172.6979745199997</v>
      </c>
      <c r="L116" s="119">
        <v>4321.03159564</v>
      </c>
      <c r="M116" s="119">
        <v>4315.4220576799999</v>
      </c>
      <c r="N116" s="119">
        <v>5.6095379599999999</v>
      </c>
      <c r="O116" s="119">
        <v>0</v>
      </c>
      <c r="P116" s="119">
        <v>0.16024917</v>
      </c>
      <c r="Q116" s="119"/>
      <c r="R116" s="119"/>
      <c r="S116" s="119"/>
    </row>
    <row r="117" spans="1:19" hidden="1" outlineLevel="1">
      <c r="A117" s="62">
        <v>43770</v>
      </c>
      <c r="B117" s="119">
        <v>8699.2928183399999</v>
      </c>
      <c r="C117" s="119">
        <v>4.50827E-3</v>
      </c>
      <c r="D117" s="119">
        <v>0</v>
      </c>
      <c r="E117" s="119">
        <v>4.50827E-3</v>
      </c>
      <c r="F117" s="119">
        <v>130.64993034</v>
      </c>
      <c r="G117" s="119">
        <v>0.52524227999999995</v>
      </c>
      <c r="H117" s="119">
        <v>130.12468806000001</v>
      </c>
      <c r="I117" s="119">
        <v>4238.7799638300003</v>
      </c>
      <c r="J117" s="119">
        <v>9.0121707600000001</v>
      </c>
      <c r="K117" s="119">
        <v>4229.7677930700002</v>
      </c>
      <c r="L117" s="119">
        <v>4329.8584159000002</v>
      </c>
      <c r="M117" s="119">
        <v>4322.7591245000003</v>
      </c>
      <c r="N117" s="119">
        <v>7.0992914000000003</v>
      </c>
      <c r="O117" s="119">
        <v>0</v>
      </c>
      <c r="P117" s="119">
        <v>0.15476992000000001</v>
      </c>
      <c r="Q117" s="119"/>
      <c r="R117" s="119"/>
      <c r="S117" s="119"/>
    </row>
    <row r="118" spans="1:19" hidden="1" outlineLevel="1">
      <c r="A118" s="62">
        <v>43800</v>
      </c>
      <c r="B118" s="119">
        <v>8658.3475902400005</v>
      </c>
      <c r="C118" s="119">
        <v>3.9428E-4</v>
      </c>
      <c r="D118" s="119">
        <v>0</v>
      </c>
      <c r="E118" s="119">
        <v>3.9428E-4</v>
      </c>
      <c r="F118" s="119">
        <v>154.40440520000001</v>
      </c>
      <c r="G118" s="119">
        <v>0.47309611000000001</v>
      </c>
      <c r="H118" s="119">
        <v>153.93130909000001</v>
      </c>
      <c r="I118" s="119">
        <v>4134.8106220600002</v>
      </c>
      <c r="J118" s="119">
        <v>2.77938353</v>
      </c>
      <c r="K118" s="119">
        <v>4132.0312385300003</v>
      </c>
      <c r="L118" s="119">
        <v>4369.1321687</v>
      </c>
      <c r="M118" s="119">
        <v>4363.1480149700001</v>
      </c>
      <c r="N118" s="119">
        <v>5.9841537300000001</v>
      </c>
      <c r="O118" s="119">
        <v>0</v>
      </c>
      <c r="P118" s="119">
        <v>0.13257206999999999</v>
      </c>
      <c r="Q118" s="119"/>
      <c r="R118" s="119"/>
      <c r="S118" s="119"/>
    </row>
    <row r="119" spans="1:19" hidden="1" outlineLevel="1">
      <c r="A119" s="62">
        <v>43831</v>
      </c>
      <c r="B119" s="119">
        <v>8652.4248662000009</v>
      </c>
      <c r="C119" s="119">
        <v>1.55E-6</v>
      </c>
      <c r="D119" s="119">
        <v>0</v>
      </c>
      <c r="E119" s="119">
        <v>1.55E-6</v>
      </c>
      <c r="F119" s="119">
        <v>154.31907451000001</v>
      </c>
      <c r="G119" s="119">
        <v>0.42074982</v>
      </c>
      <c r="H119" s="119">
        <v>153.89832469000001</v>
      </c>
      <c r="I119" s="119">
        <v>4035.2181036500001</v>
      </c>
      <c r="J119" s="119">
        <v>3.6028719200000001</v>
      </c>
      <c r="K119" s="119">
        <v>4031.6152317299998</v>
      </c>
      <c r="L119" s="119">
        <v>4462.8876864900003</v>
      </c>
      <c r="M119" s="119">
        <v>4457.3846748100004</v>
      </c>
      <c r="N119" s="119">
        <v>5.5030116800000002</v>
      </c>
      <c r="O119" s="119">
        <v>0</v>
      </c>
      <c r="P119" s="119">
        <v>9.5236950000000001E-2</v>
      </c>
      <c r="Q119" s="119"/>
      <c r="R119" s="119"/>
      <c r="S119" s="119"/>
    </row>
    <row r="120" spans="1:19" hidden="1" outlineLevel="1">
      <c r="A120" s="62">
        <v>43862</v>
      </c>
      <c r="B120" s="119">
        <v>8671.7312870099995</v>
      </c>
      <c r="C120" s="119">
        <v>0</v>
      </c>
      <c r="D120" s="119">
        <v>0</v>
      </c>
      <c r="E120" s="119">
        <v>0</v>
      </c>
      <c r="F120" s="119">
        <v>157.61367107999999</v>
      </c>
      <c r="G120" s="119">
        <v>0.36787081999999999</v>
      </c>
      <c r="H120" s="119">
        <v>157.24580026000001</v>
      </c>
      <c r="I120" s="119">
        <v>4013.9086715799999</v>
      </c>
      <c r="J120" s="119">
        <v>3.6157120699999998</v>
      </c>
      <c r="K120" s="119">
        <v>4010.2929595099999</v>
      </c>
      <c r="L120" s="119">
        <v>4500.2089443499999</v>
      </c>
      <c r="M120" s="119">
        <v>4494.84903244</v>
      </c>
      <c r="N120" s="119">
        <v>5.3599119100000001</v>
      </c>
      <c r="O120" s="119">
        <v>0</v>
      </c>
      <c r="P120" s="119">
        <v>9.6670279999999997E-2</v>
      </c>
      <c r="Q120" s="119"/>
      <c r="R120" s="119"/>
      <c r="S120" s="119"/>
    </row>
    <row r="121" spans="1:19" hidden="1" outlineLevel="1">
      <c r="A121" s="62">
        <v>43891</v>
      </c>
      <c r="B121" s="119">
        <v>9382.9078824400003</v>
      </c>
      <c r="C121" s="119">
        <v>3.358E-5</v>
      </c>
      <c r="D121" s="119">
        <v>0</v>
      </c>
      <c r="E121" s="119">
        <v>3.358E-5</v>
      </c>
      <c r="F121" s="119">
        <v>154.75697434</v>
      </c>
      <c r="G121" s="119">
        <v>0.31583599000000001</v>
      </c>
      <c r="H121" s="119">
        <v>154.44113834999999</v>
      </c>
      <c r="I121" s="119">
        <v>4630.0243984600002</v>
      </c>
      <c r="J121" s="119">
        <v>8.0264816400000001</v>
      </c>
      <c r="K121" s="119">
        <v>4621.9979168199998</v>
      </c>
      <c r="L121" s="119">
        <v>4598.1264760599997</v>
      </c>
      <c r="M121" s="119">
        <v>4592.8546824300001</v>
      </c>
      <c r="N121" s="119">
        <v>5.2717936300000003</v>
      </c>
      <c r="O121" s="119">
        <v>0</v>
      </c>
      <c r="P121" s="119">
        <v>8.5180370000000005E-2</v>
      </c>
      <c r="Q121" s="119"/>
      <c r="R121" s="119"/>
      <c r="S121" s="119"/>
    </row>
    <row r="122" spans="1:19" hidden="1" outlineLevel="1">
      <c r="A122" s="62">
        <v>43922</v>
      </c>
      <c r="B122" s="119">
        <v>9154.3017901799994</v>
      </c>
      <c r="C122" s="119">
        <v>0</v>
      </c>
      <c r="D122" s="119">
        <v>0</v>
      </c>
      <c r="E122" s="119">
        <v>0</v>
      </c>
      <c r="F122" s="119">
        <v>164.57657409000001</v>
      </c>
      <c r="G122" s="119">
        <v>0.26319322000000001</v>
      </c>
      <c r="H122" s="119">
        <v>164.31338087</v>
      </c>
      <c r="I122" s="119">
        <v>4544.2725487500002</v>
      </c>
      <c r="J122" s="119">
        <v>3.8143897199999999</v>
      </c>
      <c r="K122" s="119">
        <v>4540.4581590300004</v>
      </c>
      <c r="L122" s="119">
        <v>4445.4526673399996</v>
      </c>
      <c r="M122" s="119">
        <v>4440.2738212499999</v>
      </c>
      <c r="N122" s="119">
        <v>5.1788460900000004</v>
      </c>
      <c r="O122" s="119">
        <v>0</v>
      </c>
      <c r="P122" s="119">
        <v>7.0601280000000002E-2</v>
      </c>
      <c r="Q122" s="119"/>
      <c r="R122" s="119"/>
      <c r="S122" s="119"/>
    </row>
    <row r="123" spans="1:19" hidden="1" outlineLevel="1">
      <c r="A123" s="62">
        <v>43952</v>
      </c>
      <c r="B123" s="119">
        <v>8974.3244833400004</v>
      </c>
      <c r="C123" s="119">
        <v>1.053024E-2</v>
      </c>
      <c r="D123" s="119">
        <v>0</v>
      </c>
      <c r="E123" s="119">
        <v>1.053024E-2</v>
      </c>
      <c r="F123" s="119">
        <v>179.19272187999999</v>
      </c>
      <c r="G123" s="119">
        <v>0.21081146000000001</v>
      </c>
      <c r="H123" s="119">
        <v>178.98191041999999</v>
      </c>
      <c r="I123" s="119">
        <v>4373.1247133300003</v>
      </c>
      <c r="J123" s="119">
        <v>2.86412048</v>
      </c>
      <c r="K123" s="119">
        <v>4370.2605928499997</v>
      </c>
      <c r="L123" s="119">
        <v>4421.9965178900002</v>
      </c>
      <c r="M123" s="119">
        <v>4416.8648899899999</v>
      </c>
      <c r="N123" s="119">
        <v>5.1316278999999998</v>
      </c>
      <c r="O123" s="119">
        <v>0</v>
      </c>
      <c r="P123" s="119">
        <v>8.5730959999999995E-2</v>
      </c>
      <c r="Q123" s="119"/>
      <c r="R123" s="119"/>
      <c r="S123" s="119"/>
    </row>
    <row r="124" spans="1:19" hidden="1" outlineLevel="1">
      <c r="A124" s="62">
        <v>43983</v>
      </c>
      <c r="B124" s="119">
        <v>9074.0803734599995</v>
      </c>
      <c r="C124" s="119">
        <v>8.5158999999999999E-3</v>
      </c>
      <c r="D124" s="119">
        <v>0</v>
      </c>
      <c r="E124" s="119">
        <v>8.5158999999999999E-3</v>
      </c>
      <c r="F124" s="119">
        <v>186.70819499999999</v>
      </c>
      <c r="G124" s="119">
        <v>0.15816568</v>
      </c>
      <c r="H124" s="119">
        <v>186.55002931999999</v>
      </c>
      <c r="I124" s="119">
        <v>4465.77367478</v>
      </c>
      <c r="J124" s="119">
        <v>3.77396602</v>
      </c>
      <c r="K124" s="119">
        <v>4461.9997087600004</v>
      </c>
      <c r="L124" s="119">
        <v>4421.5899877800002</v>
      </c>
      <c r="M124" s="119">
        <v>4416.4148912000001</v>
      </c>
      <c r="N124" s="119">
        <v>5.1750965799999999</v>
      </c>
      <c r="O124" s="119">
        <v>0</v>
      </c>
      <c r="P124" s="119">
        <v>6.2847150000000004E-2</v>
      </c>
      <c r="Q124" s="119"/>
      <c r="R124" s="119"/>
      <c r="S124" s="119"/>
    </row>
    <row r="125" spans="1:19" hidden="1" outlineLevel="1">
      <c r="A125" s="62">
        <v>44013</v>
      </c>
      <c r="B125" s="119">
        <v>9244.9908992399996</v>
      </c>
      <c r="C125" s="119">
        <v>8.1775500000000004E-3</v>
      </c>
      <c r="D125" s="119">
        <v>0</v>
      </c>
      <c r="E125" s="119">
        <v>8.1775500000000004E-3</v>
      </c>
      <c r="F125" s="119">
        <v>191.31191128</v>
      </c>
      <c r="G125" s="119">
        <v>0</v>
      </c>
      <c r="H125" s="119">
        <v>191.31191128</v>
      </c>
      <c r="I125" s="119">
        <v>4614.4813129599997</v>
      </c>
      <c r="J125" s="119">
        <v>4.5742734799999996</v>
      </c>
      <c r="K125" s="119">
        <v>4609.9070394800001</v>
      </c>
      <c r="L125" s="119">
        <v>4439.1894974500001</v>
      </c>
      <c r="M125" s="119">
        <v>4434.0909315199997</v>
      </c>
      <c r="N125" s="119">
        <v>5.0985659300000004</v>
      </c>
      <c r="O125" s="119">
        <v>0</v>
      </c>
      <c r="P125" s="119">
        <v>0.26383779000000002</v>
      </c>
      <c r="Q125" s="119"/>
      <c r="R125" s="119"/>
      <c r="S125" s="119"/>
    </row>
    <row r="126" spans="1:19" hidden="1" outlineLevel="1">
      <c r="A126" s="62">
        <v>44044</v>
      </c>
      <c r="B126" s="119">
        <v>9306.0400028399999</v>
      </c>
      <c r="C126" s="119">
        <v>7.0613500000000001E-3</v>
      </c>
      <c r="D126" s="119">
        <v>0</v>
      </c>
      <c r="E126" s="119">
        <v>7.0613500000000001E-3</v>
      </c>
      <c r="F126" s="119">
        <v>205.91698521000001</v>
      </c>
      <c r="G126" s="119">
        <v>0</v>
      </c>
      <c r="H126" s="119">
        <v>205.91698521000001</v>
      </c>
      <c r="I126" s="119">
        <v>4615.74210339</v>
      </c>
      <c r="J126" s="119">
        <v>6.3137397499999999</v>
      </c>
      <c r="K126" s="119">
        <v>4609.4283636399996</v>
      </c>
      <c r="L126" s="119">
        <v>4484.3738528900003</v>
      </c>
      <c r="M126" s="119">
        <v>4479.2392240600002</v>
      </c>
      <c r="N126" s="119">
        <v>5.1346288299999996</v>
      </c>
      <c r="O126" s="119">
        <v>0</v>
      </c>
      <c r="P126" s="119">
        <v>6.7636849999999998E-2</v>
      </c>
      <c r="Q126" s="119"/>
      <c r="R126" s="119"/>
      <c r="S126" s="119"/>
    </row>
    <row r="127" spans="1:19" hidden="1" outlineLevel="1">
      <c r="A127" s="62">
        <v>44075</v>
      </c>
      <c r="B127" s="119">
        <v>9411.9243572199994</v>
      </c>
      <c r="C127" s="119">
        <v>2.0821579999999999E-2</v>
      </c>
      <c r="D127" s="119">
        <v>0</v>
      </c>
      <c r="E127" s="119">
        <v>2.0821579999999999E-2</v>
      </c>
      <c r="F127" s="119">
        <v>221.50887441</v>
      </c>
      <c r="G127" s="119">
        <v>0</v>
      </c>
      <c r="H127" s="119">
        <v>221.50887441</v>
      </c>
      <c r="I127" s="119">
        <v>4687.5529385299997</v>
      </c>
      <c r="J127" s="119">
        <v>5.3135436399999998</v>
      </c>
      <c r="K127" s="119">
        <v>4682.2393948899999</v>
      </c>
      <c r="L127" s="119">
        <v>4502.8417227</v>
      </c>
      <c r="M127" s="119">
        <v>4496.3501612099999</v>
      </c>
      <c r="N127" s="119">
        <v>6.4915614899999996</v>
      </c>
      <c r="O127" s="119">
        <v>0</v>
      </c>
      <c r="P127" s="119">
        <v>6.2786770000000006E-2</v>
      </c>
      <c r="Q127" s="119"/>
      <c r="R127" s="119"/>
      <c r="S127" s="119"/>
    </row>
    <row r="128" spans="1:19" hidden="1" outlineLevel="1">
      <c r="A128" s="62">
        <v>44105</v>
      </c>
      <c r="B128" s="119">
        <v>8941.6979919599999</v>
      </c>
      <c r="C128" s="119">
        <v>3.8357700000000002E-2</v>
      </c>
      <c r="D128" s="119">
        <v>0</v>
      </c>
      <c r="E128" s="119">
        <v>3.8357700000000002E-2</v>
      </c>
      <c r="F128" s="119">
        <v>233.01309775999999</v>
      </c>
      <c r="G128" s="119">
        <v>0</v>
      </c>
      <c r="H128" s="119">
        <v>233.01309775999999</v>
      </c>
      <c r="I128" s="119">
        <v>4365.67614916</v>
      </c>
      <c r="J128" s="119">
        <v>4.5210383099999998</v>
      </c>
      <c r="K128" s="119">
        <v>4361.1551108499998</v>
      </c>
      <c r="L128" s="119">
        <v>4342.9703873400003</v>
      </c>
      <c r="M128" s="119">
        <v>4335.75024304</v>
      </c>
      <c r="N128" s="119">
        <v>7.2201443000000003</v>
      </c>
      <c r="O128" s="119">
        <v>0</v>
      </c>
      <c r="P128" s="119">
        <v>4.1147499999999997E-2</v>
      </c>
      <c r="Q128" s="119"/>
      <c r="R128" s="119"/>
      <c r="S128" s="119"/>
    </row>
    <row r="129" spans="1:19" hidden="1" outlineLevel="1">
      <c r="A129" s="62">
        <v>44136</v>
      </c>
      <c r="B129" s="119">
        <v>8935.7826771700002</v>
      </c>
      <c r="C129" s="119">
        <v>0.19738554</v>
      </c>
      <c r="D129" s="119">
        <v>0.15025748999999999</v>
      </c>
      <c r="E129" s="119">
        <v>4.7128049999999998E-2</v>
      </c>
      <c r="F129" s="119">
        <v>244.51687532</v>
      </c>
      <c r="G129" s="119">
        <v>0</v>
      </c>
      <c r="H129" s="119">
        <v>244.51687532</v>
      </c>
      <c r="I129" s="119">
        <v>4380.1930903900002</v>
      </c>
      <c r="J129" s="119">
        <v>5.3817598999999996</v>
      </c>
      <c r="K129" s="119">
        <v>4374.8113304899998</v>
      </c>
      <c r="L129" s="119">
        <v>4310.8753259200003</v>
      </c>
      <c r="M129" s="119">
        <v>4302.7016967500003</v>
      </c>
      <c r="N129" s="119">
        <v>8.1736291699999999</v>
      </c>
      <c r="O129" s="119">
        <v>0</v>
      </c>
      <c r="P129" s="119">
        <v>4.1651180000000003E-2</v>
      </c>
      <c r="Q129" s="119"/>
      <c r="R129" s="119"/>
      <c r="S129" s="119"/>
    </row>
    <row r="130" spans="1:19" hidden="1" outlineLevel="1">
      <c r="A130" s="62">
        <v>44166</v>
      </c>
      <c r="B130" s="119">
        <v>9193.2444836499999</v>
      </c>
      <c r="C130" s="119">
        <v>1.7678E-4</v>
      </c>
      <c r="D130" s="119">
        <v>0</v>
      </c>
      <c r="E130" s="119">
        <v>1.7678E-4</v>
      </c>
      <c r="F130" s="119">
        <v>257.50973203000001</v>
      </c>
      <c r="G130" s="119">
        <v>0</v>
      </c>
      <c r="H130" s="119">
        <v>257.50973203000001</v>
      </c>
      <c r="I130" s="119">
        <v>4670.1822615800002</v>
      </c>
      <c r="J130" s="119">
        <v>6.5877561399999998</v>
      </c>
      <c r="K130" s="119">
        <v>4663.5945054399999</v>
      </c>
      <c r="L130" s="119">
        <v>4265.5523132600001</v>
      </c>
      <c r="M130" s="119">
        <v>4257.3277912200001</v>
      </c>
      <c r="N130" s="119">
        <v>8.2245220400000001</v>
      </c>
      <c r="O130" s="119">
        <v>0</v>
      </c>
      <c r="P130" s="119">
        <v>3.1683009999999998E-2</v>
      </c>
      <c r="Q130" s="119"/>
      <c r="R130" s="119"/>
      <c r="S130" s="119"/>
    </row>
    <row r="131" spans="1:19" hidden="1" outlineLevel="1">
      <c r="A131" s="62">
        <v>44197</v>
      </c>
      <c r="B131" s="119">
        <v>8876.1672182799994</v>
      </c>
      <c r="C131" s="119">
        <v>0</v>
      </c>
      <c r="D131" s="119">
        <v>0</v>
      </c>
      <c r="E131" s="119">
        <v>0</v>
      </c>
      <c r="F131" s="119">
        <v>144.38550448999999</v>
      </c>
      <c r="G131" s="119">
        <v>0</v>
      </c>
      <c r="H131" s="119">
        <v>144.38550448999999</v>
      </c>
      <c r="I131" s="119">
        <v>4445.3996485500002</v>
      </c>
      <c r="J131" s="119">
        <v>6.6051664600000004</v>
      </c>
      <c r="K131" s="119">
        <v>4438.7944820900002</v>
      </c>
      <c r="L131" s="119">
        <v>4286.38206524</v>
      </c>
      <c r="M131" s="119">
        <v>4278.2405768999997</v>
      </c>
      <c r="N131" s="119">
        <v>8.1414883400000004</v>
      </c>
      <c r="O131" s="119">
        <v>0</v>
      </c>
      <c r="P131" s="119">
        <v>3.1735649999999997E-2</v>
      </c>
      <c r="Q131" s="119"/>
      <c r="R131" s="119"/>
      <c r="S131" s="119"/>
    </row>
    <row r="132" spans="1:19" hidden="1" outlineLevel="1">
      <c r="A132" s="62">
        <v>44228</v>
      </c>
      <c r="B132" s="119">
        <v>8832.3818055299998</v>
      </c>
      <c r="C132" s="119">
        <v>0</v>
      </c>
      <c r="D132" s="119">
        <v>0</v>
      </c>
      <c r="E132" s="119">
        <v>0</v>
      </c>
      <c r="F132" s="119">
        <v>143.66362765</v>
      </c>
      <c r="G132" s="119">
        <v>0</v>
      </c>
      <c r="H132" s="119">
        <v>143.66362765</v>
      </c>
      <c r="I132" s="119">
        <v>4401.1683979700001</v>
      </c>
      <c r="J132" s="119">
        <v>6.1389310400000001</v>
      </c>
      <c r="K132" s="119">
        <v>4395.0294669300001</v>
      </c>
      <c r="L132" s="119">
        <v>4287.5497799100003</v>
      </c>
      <c r="M132" s="119">
        <v>4279.6495876500003</v>
      </c>
      <c r="N132" s="119">
        <v>7.9001922599999999</v>
      </c>
      <c r="O132" s="119">
        <v>0</v>
      </c>
      <c r="P132" s="119">
        <v>4.1412169999999998E-2</v>
      </c>
      <c r="Q132" s="119"/>
      <c r="R132" s="119"/>
      <c r="S132" s="119"/>
    </row>
    <row r="133" spans="1:19" hidden="1" outlineLevel="1">
      <c r="A133" s="62">
        <v>44256</v>
      </c>
      <c r="B133" s="119">
        <v>9092.0169898900003</v>
      </c>
      <c r="C133" s="119">
        <v>0</v>
      </c>
      <c r="D133" s="119">
        <v>0</v>
      </c>
      <c r="E133" s="119">
        <v>0</v>
      </c>
      <c r="F133" s="119">
        <v>144.1139149</v>
      </c>
      <c r="G133" s="119">
        <v>0</v>
      </c>
      <c r="H133" s="119">
        <v>144.1139149</v>
      </c>
      <c r="I133" s="119">
        <v>4554.97364311</v>
      </c>
      <c r="J133" s="119">
        <v>4.5807481399999999</v>
      </c>
      <c r="K133" s="119">
        <v>4550.3928949700003</v>
      </c>
      <c r="L133" s="119">
        <v>4392.9294318800003</v>
      </c>
      <c r="M133" s="119">
        <v>4385.1572779999997</v>
      </c>
      <c r="N133" s="119">
        <v>7.7721538800000003</v>
      </c>
      <c r="O133" s="119">
        <v>0</v>
      </c>
      <c r="P133" s="119">
        <v>3.915946E-2</v>
      </c>
      <c r="Q133" s="119"/>
      <c r="R133" s="119"/>
      <c r="S133" s="119"/>
    </row>
    <row r="134" spans="1:19" hidden="1" outlineLevel="1">
      <c r="A134" s="62">
        <v>44287</v>
      </c>
      <c r="B134" s="119">
        <v>9458.1618559899998</v>
      </c>
      <c r="C134" s="119">
        <v>0</v>
      </c>
      <c r="D134" s="119">
        <v>0</v>
      </c>
      <c r="E134" s="119">
        <v>0</v>
      </c>
      <c r="F134" s="119">
        <v>130.06942293</v>
      </c>
      <c r="G134" s="119">
        <v>0</v>
      </c>
      <c r="H134" s="119">
        <v>130.06942293</v>
      </c>
      <c r="I134" s="119">
        <v>4857.43736429</v>
      </c>
      <c r="J134" s="119">
        <v>3.9906255700000002</v>
      </c>
      <c r="K134" s="119">
        <v>4853.4467387200002</v>
      </c>
      <c r="L134" s="119">
        <v>4470.6550687700001</v>
      </c>
      <c r="M134" s="119">
        <v>4463.0303731599997</v>
      </c>
      <c r="N134" s="119">
        <v>7.6246956099999998</v>
      </c>
      <c r="O134" s="119">
        <v>0</v>
      </c>
      <c r="P134" s="119">
        <v>7.5521720000000001E-2</v>
      </c>
      <c r="Q134" s="119"/>
      <c r="R134" s="119"/>
      <c r="S134" s="119"/>
    </row>
    <row r="135" spans="1:19" hidden="1" outlineLevel="1">
      <c r="A135" s="62">
        <v>44317</v>
      </c>
      <c r="B135" s="119">
        <v>9809.2276313500006</v>
      </c>
      <c r="C135" s="119">
        <v>0</v>
      </c>
      <c r="D135" s="119">
        <v>0</v>
      </c>
      <c r="E135" s="119">
        <v>0</v>
      </c>
      <c r="F135" s="119">
        <v>130.13014598999999</v>
      </c>
      <c r="G135" s="119">
        <v>0</v>
      </c>
      <c r="H135" s="119">
        <v>130.13014598999999</v>
      </c>
      <c r="I135" s="119">
        <v>5090.0836561699998</v>
      </c>
      <c r="J135" s="119">
        <v>3.5620018099999999</v>
      </c>
      <c r="K135" s="119">
        <v>5086.52165436</v>
      </c>
      <c r="L135" s="119">
        <v>4589.0138291900003</v>
      </c>
      <c r="M135" s="119">
        <v>4581.5123909000004</v>
      </c>
      <c r="N135" s="119">
        <v>7.5014382900000003</v>
      </c>
      <c r="O135" s="119">
        <v>0</v>
      </c>
      <c r="P135" s="119">
        <v>3.9363269999999999E-2</v>
      </c>
      <c r="Q135" s="119"/>
      <c r="R135" s="119"/>
      <c r="S135" s="119"/>
    </row>
    <row r="136" spans="1:19" hidden="1" outlineLevel="1">
      <c r="A136" s="62">
        <v>44348</v>
      </c>
      <c r="B136" s="119">
        <v>10163.17541702</v>
      </c>
      <c r="C136" s="119">
        <v>0</v>
      </c>
      <c r="D136" s="119">
        <v>0</v>
      </c>
      <c r="E136" s="119">
        <v>0</v>
      </c>
      <c r="F136" s="119">
        <v>130.08275123000001</v>
      </c>
      <c r="G136" s="119">
        <v>0</v>
      </c>
      <c r="H136" s="119">
        <v>130.08275123000001</v>
      </c>
      <c r="I136" s="119">
        <v>5346.7932248999996</v>
      </c>
      <c r="J136" s="119">
        <v>2.6469293500000002</v>
      </c>
      <c r="K136" s="119">
        <v>5344.1462955500001</v>
      </c>
      <c r="L136" s="119">
        <v>4686.2994408900004</v>
      </c>
      <c r="M136" s="119">
        <v>4678.93801945</v>
      </c>
      <c r="N136" s="119">
        <v>7.36142144</v>
      </c>
      <c r="O136" s="119">
        <v>0</v>
      </c>
      <c r="P136" s="119">
        <v>3.9309910000000003E-2</v>
      </c>
      <c r="Q136" s="119"/>
      <c r="R136" s="119"/>
      <c r="S136" s="119"/>
    </row>
    <row r="137" spans="1:19" hidden="1" outlineLevel="1">
      <c r="A137" s="62">
        <v>44378</v>
      </c>
      <c r="B137" s="119">
        <v>10466.170402219999</v>
      </c>
      <c r="C137" s="119">
        <v>0</v>
      </c>
      <c r="D137" s="119">
        <v>0</v>
      </c>
      <c r="E137" s="119">
        <v>0</v>
      </c>
      <c r="F137" s="119">
        <v>126.18341503000001</v>
      </c>
      <c r="G137" s="119">
        <v>0</v>
      </c>
      <c r="H137" s="119">
        <v>126.18341503000001</v>
      </c>
      <c r="I137" s="119">
        <v>5552.8516646999997</v>
      </c>
      <c r="J137" s="119">
        <v>15.207935389999999</v>
      </c>
      <c r="K137" s="119">
        <v>5537.6437293099998</v>
      </c>
      <c r="L137" s="119">
        <v>4787.1353224900004</v>
      </c>
      <c r="M137" s="119">
        <v>4780.2040997000004</v>
      </c>
      <c r="N137" s="119">
        <v>6.9312227899999996</v>
      </c>
      <c r="O137" s="119">
        <v>0</v>
      </c>
      <c r="P137" s="119">
        <v>5.6822940000000002E-2</v>
      </c>
      <c r="Q137" s="119"/>
      <c r="R137" s="119"/>
      <c r="S137" s="119"/>
    </row>
    <row r="138" spans="1:19" hidden="1" outlineLevel="1">
      <c r="A138" s="62">
        <v>44409</v>
      </c>
      <c r="B138" s="119">
        <v>10679.19867776</v>
      </c>
      <c r="C138" s="119">
        <v>0</v>
      </c>
      <c r="D138" s="119">
        <v>0</v>
      </c>
      <c r="E138" s="119">
        <v>0</v>
      </c>
      <c r="F138" s="119">
        <v>126.10804039999999</v>
      </c>
      <c r="G138" s="119">
        <v>0</v>
      </c>
      <c r="H138" s="119">
        <v>126.10804039999999</v>
      </c>
      <c r="I138" s="119">
        <v>5623.4713249200004</v>
      </c>
      <c r="J138" s="119">
        <v>31.445009989999999</v>
      </c>
      <c r="K138" s="119">
        <v>5592.0263149299999</v>
      </c>
      <c r="L138" s="119">
        <v>4929.6193124399997</v>
      </c>
      <c r="M138" s="119">
        <v>4922.7911705200004</v>
      </c>
      <c r="N138" s="119">
        <v>6.8281419200000002</v>
      </c>
      <c r="O138" s="119">
        <v>0</v>
      </c>
      <c r="P138" s="119">
        <v>6.3940590000000005E-2</v>
      </c>
      <c r="Q138" s="119"/>
      <c r="R138" s="119"/>
      <c r="S138" s="119"/>
    </row>
    <row r="139" spans="1:19" hidden="1" outlineLevel="1">
      <c r="A139" s="62">
        <v>44440</v>
      </c>
      <c r="B139" s="119">
        <v>10956.14468741</v>
      </c>
      <c r="C139" s="119">
        <v>0</v>
      </c>
      <c r="D139" s="119">
        <v>0</v>
      </c>
      <c r="E139" s="119">
        <v>0</v>
      </c>
      <c r="F139" s="119">
        <v>126.06621457999999</v>
      </c>
      <c r="G139" s="119">
        <v>0</v>
      </c>
      <c r="H139" s="119">
        <v>126.06621457999999</v>
      </c>
      <c r="I139" s="119">
        <v>5868.0035499599999</v>
      </c>
      <c r="J139" s="119">
        <v>82.487073850000002</v>
      </c>
      <c r="K139" s="119">
        <v>5785.5164761100004</v>
      </c>
      <c r="L139" s="119">
        <v>4962.0749228699997</v>
      </c>
      <c r="M139" s="119">
        <v>4955.9586490000002</v>
      </c>
      <c r="N139" s="119">
        <v>6.1162738699999997</v>
      </c>
      <c r="O139" s="119">
        <v>0</v>
      </c>
      <c r="P139" s="119">
        <v>7.0834640000000004E-2</v>
      </c>
      <c r="Q139" s="119"/>
      <c r="R139" s="119"/>
      <c r="S139" s="119"/>
    </row>
    <row r="140" spans="1:19">
      <c r="A140" s="62">
        <v>44470</v>
      </c>
      <c r="B140" s="119">
        <v>11259.043242690001</v>
      </c>
      <c r="C140" s="119">
        <v>0</v>
      </c>
      <c r="D140" s="119">
        <v>0</v>
      </c>
      <c r="E140" s="119">
        <v>0</v>
      </c>
      <c r="F140" s="119">
        <v>122.34391956</v>
      </c>
      <c r="G140" s="119">
        <v>0</v>
      </c>
      <c r="H140" s="119">
        <v>122.34391956</v>
      </c>
      <c r="I140" s="119">
        <v>6157.7886699299997</v>
      </c>
      <c r="J140" s="119">
        <v>82.099354439999999</v>
      </c>
      <c r="K140" s="119">
        <v>6075.6893154899999</v>
      </c>
      <c r="L140" s="119">
        <v>4978.9106531999996</v>
      </c>
      <c r="M140" s="119">
        <v>4972.9525057000001</v>
      </c>
      <c r="N140" s="119">
        <v>5.9581474999999999</v>
      </c>
      <c r="O140" s="119">
        <v>0</v>
      </c>
      <c r="P140" s="119">
        <v>7.9328140000000005E-2</v>
      </c>
      <c r="Q140" s="119"/>
      <c r="R140" s="119"/>
      <c r="S140" s="119"/>
    </row>
    <row r="141" spans="1:19">
      <c r="A141" s="62">
        <v>44501</v>
      </c>
      <c r="B141" s="119">
        <v>11319.93882834</v>
      </c>
      <c r="C141" s="119">
        <v>0</v>
      </c>
      <c r="D141" s="119">
        <v>0</v>
      </c>
      <c r="E141" s="119">
        <v>0</v>
      </c>
      <c r="F141" s="119">
        <v>122.27519427</v>
      </c>
      <c r="G141" s="119">
        <v>0</v>
      </c>
      <c r="H141" s="119">
        <v>122.27519427</v>
      </c>
      <c r="I141" s="119">
        <v>6111.1527916100003</v>
      </c>
      <c r="J141" s="119">
        <v>80.999031610000003</v>
      </c>
      <c r="K141" s="119">
        <v>6030.1537600000001</v>
      </c>
      <c r="L141" s="119">
        <v>5086.5108424600003</v>
      </c>
      <c r="M141" s="119">
        <v>5080.6397463000003</v>
      </c>
      <c r="N141" s="119">
        <v>5.8710961599999996</v>
      </c>
      <c r="O141" s="119">
        <v>0</v>
      </c>
      <c r="P141" s="119">
        <v>5.1456660000000001E-2</v>
      </c>
      <c r="Q141" s="119"/>
      <c r="R141" s="119"/>
      <c r="S141" s="119"/>
    </row>
    <row r="142" spans="1:19">
      <c r="A142" s="62">
        <v>44531</v>
      </c>
      <c r="B142" s="119">
        <v>11409.99831427</v>
      </c>
      <c r="C142" s="119">
        <v>0</v>
      </c>
      <c r="D142" s="119">
        <v>0</v>
      </c>
      <c r="E142" s="119">
        <v>0</v>
      </c>
      <c r="F142" s="119">
        <v>122.41039762</v>
      </c>
      <c r="G142" s="119">
        <v>0</v>
      </c>
      <c r="H142" s="119">
        <v>122.41039762</v>
      </c>
      <c r="I142" s="119">
        <v>6182.1516473399997</v>
      </c>
      <c r="J142" s="119">
        <v>78.852705689999993</v>
      </c>
      <c r="K142" s="119">
        <v>6103.2989416500004</v>
      </c>
      <c r="L142" s="119">
        <v>5105.4362693100002</v>
      </c>
      <c r="M142" s="119">
        <v>5100.0851217700001</v>
      </c>
      <c r="N142" s="119">
        <v>5.3511475400000004</v>
      </c>
      <c r="O142" s="119">
        <v>0</v>
      </c>
      <c r="P142" s="119">
        <v>5.8483720000000003E-2</v>
      </c>
      <c r="Q142" s="119"/>
      <c r="R142" s="119"/>
      <c r="S142" s="119"/>
    </row>
    <row r="143" spans="1:19">
      <c r="A143" s="62">
        <v>44562</v>
      </c>
      <c r="B143" s="119">
        <v>11793.306585009999</v>
      </c>
      <c r="C143" s="119">
        <v>8.3499999999999997E-6</v>
      </c>
      <c r="D143" s="119">
        <v>0</v>
      </c>
      <c r="E143" s="119">
        <v>8.3499999999999997E-6</v>
      </c>
      <c r="F143" s="119">
        <v>122.84617399</v>
      </c>
      <c r="G143" s="119">
        <v>0</v>
      </c>
      <c r="H143" s="119">
        <v>122.84617399</v>
      </c>
      <c r="I143" s="119">
        <v>6424.33387743</v>
      </c>
      <c r="J143" s="119">
        <v>82.690476169999997</v>
      </c>
      <c r="K143" s="119">
        <v>6341.6434012600002</v>
      </c>
      <c r="L143" s="119">
        <v>5246.1265252399999</v>
      </c>
      <c r="M143" s="119">
        <v>5241.1049943500002</v>
      </c>
      <c r="N143" s="119">
        <v>5.0215308900000002</v>
      </c>
      <c r="O143" s="119">
        <v>0</v>
      </c>
      <c r="P143" s="119">
        <v>7.7666020000000002E-2</v>
      </c>
      <c r="Q143" s="119"/>
      <c r="R143" s="119"/>
      <c r="S143" s="119"/>
    </row>
    <row r="144" spans="1:19">
      <c r="A144" s="62">
        <v>44593</v>
      </c>
      <c r="B144" s="119">
        <v>11907.502621</v>
      </c>
      <c r="C144" s="119">
        <v>2.5088999999999998E-4</v>
      </c>
      <c r="D144" s="119">
        <v>0</v>
      </c>
      <c r="E144" s="119">
        <v>2.5088999999999998E-4</v>
      </c>
      <c r="F144" s="119">
        <v>107.26272709</v>
      </c>
      <c r="G144" s="119">
        <v>0</v>
      </c>
      <c r="H144" s="119">
        <v>107.26272709</v>
      </c>
      <c r="I144" s="119">
        <v>6406.0538715100001</v>
      </c>
      <c r="J144" s="119">
        <v>81.178796930000004</v>
      </c>
      <c r="K144" s="119">
        <v>6324.8750745799998</v>
      </c>
      <c r="L144" s="119">
        <v>5394.1857715100004</v>
      </c>
      <c r="M144" s="119">
        <v>5389.3292507300002</v>
      </c>
      <c r="N144" s="119">
        <v>4.8565207800000003</v>
      </c>
      <c r="O144" s="119">
        <v>0</v>
      </c>
      <c r="P144" s="119">
        <v>5.7897770000000001E-2</v>
      </c>
      <c r="Q144" s="119"/>
      <c r="R144" s="119"/>
      <c r="S144" s="119"/>
    </row>
    <row r="145" spans="1:19">
      <c r="A145" s="62">
        <v>44621</v>
      </c>
      <c r="B145" s="119">
        <v>11885.877945599999</v>
      </c>
      <c r="C145" s="119">
        <v>2.6615999999999999E-4</v>
      </c>
      <c r="D145" s="119">
        <v>0</v>
      </c>
      <c r="E145" s="119">
        <v>2.6615999999999999E-4</v>
      </c>
      <c r="F145" s="119">
        <v>107.32212964999999</v>
      </c>
      <c r="G145" s="119">
        <v>0</v>
      </c>
      <c r="H145" s="119">
        <v>107.32212964999999</v>
      </c>
      <c r="I145" s="119">
        <v>6529.8929158800001</v>
      </c>
      <c r="J145" s="119">
        <v>79.753592979999993</v>
      </c>
      <c r="K145" s="119">
        <v>6450.1393228999996</v>
      </c>
      <c r="L145" s="119">
        <v>5248.6626339100003</v>
      </c>
      <c r="M145" s="119">
        <v>5243.8543664199997</v>
      </c>
      <c r="N145" s="119">
        <v>4.8082674900000004</v>
      </c>
      <c r="O145" s="119">
        <v>0</v>
      </c>
      <c r="P145" s="119">
        <v>7.3056899999999994E-2</v>
      </c>
      <c r="Q145" s="119"/>
      <c r="R145" s="119"/>
      <c r="S145" s="119"/>
    </row>
    <row r="146" spans="1:19">
      <c r="A146" s="62">
        <v>44652</v>
      </c>
      <c r="B146" s="119">
        <v>12817.706445690001</v>
      </c>
      <c r="C146" s="119">
        <v>2.8182000000000001E-4</v>
      </c>
      <c r="D146" s="119">
        <v>0</v>
      </c>
      <c r="E146" s="119">
        <v>2.8182000000000001E-4</v>
      </c>
      <c r="F146" s="119">
        <v>102.96529044</v>
      </c>
      <c r="G146" s="119">
        <v>0</v>
      </c>
      <c r="H146" s="119">
        <v>102.96529044</v>
      </c>
      <c r="I146" s="119">
        <v>7563.7952627200002</v>
      </c>
      <c r="J146" s="119">
        <v>78.127140319999995</v>
      </c>
      <c r="K146" s="119">
        <v>7485.6681224000004</v>
      </c>
      <c r="L146" s="119">
        <v>5150.9456107100004</v>
      </c>
      <c r="M146" s="119">
        <v>5146.2645066900004</v>
      </c>
      <c r="N146" s="119">
        <v>4.6811040200000003</v>
      </c>
      <c r="O146" s="119">
        <v>0</v>
      </c>
      <c r="P146" s="119">
        <v>7.911348E-2</v>
      </c>
      <c r="Q146" s="119"/>
      <c r="R146" s="119"/>
      <c r="S146" s="119"/>
    </row>
    <row r="147" spans="1:19">
      <c r="A147" s="62">
        <v>44682</v>
      </c>
      <c r="B147" s="119">
        <v>13634.01909028</v>
      </c>
      <c r="C147" s="119">
        <v>0</v>
      </c>
      <c r="D147" s="119">
        <v>0</v>
      </c>
      <c r="E147" s="119">
        <v>0</v>
      </c>
      <c r="F147" s="119">
        <v>26.28862509</v>
      </c>
      <c r="G147" s="119">
        <v>0</v>
      </c>
      <c r="H147" s="119">
        <v>26.28862509</v>
      </c>
      <c r="I147" s="119">
        <v>8512.7437542099997</v>
      </c>
      <c r="J147" s="119">
        <v>76.577094220000006</v>
      </c>
      <c r="K147" s="119">
        <v>8436.16665999</v>
      </c>
      <c r="L147" s="119">
        <v>5094.9867109799998</v>
      </c>
      <c r="M147" s="119">
        <v>5090.4102060599998</v>
      </c>
      <c r="N147" s="119">
        <v>4.5765049199999996</v>
      </c>
      <c r="O147" s="119">
        <v>0</v>
      </c>
      <c r="P147" s="119">
        <v>8.0808249999999998E-2</v>
      </c>
      <c r="Q147" s="119"/>
      <c r="R147" s="119"/>
      <c r="S147" s="119"/>
    </row>
    <row r="148" spans="1:19">
      <c r="A148" s="62">
        <v>44713</v>
      </c>
      <c r="B148" s="119">
        <v>13778.340359760001</v>
      </c>
      <c r="C148" s="119">
        <v>0</v>
      </c>
      <c r="D148" s="119">
        <v>0</v>
      </c>
      <c r="E148" s="119">
        <v>0</v>
      </c>
      <c r="F148" s="119">
        <v>20.667499809999999</v>
      </c>
      <c r="G148" s="119">
        <v>0</v>
      </c>
      <c r="H148" s="119">
        <v>20.667499809999999</v>
      </c>
      <c r="I148" s="119">
        <v>8784.6228447800004</v>
      </c>
      <c r="J148" s="119">
        <v>78.253564940000004</v>
      </c>
      <c r="K148" s="119">
        <v>8706.3692798400007</v>
      </c>
      <c r="L148" s="119">
        <v>4973.0500151699998</v>
      </c>
      <c r="M148" s="119">
        <v>4968.6521983700004</v>
      </c>
      <c r="N148" s="119">
        <v>4.3978168000000002</v>
      </c>
      <c r="O148" s="119">
        <v>0</v>
      </c>
      <c r="P148" s="119">
        <v>8.0674360000000001E-2</v>
      </c>
      <c r="Q148" s="119"/>
      <c r="R148" s="119"/>
      <c r="S148" s="119"/>
    </row>
    <row r="149" spans="1:19">
      <c r="A149" s="62">
        <v>44743</v>
      </c>
      <c r="B149" s="119">
        <v>13896.332177259999</v>
      </c>
      <c r="C149" s="119">
        <v>0</v>
      </c>
      <c r="D149" s="119">
        <v>0</v>
      </c>
      <c r="E149" s="119">
        <v>0</v>
      </c>
      <c r="F149" s="119">
        <v>16.77763788</v>
      </c>
      <c r="G149" s="119">
        <v>0</v>
      </c>
      <c r="H149" s="119">
        <v>16.77763788</v>
      </c>
      <c r="I149" s="119">
        <v>8995.9489179499997</v>
      </c>
      <c r="J149" s="119">
        <v>48.309922219999997</v>
      </c>
      <c r="K149" s="119">
        <v>8947.6389957299998</v>
      </c>
      <c r="L149" s="119">
        <v>4883.6056214299997</v>
      </c>
      <c r="M149" s="119">
        <v>4879.1926122799996</v>
      </c>
      <c r="N149" s="119">
        <v>4.4130091499999997</v>
      </c>
      <c r="O149" s="119">
        <v>0</v>
      </c>
      <c r="P149" s="119">
        <v>8.9030360000000003E-2</v>
      </c>
      <c r="Q149" s="119"/>
      <c r="R149" s="119"/>
      <c r="S149" s="119"/>
    </row>
    <row r="150" spans="1:19">
      <c r="A150" s="62">
        <v>44774</v>
      </c>
      <c r="B150" s="119">
        <v>13856.649822769999</v>
      </c>
      <c r="C150" s="119">
        <v>0</v>
      </c>
      <c r="D150" s="119">
        <v>0</v>
      </c>
      <c r="E150" s="119">
        <v>0</v>
      </c>
      <c r="F150" s="119">
        <v>16.751028080000001</v>
      </c>
      <c r="G150" s="119">
        <v>0</v>
      </c>
      <c r="H150" s="119">
        <v>16.751028080000001</v>
      </c>
      <c r="I150" s="119">
        <v>9052.2275811799991</v>
      </c>
      <c r="J150" s="119">
        <v>48.024440589999998</v>
      </c>
      <c r="K150" s="119">
        <v>9004.2031405899997</v>
      </c>
      <c r="L150" s="119">
        <v>4787.6712135099997</v>
      </c>
      <c r="M150" s="119">
        <v>4783.4129232499999</v>
      </c>
      <c r="N150" s="119">
        <v>4.2582902599999999</v>
      </c>
      <c r="O150" s="119">
        <v>0</v>
      </c>
      <c r="P150" s="119">
        <v>8.2574419999999996E-2</v>
      </c>
      <c r="Q150" s="119"/>
      <c r="R150" s="119"/>
      <c r="S150" s="119"/>
    </row>
    <row r="151" spans="1:19">
      <c r="A151" s="62">
        <v>44805</v>
      </c>
      <c r="B151" s="119">
        <v>13733.94120325</v>
      </c>
      <c r="C151" s="119">
        <v>0</v>
      </c>
      <c r="D151" s="119">
        <v>0</v>
      </c>
      <c r="E151" s="119">
        <v>0</v>
      </c>
      <c r="F151" s="119">
        <v>16.74643502</v>
      </c>
      <c r="G151" s="119">
        <v>0</v>
      </c>
      <c r="H151" s="119">
        <v>16.74643502</v>
      </c>
      <c r="I151" s="119">
        <v>9025.4157613999996</v>
      </c>
      <c r="J151" s="119">
        <v>9.8208965999999993</v>
      </c>
      <c r="K151" s="119">
        <v>9015.5948647999994</v>
      </c>
      <c r="L151" s="119">
        <v>4691.7790068300001</v>
      </c>
      <c r="M151" s="119">
        <v>4687.7256028600004</v>
      </c>
      <c r="N151" s="119">
        <v>4.0534039699999997</v>
      </c>
      <c r="O151" s="119">
        <v>0</v>
      </c>
      <c r="P151" s="119">
        <v>7.564651E-2</v>
      </c>
      <c r="Q151" s="119"/>
      <c r="R151" s="119"/>
      <c r="S151" s="119"/>
    </row>
    <row r="152" spans="1:19">
      <c r="A152" s="62">
        <v>44835</v>
      </c>
      <c r="B152" s="119">
        <v>13604.63809527</v>
      </c>
      <c r="C152" s="119">
        <v>0</v>
      </c>
      <c r="D152" s="119">
        <v>0</v>
      </c>
      <c r="E152" s="119">
        <v>0</v>
      </c>
      <c r="F152" s="119">
        <v>12.91138046</v>
      </c>
      <c r="G152" s="119">
        <v>0</v>
      </c>
      <c r="H152" s="119">
        <v>12.91138046</v>
      </c>
      <c r="I152" s="119">
        <v>8962.3860695500007</v>
      </c>
      <c r="J152" s="119">
        <v>19.579496429999999</v>
      </c>
      <c r="K152" s="119">
        <v>8942.8065731200004</v>
      </c>
      <c r="L152" s="119">
        <v>4629.3406452600002</v>
      </c>
      <c r="M152" s="119">
        <v>4625.3733878499997</v>
      </c>
      <c r="N152" s="119">
        <v>3.9672574100000002</v>
      </c>
      <c r="O152" s="119">
        <v>0</v>
      </c>
      <c r="P152" s="119">
        <v>9.9240910000000002E-2</v>
      </c>
      <c r="Q152" s="119"/>
      <c r="R152" s="119"/>
      <c r="S152" s="119"/>
    </row>
  </sheetData>
  <mergeCells count="10">
    <mergeCell ref="L8:N8"/>
    <mergeCell ref="A6:A9"/>
    <mergeCell ref="B6:N6"/>
    <mergeCell ref="O6:O9"/>
    <mergeCell ref="P6:P9"/>
    <mergeCell ref="B7:B9"/>
    <mergeCell ref="C7:N7"/>
    <mergeCell ref="C8:E8"/>
    <mergeCell ref="F8:H8"/>
    <mergeCell ref="I8:K8"/>
  </mergeCells>
  <hyperlinks>
    <hyperlink ref="A3" location="'на звітну дату'!A1" display="Кредити, надані депозитними корпораціями (крім Національного банку України) у розрізі секторів економіки"/>
    <hyperlink ref="A1" location="Зміст!A1" display="Зміст"/>
  </hyperlinks>
  <printOptions horizontalCentered="1"/>
  <pageMargins left="0.39370078740157483" right="0.19685039370078741" top="0.39370078740157483" bottom="0.39370078740157483" header="0.19685039370078741" footer="0.19685039370078741"/>
  <pageSetup paperSize="9" scale="86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3" tint="0.39997558519241921"/>
  </sheetPr>
  <dimension ref="A1:Q152"/>
  <sheetViews>
    <sheetView showGridLines="0" zoomScaleNormal="100" zoomScaleSheetLayoutView="95" workbookViewId="0">
      <selection activeCell="A2" sqref="A2"/>
    </sheetView>
  </sheetViews>
  <sheetFormatPr defaultColWidth="9.109375" defaultRowHeight="13.8" outlineLevelRow="1"/>
  <cols>
    <col min="1" max="1" width="8" style="71" customWidth="1"/>
    <col min="2" max="2" width="12.33203125" style="71" customWidth="1"/>
    <col min="3" max="13" width="9.33203125" style="71" customWidth="1"/>
    <col min="14" max="16384" width="9.109375" style="71"/>
  </cols>
  <sheetData>
    <row r="1" spans="1:17" ht="14.4">
      <c r="A1" s="108" t="s">
        <v>173</v>
      </c>
    </row>
    <row r="2" spans="1:17" ht="5.25" customHeight="1"/>
    <row r="3" spans="1:17" ht="28.5" customHeight="1">
      <c r="A3" s="200" t="s">
        <v>77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7" ht="12.75" customHeight="1">
      <c r="A4" s="56" t="s">
        <v>62</v>
      </c>
    </row>
    <row r="5" spans="1:17" ht="12.75" customHeight="1">
      <c r="A5" s="57" t="s">
        <v>239</v>
      </c>
    </row>
    <row r="6" spans="1:17" s="72" customFormat="1" ht="12.75" customHeight="1">
      <c r="A6" s="202" t="s">
        <v>0</v>
      </c>
      <c r="B6" s="191" t="s">
        <v>63</v>
      </c>
      <c r="C6" s="205" t="s">
        <v>7</v>
      </c>
      <c r="D6" s="205"/>
      <c r="E6" s="205"/>
      <c r="F6" s="205" t="s">
        <v>2</v>
      </c>
      <c r="G6" s="205"/>
      <c r="H6" s="205"/>
      <c r="I6" s="205"/>
      <c r="J6" s="205"/>
      <c r="K6" s="205"/>
      <c r="L6" s="205"/>
      <c r="M6" s="205"/>
    </row>
    <row r="7" spans="1:17" s="72" customFormat="1" ht="16.5" customHeight="1">
      <c r="A7" s="203"/>
      <c r="B7" s="191"/>
      <c r="C7" s="205"/>
      <c r="D7" s="205"/>
      <c r="E7" s="205"/>
      <c r="F7" s="205" t="s">
        <v>17</v>
      </c>
      <c r="G7" s="206"/>
      <c r="H7" s="206"/>
      <c r="I7" s="206"/>
      <c r="J7" s="205" t="s">
        <v>9</v>
      </c>
      <c r="K7" s="206"/>
      <c r="L7" s="206"/>
      <c r="M7" s="206"/>
    </row>
    <row r="8" spans="1:17" s="72" customFormat="1" ht="82.5" customHeight="1">
      <c r="A8" s="204"/>
      <c r="B8" s="191"/>
      <c r="C8" s="79" t="s">
        <v>10</v>
      </c>
      <c r="D8" s="79" t="s">
        <v>11</v>
      </c>
      <c r="E8" s="79" t="s">
        <v>12</v>
      </c>
      <c r="F8" s="79" t="s">
        <v>13</v>
      </c>
      <c r="G8" s="79" t="s">
        <v>10</v>
      </c>
      <c r="H8" s="79" t="s">
        <v>11</v>
      </c>
      <c r="I8" s="79" t="s">
        <v>12</v>
      </c>
      <c r="J8" s="79" t="s">
        <v>13</v>
      </c>
      <c r="K8" s="79" t="s">
        <v>10</v>
      </c>
      <c r="L8" s="79" t="s">
        <v>11</v>
      </c>
      <c r="M8" s="79" t="s">
        <v>12</v>
      </c>
    </row>
    <row r="9" spans="1:17" s="72" customFormat="1" hidden="1">
      <c r="A9" s="133"/>
      <c r="B9" s="132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7" s="72" customFormat="1">
      <c r="A10" s="69">
        <v>1</v>
      </c>
      <c r="B10" s="60">
        <v>2</v>
      </c>
      <c r="C10" s="69">
        <v>3</v>
      </c>
      <c r="D10" s="60">
        <v>4</v>
      </c>
      <c r="E10" s="69">
        <v>5</v>
      </c>
      <c r="F10" s="60">
        <v>6</v>
      </c>
      <c r="G10" s="69">
        <v>7</v>
      </c>
      <c r="H10" s="60">
        <v>8</v>
      </c>
      <c r="I10" s="69">
        <v>9</v>
      </c>
      <c r="J10" s="60">
        <v>10</v>
      </c>
      <c r="K10" s="69">
        <v>11</v>
      </c>
      <c r="L10" s="60">
        <v>12</v>
      </c>
      <c r="M10" s="69">
        <v>13</v>
      </c>
    </row>
    <row r="11" spans="1:17" hidden="1" outlineLevel="1">
      <c r="A11" s="62">
        <v>40544</v>
      </c>
      <c r="B11" s="89">
        <v>2489.43325856</v>
      </c>
      <c r="C11" s="89">
        <f>G11+K11</f>
        <v>620.00050466999994</v>
      </c>
      <c r="D11" s="89">
        <f t="shared" ref="D11:E11" si="0">H11+L11</f>
        <v>1242.6303944199999</v>
      </c>
      <c r="E11" s="89">
        <f t="shared" si="0"/>
        <v>626.80235947000006</v>
      </c>
      <c r="F11" s="89">
        <v>1573.9814783500001</v>
      </c>
      <c r="G11" s="89">
        <v>551.33806690999995</v>
      </c>
      <c r="H11" s="89">
        <v>828.09374965999996</v>
      </c>
      <c r="I11" s="89">
        <v>194.54966178000001</v>
      </c>
      <c r="J11" s="89">
        <v>915.45178021000004</v>
      </c>
      <c r="K11" s="89">
        <v>68.662437760000003</v>
      </c>
      <c r="L11" s="89">
        <v>414.53664476</v>
      </c>
      <c r="M11" s="89">
        <v>432.25269768999999</v>
      </c>
      <c r="N11" s="89"/>
      <c r="O11" s="89"/>
      <c r="P11" s="89"/>
      <c r="Q11" s="89"/>
    </row>
    <row r="12" spans="1:17" hidden="1" outlineLevel="1">
      <c r="A12" s="62">
        <v>40575</v>
      </c>
      <c r="B12" s="89">
        <v>2540.0696884200001</v>
      </c>
      <c r="C12" s="89">
        <f t="shared" ref="C12:C53" si="1">G12+K12</f>
        <v>655.97553059999996</v>
      </c>
      <c r="D12" s="89">
        <f t="shared" ref="D12:D54" si="2">H12+L12</f>
        <v>1250.23276429</v>
      </c>
      <c r="E12" s="89">
        <f t="shared" ref="E12:E54" si="3">I12+M12</f>
        <v>633.86139352999999</v>
      </c>
      <c r="F12" s="89">
        <v>1619.4713009</v>
      </c>
      <c r="G12" s="89">
        <v>588.56264800999998</v>
      </c>
      <c r="H12" s="89">
        <v>834.62126144000001</v>
      </c>
      <c r="I12" s="89">
        <v>196.28739145</v>
      </c>
      <c r="J12" s="89">
        <v>920.59838751999996</v>
      </c>
      <c r="K12" s="89">
        <v>67.412882589999995</v>
      </c>
      <c r="L12" s="89">
        <v>415.61150285000002</v>
      </c>
      <c r="M12" s="89">
        <v>437.57400208000001</v>
      </c>
      <c r="N12" s="89"/>
      <c r="O12" s="89"/>
      <c r="P12" s="89"/>
      <c r="Q12" s="89"/>
    </row>
    <row r="13" spans="1:17" hidden="1" outlineLevel="1">
      <c r="A13" s="62">
        <v>40603</v>
      </c>
      <c r="B13" s="89">
        <v>2596.5587335</v>
      </c>
      <c r="C13" s="89">
        <f t="shared" si="1"/>
        <v>670.31807667999999</v>
      </c>
      <c r="D13" s="89">
        <f t="shared" si="2"/>
        <v>1292.44562092</v>
      </c>
      <c r="E13" s="89">
        <f t="shared" si="3"/>
        <v>633.79503590000002</v>
      </c>
      <c r="F13" s="89">
        <v>1729.6400341799999</v>
      </c>
      <c r="G13" s="89">
        <v>628.56160051999996</v>
      </c>
      <c r="H13" s="89">
        <v>905.40228056000001</v>
      </c>
      <c r="I13" s="89">
        <v>195.67615309999999</v>
      </c>
      <c r="J13" s="89">
        <v>866.91869931999997</v>
      </c>
      <c r="K13" s="89">
        <v>41.756476159999998</v>
      </c>
      <c r="L13" s="89">
        <v>387.04334036</v>
      </c>
      <c r="M13" s="89">
        <v>438.11888279999999</v>
      </c>
      <c r="N13" s="89"/>
      <c r="O13" s="89"/>
      <c r="P13" s="89"/>
      <c r="Q13" s="89"/>
    </row>
    <row r="14" spans="1:17" hidden="1" outlineLevel="1">
      <c r="A14" s="62">
        <v>40634</v>
      </c>
      <c r="B14" s="89">
        <v>2659.5184011000001</v>
      </c>
      <c r="C14" s="89">
        <f t="shared" si="1"/>
        <v>698.73347976000002</v>
      </c>
      <c r="D14" s="89">
        <f t="shared" si="2"/>
        <v>1389.49941977</v>
      </c>
      <c r="E14" s="89">
        <f t="shared" si="3"/>
        <v>571.28550156999995</v>
      </c>
      <c r="F14" s="89">
        <v>1841.23230571</v>
      </c>
      <c r="G14" s="89">
        <v>657.77952908999998</v>
      </c>
      <c r="H14" s="89">
        <v>1007.5651166</v>
      </c>
      <c r="I14" s="89">
        <v>175.88766002</v>
      </c>
      <c r="J14" s="89">
        <v>818.28609539000001</v>
      </c>
      <c r="K14" s="89">
        <v>40.953950669999998</v>
      </c>
      <c r="L14" s="89">
        <v>381.93430317000002</v>
      </c>
      <c r="M14" s="89">
        <v>395.39784155000001</v>
      </c>
      <c r="N14" s="89"/>
      <c r="O14" s="89"/>
      <c r="P14" s="89"/>
      <c r="Q14" s="89"/>
    </row>
    <row r="15" spans="1:17" hidden="1" outlineLevel="1">
      <c r="A15" s="62">
        <v>40664</v>
      </c>
      <c r="B15" s="89">
        <v>2723.7675920900001</v>
      </c>
      <c r="C15" s="89">
        <f t="shared" si="1"/>
        <v>751.78364104999991</v>
      </c>
      <c r="D15" s="89">
        <f t="shared" si="2"/>
        <v>1565.1840384399998</v>
      </c>
      <c r="E15" s="89">
        <f t="shared" si="3"/>
        <v>406.79991259999997</v>
      </c>
      <c r="F15" s="89">
        <v>2091.8338033499999</v>
      </c>
      <c r="G15" s="89">
        <v>704.59613879999995</v>
      </c>
      <c r="H15" s="89">
        <v>1198.0373119599999</v>
      </c>
      <c r="I15" s="89">
        <v>189.20035258999999</v>
      </c>
      <c r="J15" s="89">
        <v>631.93378873999995</v>
      </c>
      <c r="K15" s="89">
        <v>47.187502250000001</v>
      </c>
      <c r="L15" s="89">
        <v>367.14672647999998</v>
      </c>
      <c r="M15" s="89">
        <v>217.59956001</v>
      </c>
      <c r="N15" s="89"/>
      <c r="O15" s="89"/>
      <c r="P15" s="89"/>
      <c r="Q15" s="89"/>
    </row>
    <row r="16" spans="1:17" hidden="1" outlineLevel="1">
      <c r="A16" s="62">
        <v>40695</v>
      </c>
      <c r="B16" s="89">
        <v>2626.3533908999998</v>
      </c>
      <c r="C16" s="89">
        <f t="shared" si="1"/>
        <v>789.62037110000006</v>
      </c>
      <c r="D16" s="89">
        <f t="shared" si="2"/>
        <v>1533.44460493</v>
      </c>
      <c r="E16" s="89">
        <f t="shared" si="3"/>
        <v>303.28841487</v>
      </c>
      <c r="F16" s="89">
        <v>2136.9856232500001</v>
      </c>
      <c r="G16" s="89">
        <v>748.92286864000005</v>
      </c>
      <c r="H16" s="89">
        <v>1227.47873467</v>
      </c>
      <c r="I16" s="89">
        <v>160.58401993999999</v>
      </c>
      <c r="J16" s="89">
        <v>489.36776765000002</v>
      </c>
      <c r="K16" s="89">
        <v>40.697502460000003</v>
      </c>
      <c r="L16" s="89">
        <v>305.96587025999997</v>
      </c>
      <c r="M16" s="89">
        <v>142.70439493000001</v>
      </c>
      <c r="N16" s="89"/>
      <c r="O16" s="89"/>
      <c r="P16" s="89"/>
      <c r="Q16" s="89"/>
    </row>
    <row r="17" spans="1:17" hidden="1" outlineLevel="1">
      <c r="A17" s="62">
        <v>40725</v>
      </c>
      <c r="B17" s="89">
        <v>2679.3053369300001</v>
      </c>
      <c r="C17" s="89">
        <f t="shared" si="1"/>
        <v>869.50128491999999</v>
      </c>
      <c r="D17" s="89">
        <f t="shared" si="2"/>
        <v>1506.5916119999999</v>
      </c>
      <c r="E17" s="89">
        <f t="shared" si="3"/>
        <v>303.21244001000002</v>
      </c>
      <c r="F17" s="89">
        <v>2248.3977473</v>
      </c>
      <c r="G17" s="89">
        <v>836.03569967999999</v>
      </c>
      <c r="H17" s="89">
        <v>1264.90493507</v>
      </c>
      <c r="I17" s="89">
        <v>147.45711255000001</v>
      </c>
      <c r="J17" s="89">
        <v>430.90758963000002</v>
      </c>
      <c r="K17" s="89">
        <v>33.465585240000003</v>
      </c>
      <c r="L17" s="89">
        <v>241.68667693</v>
      </c>
      <c r="M17" s="89">
        <v>155.75532745999999</v>
      </c>
      <c r="N17" s="89"/>
      <c r="O17" s="89"/>
      <c r="P17" s="89"/>
      <c r="Q17" s="89"/>
    </row>
    <row r="18" spans="1:17" hidden="1" outlineLevel="1">
      <c r="A18" s="62">
        <v>40756</v>
      </c>
      <c r="B18" s="89">
        <v>2714.9409027299998</v>
      </c>
      <c r="C18" s="89">
        <f t="shared" si="1"/>
        <v>833.76482218000001</v>
      </c>
      <c r="D18" s="89">
        <f t="shared" si="2"/>
        <v>1576.0159385899999</v>
      </c>
      <c r="E18" s="89">
        <f t="shared" si="3"/>
        <v>305.16014196000003</v>
      </c>
      <c r="F18" s="89">
        <v>2275.4564468899998</v>
      </c>
      <c r="G18" s="89">
        <v>802.98344923000002</v>
      </c>
      <c r="H18" s="89">
        <v>1326.5179951699999</v>
      </c>
      <c r="I18" s="89">
        <v>145.95500249</v>
      </c>
      <c r="J18" s="89">
        <v>439.48445584000001</v>
      </c>
      <c r="K18" s="89">
        <v>30.781372950000002</v>
      </c>
      <c r="L18" s="89">
        <v>249.49794342000001</v>
      </c>
      <c r="M18" s="89">
        <v>159.20513947000001</v>
      </c>
      <c r="N18" s="89"/>
      <c r="O18" s="89"/>
      <c r="P18" s="89"/>
      <c r="Q18" s="89"/>
    </row>
    <row r="19" spans="1:17" hidden="1" outlineLevel="1">
      <c r="A19" s="62">
        <v>40787</v>
      </c>
      <c r="B19" s="89">
        <v>2820.1733774499999</v>
      </c>
      <c r="C19" s="89">
        <f t="shared" si="1"/>
        <v>875.07385016000001</v>
      </c>
      <c r="D19" s="89">
        <f t="shared" si="2"/>
        <v>1660.16622151</v>
      </c>
      <c r="E19" s="89">
        <f t="shared" si="3"/>
        <v>284.93330578000001</v>
      </c>
      <c r="F19" s="89">
        <v>2388.9915995199999</v>
      </c>
      <c r="G19" s="89">
        <v>810.88716708000004</v>
      </c>
      <c r="H19" s="89">
        <v>1433.22365367</v>
      </c>
      <c r="I19" s="89">
        <v>144.88077877000001</v>
      </c>
      <c r="J19" s="89">
        <v>431.18177793000001</v>
      </c>
      <c r="K19" s="89">
        <v>64.186683079999995</v>
      </c>
      <c r="L19" s="89">
        <v>226.94256784000001</v>
      </c>
      <c r="M19" s="89">
        <v>140.05252701000001</v>
      </c>
      <c r="N19" s="89"/>
      <c r="O19" s="89"/>
      <c r="P19" s="89"/>
      <c r="Q19" s="89"/>
    </row>
    <row r="20" spans="1:17" hidden="1" outlineLevel="1">
      <c r="A20" s="62">
        <v>40817</v>
      </c>
      <c r="B20" s="89">
        <v>2793.6517624500002</v>
      </c>
      <c r="C20" s="89">
        <f t="shared" si="1"/>
        <v>846.58533590000002</v>
      </c>
      <c r="D20" s="89">
        <f t="shared" si="2"/>
        <v>1707.1569382299999</v>
      </c>
      <c r="E20" s="89">
        <f t="shared" si="3"/>
        <v>239.90948831999998</v>
      </c>
      <c r="F20" s="89">
        <v>2364.0048357400001</v>
      </c>
      <c r="G20" s="89">
        <v>767.00473521000004</v>
      </c>
      <c r="H20" s="89">
        <v>1452.7335048499999</v>
      </c>
      <c r="I20" s="89">
        <v>144.26659567999999</v>
      </c>
      <c r="J20" s="89">
        <v>429.64692671</v>
      </c>
      <c r="K20" s="89">
        <v>79.580600689999997</v>
      </c>
      <c r="L20" s="89">
        <v>254.42343338000001</v>
      </c>
      <c r="M20" s="89">
        <v>95.642892639999999</v>
      </c>
      <c r="N20" s="89"/>
      <c r="O20" s="89"/>
      <c r="P20" s="89"/>
      <c r="Q20" s="89"/>
    </row>
    <row r="21" spans="1:17" hidden="1" outlineLevel="1">
      <c r="A21" s="62">
        <v>40848</v>
      </c>
      <c r="B21" s="89">
        <v>2452.0385061699999</v>
      </c>
      <c r="C21" s="89">
        <f t="shared" si="1"/>
        <v>828.06972667999992</v>
      </c>
      <c r="D21" s="89">
        <f t="shared" si="2"/>
        <v>1400.43796533</v>
      </c>
      <c r="E21" s="89">
        <f t="shared" si="3"/>
        <v>223.53081416000001</v>
      </c>
      <c r="F21" s="89">
        <v>2051.37646653</v>
      </c>
      <c r="G21" s="89">
        <v>705.99517304999995</v>
      </c>
      <c r="H21" s="89">
        <v>1197.47152018</v>
      </c>
      <c r="I21" s="89">
        <v>147.90977330000001</v>
      </c>
      <c r="J21" s="89">
        <v>400.66203963999999</v>
      </c>
      <c r="K21" s="89">
        <v>122.07455363</v>
      </c>
      <c r="L21" s="89">
        <v>202.96644515</v>
      </c>
      <c r="M21" s="89">
        <v>75.621040859999994</v>
      </c>
      <c r="N21" s="89"/>
      <c r="O21" s="89"/>
      <c r="P21" s="89"/>
      <c r="Q21" s="89"/>
    </row>
    <row r="22" spans="1:17" hidden="1" outlineLevel="1">
      <c r="A22" s="62">
        <v>40878</v>
      </c>
      <c r="B22" s="89">
        <v>2491.9141333600001</v>
      </c>
      <c r="C22" s="89">
        <f t="shared" si="1"/>
        <v>891.29673995000007</v>
      </c>
      <c r="D22" s="89">
        <f t="shared" si="2"/>
        <v>1425.8334639700001</v>
      </c>
      <c r="E22" s="89">
        <f t="shared" si="3"/>
        <v>174.78392944000001</v>
      </c>
      <c r="F22" s="89">
        <v>2034.11661157</v>
      </c>
      <c r="G22" s="89">
        <v>698.95903853000004</v>
      </c>
      <c r="H22" s="89">
        <v>1224.59743972</v>
      </c>
      <c r="I22" s="89">
        <v>110.56013332000001</v>
      </c>
      <c r="J22" s="89">
        <v>457.79752179000002</v>
      </c>
      <c r="K22" s="89">
        <v>192.33770142</v>
      </c>
      <c r="L22" s="89">
        <v>201.23602425000001</v>
      </c>
      <c r="M22" s="89">
        <v>64.223796120000003</v>
      </c>
      <c r="N22" s="89"/>
      <c r="O22" s="89"/>
      <c r="P22" s="89"/>
      <c r="Q22" s="89"/>
    </row>
    <row r="23" spans="1:17" hidden="1" outlineLevel="1">
      <c r="A23" s="62">
        <v>40909</v>
      </c>
      <c r="B23" s="89">
        <v>2492.2440783000002</v>
      </c>
      <c r="C23" s="89">
        <f t="shared" si="1"/>
        <v>882.09685009999998</v>
      </c>
      <c r="D23" s="89">
        <f t="shared" si="2"/>
        <v>1436.0842380400002</v>
      </c>
      <c r="E23" s="89">
        <f t="shared" si="3"/>
        <v>174.06299016000003</v>
      </c>
      <c r="F23" s="89">
        <v>2045.4324007299999</v>
      </c>
      <c r="G23" s="89">
        <v>704.77853630000004</v>
      </c>
      <c r="H23" s="89">
        <v>1231.4951196500001</v>
      </c>
      <c r="I23" s="89">
        <v>109.15874478000001</v>
      </c>
      <c r="J23" s="89">
        <v>446.81167756999997</v>
      </c>
      <c r="K23" s="89">
        <v>177.3183138</v>
      </c>
      <c r="L23" s="89">
        <v>204.58911839000001</v>
      </c>
      <c r="M23" s="89">
        <v>64.904245380000006</v>
      </c>
      <c r="N23" s="89"/>
      <c r="O23" s="89"/>
      <c r="P23" s="89"/>
      <c r="Q23" s="89"/>
    </row>
    <row r="24" spans="1:17" hidden="1" outlineLevel="1">
      <c r="A24" s="62">
        <v>40940</v>
      </c>
      <c r="B24" s="89">
        <v>2482.3793238399999</v>
      </c>
      <c r="C24" s="89">
        <f t="shared" si="1"/>
        <v>840.97818817999996</v>
      </c>
      <c r="D24" s="89">
        <f t="shared" si="2"/>
        <v>1483.13713904</v>
      </c>
      <c r="E24" s="89">
        <f t="shared" si="3"/>
        <v>158.26399662</v>
      </c>
      <c r="F24" s="89">
        <v>2054.39894336</v>
      </c>
      <c r="G24" s="89">
        <v>682.74155863999999</v>
      </c>
      <c r="H24" s="89">
        <v>1266.2486740300001</v>
      </c>
      <c r="I24" s="89">
        <v>105.40871069000001</v>
      </c>
      <c r="J24" s="89">
        <v>427.98038048000001</v>
      </c>
      <c r="K24" s="89">
        <v>158.23662954</v>
      </c>
      <c r="L24" s="89">
        <v>216.88846501</v>
      </c>
      <c r="M24" s="89">
        <v>52.855285930000001</v>
      </c>
      <c r="N24" s="89"/>
      <c r="O24" s="89"/>
      <c r="P24" s="89"/>
      <c r="Q24" s="89"/>
    </row>
    <row r="25" spans="1:17" hidden="1" outlineLevel="1">
      <c r="A25" s="62">
        <v>40969</v>
      </c>
      <c r="B25" s="89">
        <v>2484.8294460699999</v>
      </c>
      <c r="C25" s="89">
        <f t="shared" si="1"/>
        <v>896.72791926000002</v>
      </c>
      <c r="D25" s="89">
        <f t="shared" si="2"/>
        <v>1442.17052147</v>
      </c>
      <c r="E25" s="89">
        <f t="shared" si="3"/>
        <v>145.93100534000001</v>
      </c>
      <c r="F25" s="89">
        <v>2076.3061035000001</v>
      </c>
      <c r="G25" s="89">
        <v>748.15595881000002</v>
      </c>
      <c r="H25" s="89">
        <v>1227.9761620700001</v>
      </c>
      <c r="I25" s="89">
        <v>100.17398262</v>
      </c>
      <c r="J25" s="89">
        <v>408.52334257000001</v>
      </c>
      <c r="K25" s="89">
        <v>148.57196045000001</v>
      </c>
      <c r="L25" s="89">
        <v>214.1943594</v>
      </c>
      <c r="M25" s="89">
        <v>45.757022720000002</v>
      </c>
      <c r="N25" s="89"/>
      <c r="O25" s="89"/>
      <c r="P25" s="89"/>
      <c r="Q25" s="89"/>
    </row>
    <row r="26" spans="1:17" hidden="1" outlineLevel="1">
      <c r="A26" s="62">
        <v>41000</v>
      </c>
      <c r="B26" s="89">
        <v>2608.6691529300001</v>
      </c>
      <c r="C26" s="89">
        <f t="shared" si="1"/>
        <v>1029.6360559699999</v>
      </c>
      <c r="D26" s="89">
        <f t="shared" si="2"/>
        <v>1432.9374952000001</v>
      </c>
      <c r="E26" s="89">
        <f t="shared" si="3"/>
        <v>146.09560175999999</v>
      </c>
      <c r="F26" s="89">
        <v>2203.1330324400001</v>
      </c>
      <c r="G26" s="89">
        <v>882.77126110999995</v>
      </c>
      <c r="H26" s="89">
        <v>1219.92894288</v>
      </c>
      <c r="I26" s="89">
        <v>100.43282845</v>
      </c>
      <c r="J26" s="89">
        <v>405.53612048999997</v>
      </c>
      <c r="K26" s="89">
        <v>146.86479485999999</v>
      </c>
      <c r="L26" s="89">
        <v>213.00855232000001</v>
      </c>
      <c r="M26" s="89">
        <v>45.662773309999999</v>
      </c>
      <c r="N26" s="89"/>
      <c r="O26" s="89"/>
      <c r="P26" s="89"/>
      <c r="Q26" s="89"/>
    </row>
    <row r="27" spans="1:17" hidden="1" outlineLevel="1">
      <c r="A27" s="62">
        <v>41030</v>
      </c>
      <c r="B27" s="89">
        <v>2721.1149477899999</v>
      </c>
      <c r="C27" s="89">
        <f t="shared" si="1"/>
        <v>1044.6150394200001</v>
      </c>
      <c r="D27" s="89">
        <f t="shared" si="2"/>
        <v>1499.33877566</v>
      </c>
      <c r="E27" s="89">
        <f t="shared" si="3"/>
        <v>177.16113271</v>
      </c>
      <c r="F27" s="89">
        <v>2320.5586585199999</v>
      </c>
      <c r="G27" s="89">
        <v>898.65734438000004</v>
      </c>
      <c r="H27" s="89">
        <v>1289.62521414</v>
      </c>
      <c r="I27" s="89">
        <v>132.27610000000001</v>
      </c>
      <c r="J27" s="89">
        <v>400.55628926999998</v>
      </c>
      <c r="K27" s="89">
        <v>145.95769504</v>
      </c>
      <c r="L27" s="89">
        <v>209.71356152000001</v>
      </c>
      <c r="M27" s="89">
        <v>44.885032709999997</v>
      </c>
      <c r="N27" s="89"/>
      <c r="O27" s="89"/>
      <c r="P27" s="89"/>
      <c r="Q27" s="89"/>
    </row>
    <row r="28" spans="1:17" hidden="1" outlineLevel="1">
      <c r="A28" s="62">
        <v>41061</v>
      </c>
      <c r="B28" s="89">
        <v>2774.45260676</v>
      </c>
      <c r="C28" s="89">
        <f t="shared" si="1"/>
        <v>963.43412479999995</v>
      </c>
      <c r="D28" s="89">
        <f t="shared" si="2"/>
        <v>1635.5522190800002</v>
      </c>
      <c r="E28" s="89">
        <f t="shared" si="3"/>
        <v>175.46626287999999</v>
      </c>
      <c r="F28" s="89">
        <v>2428.5516391199999</v>
      </c>
      <c r="G28" s="89">
        <v>823.04571929999997</v>
      </c>
      <c r="H28" s="89">
        <v>1474.8095084900001</v>
      </c>
      <c r="I28" s="89">
        <v>130.69641132999999</v>
      </c>
      <c r="J28" s="89">
        <v>345.90096763999998</v>
      </c>
      <c r="K28" s="89">
        <v>140.3884055</v>
      </c>
      <c r="L28" s="89">
        <v>160.74271059</v>
      </c>
      <c r="M28" s="89">
        <v>44.769851549999998</v>
      </c>
      <c r="N28" s="89"/>
      <c r="O28" s="89"/>
      <c r="P28" s="89"/>
      <c r="Q28" s="89"/>
    </row>
    <row r="29" spans="1:17" hidden="1" outlineLevel="1">
      <c r="A29" s="62">
        <v>41091</v>
      </c>
      <c r="B29" s="89">
        <v>2743.4638098999999</v>
      </c>
      <c r="C29" s="89">
        <f t="shared" si="1"/>
        <v>961.01329879000002</v>
      </c>
      <c r="D29" s="89">
        <f t="shared" si="2"/>
        <v>1607.4943683699998</v>
      </c>
      <c r="E29" s="89">
        <f t="shared" si="3"/>
        <v>174.95614274000002</v>
      </c>
      <c r="F29" s="89">
        <v>2398.2307313199999</v>
      </c>
      <c r="G29" s="89">
        <v>821.26198078000004</v>
      </c>
      <c r="H29" s="89">
        <v>1446.58011657</v>
      </c>
      <c r="I29" s="89">
        <v>130.38863397</v>
      </c>
      <c r="J29" s="89">
        <v>345.23307857999998</v>
      </c>
      <c r="K29" s="89">
        <v>139.75131801000001</v>
      </c>
      <c r="L29" s="89">
        <v>160.91425179999999</v>
      </c>
      <c r="M29" s="89">
        <v>44.567508770000003</v>
      </c>
      <c r="N29" s="89"/>
      <c r="O29" s="89"/>
      <c r="P29" s="89"/>
      <c r="Q29" s="89"/>
    </row>
    <row r="30" spans="1:17" hidden="1" outlineLevel="1">
      <c r="A30" s="62">
        <v>41122</v>
      </c>
      <c r="B30" s="89">
        <v>2644.2082850400002</v>
      </c>
      <c r="C30" s="89">
        <f t="shared" si="1"/>
        <v>890.78244801000005</v>
      </c>
      <c r="D30" s="89">
        <f t="shared" si="2"/>
        <v>1578.58430542</v>
      </c>
      <c r="E30" s="89">
        <f t="shared" si="3"/>
        <v>174.84153161</v>
      </c>
      <c r="F30" s="89">
        <v>2328.6149978899998</v>
      </c>
      <c r="G30" s="89">
        <v>764.61917800000003</v>
      </c>
      <c r="H30" s="89">
        <v>1433.8719026900001</v>
      </c>
      <c r="I30" s="89">
        <v>130.12391719999999</v>
      </c>
      <c r="J30" s="89">
        <v>315.59328714999998</v>
      </c>
      <c r="K30" s="89">
        <v>126.16327001000001</v>
      </c>
      <c r="L30" s="89">
        <v>144.71240273000001</v>
      </c>
      <c r="M30" s="89">
        <v>44.717614410000003</v>
      </c>
      <c r="N30" s="89"/>
      <c r="O30" s="89"/>
      <c r="P30" s="89"/>
      <c r="Q30" s="89"/>
    </row>
    <row r="31" spans="1:17" hidden="1" outlineLevel="1">
      <c r="A31" s="62">
        <v>41153</v>
      </c>
      <c r="B31" s="89">
        <v>2735.8053855100002</v>
      </c>
      <c r="C31" s="89">
        <f t="shared" si="1"/>
        <v>913.79213373000005</v>
      </c>
      <c r="D31" s="89">
        <f t="shared" si="2"/>
        <v>1646.6969274399999</v>
      </c>
      <c r="E31" s="89">
        <f t="shared" si="3"/>
        <v>175.31632433999999</v>
      </c>
      <c r="F31" s="89">
        <v>2378.37819468</v>
      </c>
      <c r="G31" s="89">
        <v>778.43590409000001</v>
      </c>
      <c r="H31" s="89">
        <v>1469.6136447399999</v>
      </c>
      <c r="I31" s="89">
        <v>130.32864584999999</v>
      </c>
      <c r="J31" s="89">
        <v>357.42719082999997</v>
      </c>
      <c r="K31" s="89">
        <v>135.35622964000001</v>
      </c>
      <c r="L31" s="89">
        <v>177.08328270000001</v>
      </c>
      <c r="M31" s="89">
        <v>44.98767849</v>
      </c>
      <c r="N31" s="89"/>
      <c r="O31" s="89"/>
      <c r="P31" s="89"/>
      <c r="Q31" s="89"/>
    </row>
    <row r="32" spans="1:17" hidden="1" outlineLevel="1">
      <c r="A32" s="62">
        <v>41183</v>
      </c>
      <c r="B32" s="89">
        <v>2746.5773902699998</v>
      </c>
      <c r="C32" s="89">
        <f t="shared" si="1"/>
        <v>953.96184530999994</v>
      </c>
      <c r="D32" s="89">
        <f t="shared" si="2"/>
        <v>1570.4030084599999</v>
      </c>
      <c r="E32" s="89">
        <f t="shared" si="3"/>
        <v>222.2125365</v>
      </c>
      <c r="F32" s="89">
        <v>2390.3930670499999</v>
      </c>
      <c r="G32" s="89">
        <v>819.36570830999995</v>
      </c>
      <c r="H32" s="89">
        <v>1394.56548206</v>
      </c>
      <c r="I32" s="89">
        <v>176.46187667999999</v>
      </c>
      <c r="J32" s="89">
        <v>356.18432322000001</v>
      </c>
      <c r="K32" s="89">
        <v>134.596137</v>
      </c>
      <c r="L32" s="89">
        <v>175.8375264</v>
      </c>
      <c r="M32" s="89">
        <v>45.750659820000003</v>
      </c>
      <c r="N32" s="89"/>
      <c r="O32" s="89"/>
      <c r="P32" s="89"/>
      <c r="Q32" s="89"/>
    </row>
    <row r="33" spans="1:17" hidden="1" outlineLevel="1">
      <c r="A33" s="62">
        <v>41214</v>
      </c>
      <c r="B33" s="89">
        <v>2680.7128287099999</v>
      </c>
      <c r="C33" s="89">
        <f t="shared" si="1"/>
        <v>912.89275816000008</v>
      </c>
      <c r="D33" s="89">
        <f t="shared" si="2"/>
        <v>1593.1859925399999</v>
      </c>
      <c r="E33" s="89">
        <f t="shared" si="3"/>
        <v>174.63407801</v>
      </c>
      <c r="F33" s="89">
        <v>2319.4697629799998</v>
      </c>
      <c r="G33" s="89">
        <v>774.18791838000004</v>
      </c>
      <c r="H33" s="89">
        <v>1415.65637444</v>
      </c>
      <c r="I33" s="89">
        <v>129.62547015999999</v>
      </c>
      <c r="J33" s="89">
        <v>361.24306573000001</v>
      </c>
      <c r="K33" s="89">
        <v>138.70483977999999</v>
      </c>
      <c r="L33" s="89">
        <v>177.52961809999999</v>
      </c>
      <c r="M33" s="89">
        <v>45.008607849999997</v>
      </c>
      <c r="N33" s="89"/>
      <c r="O33" s="89"/>
      <c r="P33" s="89"/>
      <c r="Q33" s="89"/>
    </row>
    <row r="34" spans="1:17" hidden="1" outlineLevel="1">
      <c r="A34" s="62">
        <v>41244</v>
      </c>
      <c r="B34" s="89">
        <v>2660.4338680300002</v>
      </c>
      <c r="C34" s="89">
        <f t="shared" si="1"/>
        <v>856.11601343000007</v>
      </c>
      <c r="D34" s="89">
        <f t="shared" si="2"/>
        <v>1630.53757982</v>
      </c>
      <c r="E34" s="89">
        <f t="shared" si="3"/>
        <v>173.78027477999998</v>
      </c>
      <c r="F34" s="89">
        <v>2313.6361750699998</v>
      </c>
      <c r="G34" s="89">
        <v>728.43650519000005</v>
      </c>
      <c r="H34" s="89">
        <v>1456.47056486</v>
      </c>
      <c r="I34" s="89">
        <v>128.72910501999999</v>
      </c>
      <c r="J34" s="89">
        <v>346.79769296000001</v>
      </c>
      <c r="K34" s="89">
        <v>127.67950824</v>
      </c>
      <c r="L34" s="89">
        <v>174.06701495999999</v>
      </c>
      <c r="M34" s="89">
        <v>45.051169760000001</v>
      </c>
      <c r="N34" s="89"/>
      <c r="O34" s="89"/>
      <c r="P34" s="89"/>
      <c r="Q34" s="89"/>
    </row>
    <row r="35" spans="1:17" hidden="1" outlineLevel="1">
      <c r="A35" s="62">
        <v>41275</v>
      </c>
      <c r="B35" s="89">
        <v>2494.4085884400001</v>
      </c>
      <c r="C35" s="89">
        <f t="shared" si="1"/>
        <v>761.86807923999993</v>
      </c>
      <c r="D35" s="89">
        <f t="shared" si="2"/>
        <v>1561.7091133399999</v>
      </c>
      <c r="E35" s="89">
        <f t="shared" si="3"/>
        <v>170.83139585999999</v>
      </c>
      <c r="F35" s="89">
        <v>2177.9854222600002</v>
      </c>
      <c r="G35" s="89">
        <v>658.40729524999995</v>
      </c>
      <c r="H35" s="89">
        <v>1394.05881888</v>
      </c>
      <c r="I35" s="89">
        <v>125.51930813</v>
      </c>
      <c r="J35" s="89">
        <v>316.42316618000001</v>
      </c>
      <c r="K35" s="89">
        <v>103.46078399</v>
      </c>
      <c r="L35" s="89">
        <v>167.65029446</v>
      </c>
      <c r="M35" s="89">
        <v>45.312087730000002</v>
      </c>
      <c r="N35" s="89"/>
      <c r="O35" s="89"/>
      <c r="P35" s="89"/>
      <c r="Q35" s="89"/>
    </row>
    <row r="36" spans="1:17" hidden="1" outlineLevel="1">
      <c r="A36" s="62">
        <v>41306</v>
      </c>
      <c r="B36" s="89">
        <v>2446.6004296400001</v>
      </c>
      <c r="C36" s="89">
        <f t="shared" si="1"/>
        <v>765.66556826999999</v>
      </c>
      <c r="D36" s="89">
        <f t="shared" si="2"/>
        <v>1512.0654512000001</v>
      </c>
      <c r="E36" s="89">
        <f t="shared" si="3"/>
        <v>168.86941017000001</v>
      </c>
      <c r="F36" s="89">
        <v>2123.6786819700001</v>
      </c>
      <c r="G36" s="89">
        <v>637.27439718999995</v>
      </c>
      <c r="H36" s="89">
        <v>1361.9371809300001</v>
      </c>
      <c r="I36" s="89">
        <v>124.46710385</v>
      </c>
      <c r="J36" s="89">
        <v>322.92174767</v>
      </c>
      <c r="K36" s="89">
        <v>128.39117107999999</v>
      </c>
      <c r="L36" s="89">
        <v>150.12827027</v>
      </c>
      <c r="M36" s="89">
        <v>44.402306320000001</v>
      </c>
      <c r="N36" s="89"/>
      <c r="O36" s="89"/>
      <c r="P36" s="89"/>
      <c r="Q36" s="89"/>
    </row>
    <row r="37" spans="1:17" hidden="1" outlineLevel="1">
      <c r="A37" s="62">
        <v>41334</v>
      </c>
      <c r="B37" s="89">
        <v>2459.1945883200001</v>
      </c>
      <c r="C37" s="89">
        <f t="shared" si="1"/>
        <v>763.23323755000001</v>
      </c>
      <c r="D37" s="89">
        <f t="shared" si="2"/>
        <v>1527.9511596299999</v>
      </c>
      <c r="E37" s="89">
        <f t="shared" si="3"/>
        <v>168.01019114000002</v>
      </c>
      <c r="F37" s="89">
        <v>2138.98904244</v>
      </c>
      <c r="G37" s="89">
        <v>634.83404546999998</v>
      </c>
      <c r="H37" s="89">
        <v>1380.2900352199999</v>
      </c>
      <c r="I37" s="89">
        <v>123.86496175000001</v>
      </c>
      <c r="J37" s="89">
        <v>320.20554587999999</v>
      </c>
      <c r="K37" s="89">
        <v>128.39919208000001</v>
      </c>
      <c r="L37" s="89">
        <v>147.66112441000001</v>
      </c>
      <c r="M37" s="89">
        <v>44.145229389999997</v>
      </c>
      <c r="N37" s="89"/>
      <c r="O37" s="89"/>
      <c r="P37" s="89"/>
      <c r="Q37" s="89"/>
    </row>
    <row r="38" spans="1:17" hidden="1" outlineLevel="1">
      <c r="A38" s="62">
        <v>41365</v>
      </c>
      <c r="B38" s="89">
        <v>2501.0178454500001</v>
      </c>
      <c r="C38" s="89">
        <f t="shared" si="1"/>
        <v>745.52667919999999</v>
      </c>
      <c r="D38" s="89">
        <f t="shared" si="2"/>
        <v>1587.0566074999999</v>
      </c>
      <c r="E38" s="89">
        <f t="shared" si="3"/>
        <v>168.43455875000001</v>
      </c>
      <c r="F38" s="89">
        <v>2187.9239252900002</v>
      </c>
      <c r="G38" s="89">
        <v>639.56097915999999</v>
      </c>
      <c r="H38" s="89">
        <v>1424.24691811</v>
      </c>
      <c r="I38" s="89">
        <v>124.11602802</v>
      </c>
      <c r="J38" s="89">
        <v>313.09392015999998</v>
      </c>
      <c r="K38" s="89">
        <v>105.96570004</v>
      </c>
      <c r="L38" s="89">
        <v>162.80968938999999</v>
      </c>
      <c r="M38" s="89">
        <v>44.318530729999999</v>
      </c>
      <c r="N38" s="89"/>
      <c r="O38" s="89"/>
      <c r="P38" s="89"/>
      <c r="Q38" s="89"/>
    </row>
    <row r="39" spans="1:17" hidden="1" outlineLevel="1">
      <c r="A39" s="62">
        <v>41395</v>
      </c>
      <c r="B39" s="89">
        <v>2454.7348998699999</v>
      </c>
      <c r="C39" s="89">
        <f t="shared" si="1"/>
        <v>707.65174026999989</v>
      </c>
      <c r="D39" s="89">
        <f t="shared" si="2"/>
        <v>1581.0687841500001</v>
      </c>
      <c r="E39" s="89">
        <f t="shared" si="3"/>
        <v>166.01437544999999</v>
      </c>
      <c r="F39" s="89">
        <v>2143.6717242</v>
      </c>
      <c r="G39" s="89">
        <v>614.33309125999995</v>
      </c>
      <c r="H39" s="89">
        <v>1405.80698026</v>
      </c>
      <c r="I39" s="89">
        <v>123.53165267999999</v>
      </c>
      <c r="J39" s="89">
        <v>311.06317567000002</v>
      </c>
      <c r="K39" s="89">
        <v>93.318649010000001</v>
      </c>
      <c r="L39" s="89">
        <v>175.26180389000001</v>
      </c>
      <c r="M39" s="89">
        <v>42.482722770000002</v>
      </c>
      <c r="N39" s="89"/>
      <c r="O39" s="89"/>
      <c r="P39" s="89"/>
      <c r="Q39" s="89"/>
    </row>
    <row r="40" spans="1:17" hidden="1" outlineLevel="1">
      <c r="A40" s="62">
        <v>41426</v>
      </c>
      <c r="B40" s="89">
        <v>2335.57203454</v>
      </c>
      <c r="C40" s="89">
        <f t="shared" si="1"/>
        <v>641.46900053000002</v>
      </c>
      <c r="D40" s="89">
        <f t="shared" si="2"/>
        <v>1528.1265547600001</v>
      </c>
      <c r="E40" s="89">
        <f t="shared" si="3"/>
        <v>165.97647925000001</v>
      </c>
      <c r="F40" s="89">
        <v>1980.15766005</v>
      </c>
      <c r="G40" s="89">
        <v>507.95633598000001</v>
      </c>
      <c r="H40" s="89">
        <v>1348.87360977</v>
      </c>
      <c r="I40" s="89">
        <v>123.3277143</v>
      </c>
      <c r="J40" s="89">
        <v>355.41437449</v>
      </c>
      <c r="K40" s="89">
        <v>133.51266455000001</v>
      </c>
      <c r="L40" s="89">
        <v>179.25294499</v>
      </c>
      <c r="M40" s="89">
        <v>42.64876495</v>
      </c>
      <c r="N40" s="89"/>
      <c r="O40" s="89"/>
      <c r="P40" s="89"/>
      <c r="Q40" s="89"/>
    </row>
    <row r="41" spans="1:17" hidden="1" outlineLevel="1">
      <c r="A41" s="62">
        <v>41456</v>
      </c>
      <c r="B41" s="89">
        <v>2314.06710114</v>
      </c>
      <c r="C41" s="89">
        <f t="shared" si="1"/>
        <v>607.79125365999994</v>
      </c>
      <c r="D41" s="89">
        <f t="shared" si="2"/>
        <v>1541.1242316400001</v>
      </c>
      <c r="E41" s="89">
        <f t="shared" si="3"/>
        <v>165.15161584000001</v>
      </c>
      <c r="F41" s="89">
        <v>1925.39575928</v>
      </c>
      <c r="G41" s="89">
        <v>465.39359593</v>
      </c>
      <c r="H41" s="89">
        <v>1338.2765868700001</v>
      </c>
      <c r="I41" s="89">
        <v>121.72557648</v>
      </c>
      <c r="J41" s="89">
        <v>388.67134185999998</v>
      </c>
      <c r="K41" s="89">
        <v>142.39765772999999</v>
      </c>
      <c r="L41" s="89">
        <v>202.84764476999999</v>
      </c>
      <c r="M41" s="89">
        <v>43.426039359999997</v>
      </c>
      <c r="N41" s="89"/>
      <c r="O41" s="89"/>
      <c r="P41" s="89"/>
      <c r="Q41" s="89"/>
    </row>
    <row r="42" spans="1:17" hidden="1" outlineLevel="1">
      <c r="A42" s="62">
        <v>41487</v>
      </c>
      <c r="B42" s="89">
        <v>2298.58313976</v>
      </c>
      <c r="C42" s="89">
        <f t="shared" si="1"/>
        <v>635.21813842999995</v>
      </c>
      <c r="D42" s="89">
        <f t="shared" si="2"/>
        <v>1498.7633338400001</v>
      </c>
      <c r="E42" s="89">
        <f t="shared" si="3"/>
        <v>164.60166749000001</v>
      </c>
      <c r="F42" s="89">
        <v>1905.4147803400001</v>
      </c>
      <c r="G42" s="89">
        <v>489.94295889</v>
      </c>
      <c r="H42" s="89">
        <v>1294.33378328</v>
      </c>
      <c r="I42" s="89">
        <v>121.13803817</v>
      </c>
      <c r="J42" s="89">
        <v>393.16835942</v>
      </c>
      <c r="K42" s="89">
        <v>145.27517954000001</v>
      </c>
      <c r="L42" s="89">
        <v>204.42955056</v>
      </c>
      <c r="M42" s="89">
        <v>43.463629320000003</v>
      </c>
      <c r="N42" s="89"/>
      <c r="O42" s="89"/>
      <c r="P42" s="89"/>
      <c r="Q42" s="89"/>
    </row>
    <row r="43" spans="1:17" hidden="1" outlineLevel="1">
      <c r="A43" s="62">
        <v>41518</v>
      </c>
      <c r="B43" s="89">
        <v>2285.6445114200001</v>
      </c>
      <c r="C43" s="89">
        <f t="shared" si="1"/>
        <v>637.40151299000001</v>
      </c>
      <c r="D43" s="89">
        <f t="shared" si="2"/>
        <v>1495.0545137899999</v>
      </c>
      <c r="E43" s="89">
        <f t="shared" si="3"/>
        <v>153.18848464000001</v>
      </c>
      <c r="F43" s="89">
        <v>1916.24236569</v>
      </c>
      <c r="G43" s="89">
        <v>491.47382663000002</v>
      </c>
      <c r="H43" s="89">
        <v>1304.4438944599999</v>
      </c>
      <c r="I43" s="89">
        <v>120.3246446</v>
      </c>
      <c r="J43" s="89">
        <v>369.40214572999997</v>
      </c>
      <c r="K43" s="89">
        <v>145.92768636</v>
      </c>
      <c r="L43" s="89">
        <v>190.61061932999999</v>
      </c>
      <c r="M43" s="89">
        <v>32.863840039999999</v>
      </c>
      <c r="N43" s="89"/>
      <c r="O43" s="89"/>
      <c r="P43" s="89"/>
      <c r="Q43" s="89"/>
    </row>
    <row r="44" spans="1:17" hidden="1" outlineLevel="1">
      <c r="A44" s="62">
        <v>41548</v>
      </c>
      <c r="B44" s="89">
        <v>2331.2879080799999</v>
      </c>
      <c r="C44" s="89">
        <f t="shared" si="1"/>
        <v>647.01989763000006</v>
      </c>
      <c r="D44" s="89">
        <f t="shared" si="2"/>
        <v>1511.0831319000001</v>
      </c>
      <c r="E44" s="89">
        <f t="shared" si="3"/>
        <v>173.18487855000001</v>
      </c>
      <c r="F44" s="89">
        <v>1916.9530119000001</v>
      </c>
      <c r="G44" s="89">
        <v>491.11109878000002</v>
      </c>
      <c r="H44" s="89">
        <v>1307.4520078600001</v>
      </c>
      <c r="I44" s="89">
        <v>118.38990526000001</v>
      </c>
      <c r="J44" s="89">
        <v>414.33489617999999</v>
      </c>
      <c r="K44" s="89">
        <v>155.90879885000001</v>
      </c>
      <c r="L44" s="89">
        <v>203.63112404</v>
      </c>
      <c r="M44" s="89">
        <v>54.794973290000001</v>
      </c>
      <c r="N44" s="89"/>
      <c r="O44" s="89"/>
      <c r="P44" s="89"/>
      <c r="Q44" s="89"/>
    </row>
    <row r="45" spans="1:17" hidden="1" outlineLevel="1">
      <c r="A45" s="62">
        <v>41579</v>
      </c>
      <c r="B45" s="89">
        <v>2379.3959341599998</v>
      </c>
      <c r="C45" s="89">
        <f t="shared" si="1"/>
        <v>643.28948409999998</v>
      </c>
      <c r="D45" s="89">
        <f t="shared" si="2"/>
        <v>1564.0644318699999</v>
      </c>
      <c r="E45" s="89">
        <f t="shared" si="3"/>
        <v>172.04201818999999</v>
      </c>
      <c r="F45" s="89">
        <v>1928.70076434</v>
      </c>
      <c r="G45" s="89">
        <v>491.87104125000002</v>
      </c>
      <c r="H45" s="89">
        <v>1320.95800676</v>
      </c>
      <c r="I45" s="89">
        <v>115.87171633</v>
      </c>
      <c r="J45" s="89">
        <v>450.69516981999999</v>
      </c>
      <c r="K45" s="89">
        <v>151.41844284999999</v>
      </c>
      <c r="L45" s="89">
        <v>243.10642511</v>
      </c>
      <c r="M45" s="89">
        <v>56.170301860000002</v>
      </c>
      <c r="N45" s="89"/>
      <c r="O45" s="89"/>
      <c r="P45" s="89"/>
      <c r="Q45" s="89"/>
    </row>
    <row r="46" spans="1:17" hidden="1" outlineLevel="1">
      <c r="A46" s="62">
        <v>41609</v>
      </c>
      <c r="B46" s="89">
        <v>2411.4128712800002</v>
      </c>
      <c r="C46" s="89">
        <f t="shared" si="1"/>
        <v>666.51371819999997</v>
      </c>
      <c r="D46" s="89">
        <f t="shared" si="2"/>
        <v>1573.02969224</v>
      </c>
      <c r="E46" s="89">
        <f t="shared" si="3"/>
        <v>171.86946084000002</v>
      </c>
      <c r="F46" s="89">
        <v>1964.5343081999999</v>
      </c>
      <c r="G46" s="89">
        <v>509.01510084</v>
      </c>
      <c r="H46" s="89">
        <v>1339.86145822</v>
      </c>
      <c r="I46" s="89">
        <v>115.65774914000001</v>
      </c>
      <c r="J46" s="89">
        <v>446.87856307999999</v>
      </c>
      <c r="K46" s="89">
        <v>157.49861736</v>
      </c>
      <c r="L46" s="89">
        <v>233.16823402</v>
      </c>
      <c r="M46" s="89">
        <v>56.211711700000002</v>
      </c>
      <c r="N46" s="89"/>
      <c r="O46" s="89"/>
      <c r="P46" s="89"/>
      <c r="Q46" s="89"/>
    </row>
    <row r="47" spans="1:17" hidden="1" outlineLevel="1">
      <c r="A47" s="62">
        <v>41640</v>
      </c>
      <c r="B47" s="89">
        <v>2420.1762966800002</v>
      </c>
      <c r="C47" s="89">
        <f t="shared" si="1"/>
        <v>676.52555118999999</v>
      </c>
      <c r="D47" s="89">
        <f t="shared" si="2"/>
        <v>1575.1863999300001</v>
      </c>
      <c r="E47" s="89">
        <f t="shared" si="3"/>
        <v>168.46434556</v>
      </c>
      <c r="F47" s="89">
        <v>1975.8145049</v>
      </c>
      <c r="G47" s="89">
        <v>520.31403033000004</v>
      </c>
      <c r="H47" s="89">
        <v>1343.3372255500001</v>
      </c>
      <c r="I47" s="89">
        <v>112.16324901999999</v>
      </c>
      <c r="J47" s="89">
        <v>444.36179177999998</v>
      </c>
      <c r="K47" s="89">
        <v>156.21152086000001</v>
      </c>
      <c r="L47" s="89">
        <v>231.84917437999999</v>
      </c>
      <c r="M47" s="89">
        <v>56.301096540000003</v>
      </c>
      <c r="N47" s="89"/>
      <c r="O47" s="89"/>
      <c r="P47" s="89"/>
      <c r="Q47" s="89"/>
    </row>
    <row r="48" spans="1:17" hidden="1" outlineLevel="1">
      <c r="A48" s="62">
        <v>41671</v>
      </c>
      <c r="B48" s="89">
        <v>2645.3011633199999</v>
      </c>
      <c r="C48" s="89">
        <f t="shared" si="1"/>
        <v>808.13008102000003</v>
      </c>
      <c r="D48" s="89">
        <f t="shared" si="2"/>
        <v>1655.71662907</v>
      </c>
      <c r="E48" s="89">
        <f t="shared" si="3"/>
        <v>181.45445323000001</v>
      </c>
      <c r="F48" s="89">
        <v>2026.79718297</v>
      </c>
      <c r="G48" s="89">
        <v>546.91183721000004</v>
      </c>
      <c r="H48" s="89">
        <v>1368.7278595</v>
      </c>
      <c r="I48" s="89">
        <v>111.15748626</v>
      </c>
      <c r="J48" s="89">
        <v>618.50398035000001</v>
      </c>
      <c r="K48" s="89">
        <v>261.21824380999999</v>
      </c>
      <c r="L48" s="89">
        <v>286.98876956999999</v>
      </c>
      <c r="M48" s="89">
        <v>70.29696697</v>
      </c>
      <c r="N48" s="89"/>
      <c r="O48" s="89"/>
      <c r="P48" s="89"/>
      <c r="Q48" s="89"/>
    </row>
    <row r="49" spans="1:17" hidden="1" outlineLevel="1">
      <c r="A49" s="62">
        <v>41699</v>
      </c>
      <c r="B49" s="89">
        <v>2762.2831833300002</v>
      </c>
      <c r="C49" s="89">
        <f t="shared" si="1"/>
        <v>835.40424989000007</v>
      </c>
      <c r="D49" s="89">
        <f t="shared" si="2"/>
        <v>1739.9990341599998</v>
      </c>
      <c r="E49" s="89">
        <f t="shared" si="3"/>
        <v>186.87989928000002</v>
      </c>
      <c r="F49" s="89">
        <v>2088.23175489</v>
      </c>
      <c r="G49" s="89">
        <v>552.35970232</v>
      </c>
      <c r="H49" s="89">
        <v>1426.1281570399999</v>
      </c>
      <c r="I49" s="89">
        <v>109.74389553</v>
      </c>
      <c r="J49" s="89">
        <v>674.05142844</v>
      </c>
      <c r="K49" s="89">
        <v>283.04454757000002</v>
      </c>
      <c r="L49" s="89">
        <v>313.87087711999999</v>
      </c>
      <c r="M49" s="89">
        <v>77.13600375</v>
      </c>
      <c r="N49" s="89"/>
      <c r="O49" s="89"/>
      <c r="P49" s="89"/>
      <c r="Q49" s="89"/>
    </row>
    <row r="50" spans="1:17" hidden="1" outlineLevel="1">
      <c r="A50" s="62">
        <v>41730</v>
      </c>
      <c r="B50" s="89">
        <v>2861.3333645900002</v>
      </c>
      <c r="C50" s="89">
        <f t="shared" si="1"/>
        <v>926.35903858999995</v>
      </c>
      <c r="D50" s="89">
        <f t="shared" si="2"/>
        <v>1763.2340318699999</v>
      </c>
      <c r="E50" s="89">
        <f t="shared" si="3"/>
        <v>171.74029413</v>
      </c>
      <c r="F50" s="89">
        <v>2045.3300653399999</v>
      </c>
      <c r="G50" s="89">
        <v>523.78770846999998</v>
      </c>
      <c r="H50" s="89">
        <v>1426.5553800299999</v>
      </c>
      <c r="I50" s="89">
        <v>94.986976839999997</v>
      </c>
      <c r="J50" s="89">
        <v>816.00329925000005</v>
      </c>
      <c r="K50" s="89">
        <v>402.57133012000003</v>
      </c>
      <c r="L50" s="89">
        <v>336.67865183999999</v>
      </c>
      <c r="M50" s="89">
        <v>76.753317289999998</v>
      </c>
      <c r="N50" s="89"/>
      <c r="O50" s="89"/>
      <c r="P50" s="89"/>
      <c r="Q50" s="89"/>
    </row>
    <row r="51" spans="1:17" hidden="1" outlineLevel="1">
      <c r="A51" s="62">
        <v>41760</v>
      </c>
      <c r="B51" s="89">
        <v>2980.3981576599999</v>
      </c>
      <c r="C51" s="89">
        <f t="shared" si="1"/>
        <v>1076.72796976</v>
      </c>
      <c r="D51" s="89">
        <f t="shared" si="2"/>
        <v>1730.9891870900001</v>
      </c>
      <c r="E51" s="89">
        <f t="shared" si="3"/>
        <v>172.68100081</v>
      </c>
      <c r="F51" s="89">
        <v>2016.1452802399999</v>
      </c>
      <c r="G51" s="89">
        <v>545.11505459</v>
      </c>
      <c r="H51" s="89">
        <v>1377.6945149600001</v>
      </c>
      <c r="I51" s="89">
        <v>93.335710689999999</v>
      </c>
      <c r="J51" s="89">
        <v>964.25287742</v>
      </c>
      <c r="K51" s="89">
        <v>531.61291516999995</v>
      </c>
      <c r="L51" s="89">
        <v>353.29467212999998</v>
      </c>
      <c r="M51" s="89">
        <v>79.345290120000001</v>
      </c>
      <c r="N51" s="89"/>
      <c r="O51" s="89"/>
      <c r="P51" s="89"/>
      <c r="Q51" s="89"/>
    </row>
    <row r="52" spans="1:17" hidden="1" outlineLevel="1">
      <c r="A52" s="62">
        <v>41791</v>
      </c>
      <c r="B52" s="89">
        <v>2996.48956266</v>
      </c>
      <c r="C52" s="89">
        <f t="shared" si="1"/>
        <v>1163.0349651400002</v>
      </c>
      <c r="D52" s="89">
        <f t="shared" si="2"/>
        <v>1660.9964164799999</v>
      </c>
      <c r="E52" s="89">
        <f t="shared" si="3"/>
        <v>172.45818104</v>
      </c>
      <c r="F52" s="89">
        <v>2018.8682655499999</v>
      </c>
      <c r="G52" s="89">
        <v>616.81613343000004</v>
      </c>
      <c r="H52" s="89">
        <v>1309.14828023</v>
      </c>
      <c r="I52" s="89">
        <v>92.903851889999999</v>
      </c>
      <c r="J52" s="89">
        <v>977.62129711</v>
      </c>
      <c r="K52" s="89">
        <v>546.21883171000002</v>
      </c>
      <c r="L52" s="89">
        <v>351.84813624999998</v>
      </c>
      <c r="M52" s="89">
        <v>79.554329150000001</v>
      </c>
      <c r="N52" s="89"/>
      <c r="O52" s="89"/>
      <c r="P52" s="89"/>
      <c r="Q52" s="89"/>
    </row>
    <row r="53" spans="1:17" hidden="1" outlineLevel="1">
      <c r="A53" s="62">
        <v>41821</v>
      </c>
      <c r="B53" s="89">
        <v>2910.9232173099999</v>
      </c>
      <c r="C53" s="89">
        <f t="shared" si="1"/>
        <v>1184.2216162300001</v>
      </c>
      <c r="D53" s="89">
        <f t="shared" si="2"/>
        <v>1553.38393946</v>
      </c>
      <c r="E53" s="89">
        <f t="shared" si="3"/>
        <v>173.31766162</v>
      </c>
      <c r="F53" s="89">
        <v>1937.90614957</v>
      </c>
      <c r="G53" s="89">
        <v>645.51800097</v>
      </c>
      <c r="H53" s="89">
        <v>1200.45904797</v>
      </c>
      <c r="I53" s="89">
        <v>91.929100629999994</v>
      </c>
      <c r="J53" s="89">
        <v>973.01706774000002</v>
      </c>
      <c r="K53" s="89">
        <v>538.70361525999999</v>
      </c>
      <c r="L53" s="89">
        <v>352.92489148999999</v>
      </c>
      <c r="M53" s="89">
        <v>81.388560990000002</v>
      </c>
      <c r="N53" s="89"/>
      <c r="O53" s="89"/>
      <c r="P53" s="89"/>
      <c r="Q53" s="89"/>
    </row>
    <row r="54" spans="1:17" hidden="1" outlineLevel="1">
      <c r="A54" s="62">
        <v>41852</v>
      </c>
      <c r="B54" s="89">
        <v>3009.6998762500002</v>
      </c>
      <c r="C54" s="89">
        <f>G54+K54</f>
        <v>1265.3409076500002</v>
      </c>
      <c r="D54" s="89">
        <f t="shared" si="2"/>
        <v>1561.50538059</v>
      </c>
      <c r="E54" s="89">
        <f t="shared" si="3"/>
        <v>182.85358801000001</v>
      </c>
      <c r="F54" s="89">
        <v>1930.37991356</v>
      </c>
      <c r="G54" s="89">
        <v>662.13741702000004</v>
      </c>
      <c r="H54" s="89">
        <v>1177.0127542499999</v>
      </c>
      <c r="I54" s="89">
        <v>91.229742290000004</v>
      </c>
      <c r="J54" s="89">
        <v>1079.31996269</v>
      </c>
      <c r="K54" s="89">
        <v>603.20349063000003</v>
      </c>
      <c r="L54" s="89">
        <v>384.49262634000002</v>
      </c>
      <c r="M54" s="89">
        <v>91.623845720000006</v>
      </c>
      <c r="N54" s="89"/>
      <c r="O54" s="89"/>
      <c r="P54" s="89"/>
      <c r="Q54" s="89"/>
    </row>
    <row r="55" spans="1:17" hidden="1" outlineLevel="1" collapsed="1">
      <c r="A55" s="62">
        <v>41883</v>
      </c>
      <c r="B55" s="89">
        <v>2947.5924377400002</v>
      </c>
      <c r="C55" s="89">
        <f t="shared" ref="C55:C67" si="4">G55+K55</f>
        <v>1234.8075364699998</v>
      </c>
      <c r="D55" s="89">
        <f t="shared" ref="D55:D67" si="5">H55+L55</f>
        <v>1535.4485291300002</v>
      </c>
      <c r="E55" s="89">
        <f t="shared" ref="E55:E67" si="6">I55+M55</f>
        <v>177.33637214000001</v>
      </c>
      <c r="F55" s="89">
        <v>1892.80763391</v>
      </c>
      <c r="G55" s="89">
        <v>617.0829152</v>
      </c>
      <c r="H55" s="89">
        <v>1185.5930050300001</v>
      </c>
      <c r="I55" s="89">
        <v>90.131713680000004</v>
      </c>
      <c r="J55" s="89">
        <v>1054.7848038300001</v>
      </c>
      <c r="K55" s="89">
        <v>617.72462126999994</v>
      </c>
      <c r="L55" s="89">
        <v>349.85552410000003</v>
      </c>
      <c r="M55" s="89">
        <v>87.204658460000005</v>
      </c>
      <c r="N55" s="89"/>
      <c r="O55" s="89"/>
      <c r="P55" s="89"/>
      <c r="Q55" s="89"/>
    </row>
    <row r="56" spans="1:17" hidden="1" outlineLevel="1" collapsed="1">
      <c r="A56" s="62">
        <v>41913</v>
      </c>
      <c r="B56" s="89">
        <v>2872.9080943600002</v>
      </c>
      <c r="C56" s="89">
        <f t="shared" si="4"/>
        <v>1244.5154625999999</v>
      </c>
      <c r="D56" s="89">
        <f t="shared" si="5"/>
        <v>1488.6191059600001</v>
      </c>
      <c r="E56" s="89">
        <f t="shared" si="6"/>
        <v>139.77352580000002</v>
      </c>
      <c r="F56" s="89">
        <v>1881.8795720999999</v>
      </c>
      <c r="G56" s="89">
        <v>629.53726553000001</v>
      </c>
      <c r="H56" s="89">
        <v>1164.5285687600001</v>
      </c>
      <c r="I56" s="89">
        <v>87.813737810000006</v>
      </c>
      <c r="J56" s="89">
        <v>991.02852226000005</v>
      </c>
      <c r="K56" s="89">
        <v>614.97819706999996</v>
      </c>
      <c r="L56" s="89">
        <v>324.09053720000003</v>
      </c>
      <c r="M56" s="89">
        <v>51.959787990000002</v>
      </c>
      <c r="N56" s="89"/>
      <c r="O56" s="89"/>
      <c r="P56" s="89"/>
      <c r="Q56" s="89"/>
    </row>
    <row r="57" spans="1:17" hidden="1" outlineLevel="1" collapsed="1">
      <c r="A57" s="62">
        <v>41944</v>
      </c>
      <c r="B57" s="89">
        <v>3032.9441902799999</v>
      </c>
      <c r="C57" s="89">
        <f t="shared" si="4"/>
        <v>1388.9546571999999</v>
      </c>
      <c r="D57" s="89">
        <f t="shared" si="5"/>
        <v>1502.2332027399998</v>
      </c>
      <c r="E57" s="89">
        <f t="shared" si="6"/>
        <v>141.75633034000001</v>
      </c>
      <c r="F57" s="89">
        <v>1914.3123567</v>
      </c>
      <c r="G57" s="89">
        <v>701.82065252999996</v>
      </c>
      <c r="H57" s="89">
        <v>1130.7769402399999</v>
      </c>
      <c r="I57" s="89">
        <v>81.714763930000004</v>
      </c>
      <c r="J57" s="89">
        <v>1118.6318335799999</v>
      </c>
      <c r="K57" s="89">
        <v>687.13400466999997</v>
      </c>
      <c r="L57" s="89">
        <v>371.45626249999998</v>
      </c>
      <c r="M57" s="89">
        <v>60.041566410000001</v>
      </c>
      <c r="N57" s="89"/>
      <c r="O57" s="89"/>
      <c r="P57" s="89"/>
      <c r="Q57" s="89"/>
    </row>
    <row r="58" spans="1:17" hidden="1" outlineLevel="1" collapsed="1">
      <c r="A58" s="62">
        <v>41974</v>
      </c>
      <c r="B58" s="89">
        <v>3009.40886224</v>
      </c>
      <c r="C58" s="89">
        <f t="shared" si="4"/>
        <v>1367.7602366599999</v>
      </c>
      <c r="D58" s="89">
        <f t="shared" si="5"/>
        <v>1501.0164128200001</v>
      </c>
      <c r="E58" s="89">
        <f t="shared" si="6"/>
        <v>140.63221275999999</v>
      </c>
      <c r="F58" s="89">
        <v>1873.1128432</v>
      </c>
      <c r="G58" s="89">
        <v>671.57119356999999</v>
      </c>
      <c r="H58" s="89">
        <v>1124.3343644700001</v>
      </c>
      <c r="I58" s="89">
        <v>77.207285159999998</v>
      </c>
      <c r="J58" s="89">
        <v>1136.2960190399999</v>
      </c>
      <c r="K58" s="89">
        <v>696.18904309000004</v>
      </c>
      <c r="L58" s="89">
        <v>376.68204835</v>
      </c>
      <c r="M58" s="89">
        <v>63.424927599999997</v>
      </c>
      <c r="N58" s="89"/>
      <c r="O58" s="89"/>
      <c r="P58" s="89"/>
      <c r="Q58" s="89"/>
    </row>
    <row r="59" spans="1:17" hidden="1" outlineLevel="1">
      <c r="A59" s="62">
        <v>42005</v>
      </c>
      <c r="B59" s="89">
        <v>3075.7166189899999</v>
      </c>
      <c r="C59" s="89">
        <f t="shared" si="4"/>
        <v>1451.3516838</v>
      </c>
      <c r="D59" s="89">
        <f t="shared" si="5"/>
        <v>1484.33518729</v>
      </c>
      <c r="E59" s="89">
        <f t="shared" si="6"/>
        <v>140.02974790000002</v>
      </c>
      <c r="F59" s="89">
        <v>1901.4209134499999</v>
      </c>
      <c r="G59" s="89">
        <v>709.40770216999999</v>
      </c>
      <c r="H59" s="89">
        <v>1116.35691709</v>
      </c>
      <c r="I59" s="89">
        <v>75.656294189999997</v>
      </c>
      <c r="J59" s="89">
        <v>1174.29570554</v>
      </c>
      <c r="K59" s="89">
        <v>741.94398163000005</v>
      </c>
      <c r="L59" s="89">
        <v>367.9782702</v>
      </c>
      <c r="M59" s="89">
        <v>64.373453710000007</v>
      </c>
      <c r="N59" s="89"/>
      <c r="O59" s="89"/>
      <c r="P59" s="89"/>
      <c r="Q59" s="89"/>
    </row>
    <row r="60" spans="1:17" hidden="1" outlineLevel="1" collapsed="1">
      <c r="A60" s="62">
        <v>42036</v>
      </c>
      <c r="B60" s="89">
        <v>3206.9677513400002</v>
      </c>
      <c r="C60" s="89">
        <f t="shared" si="4"/>
        <v>1245.1309710999999</v>
      </c>
      <c r="D60" s="89">
        <f t="shared" si="5"/>
        <v>1776.35623403</v>
      </c>
      <c r="E60" s="89">
        <f t="shared" si="6"/>
        <v>185.48054621</v>
      </c>
      <c r="F60" s="89">
        <v>1943.95614806</v>
      </c>
      <c r="G60" s="89">
        <v>724.47028508000005</v>
      </c>
      <c r="H60" s="89">
        <v>1144.5536047200001</v>
      </c>
      <c r="I60" s="89">
        <v>74.932258259999998</v>
      </c>
      <c r="J60" s="89">
        <v>1263.0116032799999</v>
      </c>
      <c r="K60" s="89">
        <v>520.66068601999996</v>
      </c>
      <c r="L60" s="89">
        <v>631.80262931000004</v>
      </c>
      <c r="M60" s="89">
        <v>110.54828795</v>
      </c>
      <c r="N60" s="89"/>
      <c r="O60" s="89"/>
      <c r="P60" s="89"/>
      <c r="Q60" s="89"/>
    </row>
    <row r="61" spans="1:17" hidden="1" outlineLevel="1" collapsed="1">
      <c r="A61" s="62">
        <v>42064</v>
      </c>
      <c r="B61" s="89">
        <v>2821.84660609</v>
      </c>
      <c r="C61" s="89">
        <f t="shared" si="4"/>
        <v>1243.4385126499999</v>
      </c>
      <c r="D61" s="89">
        <f t="shared" si="5"/>
        <v>1436.0975411300001</v>
      </c>
      <c r="E61" s="89">
        <f t="shared" si="6"/>
        <v>142.31055230999999</v>
      </c>
      <c r="F61" s="89">
        <v>1853.7166494999999</v>
      </c>
      <c r="G61" s="89">
        <v>848.17758879999997</v>
      </c>
      <c r="H61" s="89">
        <v>936.03792095999995</v>
      </c>
      <c r="I61" s="89">
        <v>69.501139739999999</v>
      </c>
      <c r="J61" s="89">
        <v>968.12995659000001</v>
      </c>
      <c r="K61" s="89">
        <v>395.26092384999998</v>
      </c>
      <c r="L61" s="89">
        <v>500.05962017000002</v>
      </c>
      <c r="M61" s="89">
        <v>72.809412570000006</v>
      </c>
      <c r="N61" s="89"/>
      <c r="O61" s="89"/>
      <c r="P61" s="89"/>
      <c r="Q61" s="89"/>
    </row>
    <row r="62" spans="1:17" hidden="1" outlineLevel="1" collapsed="1">
      <c r="A62" s="62">
        <v>42095</v>
      </c>
      <c r="B62" s="89">
        <v>2814.5287569799998</v>
      </c>
      <c r="C62" s="89">
        <f t="shared" si="4"/>
        <v>1206.5547527799999</v>
      </c>
      <c r="D62" s="89">
        <f t="shared" si="5"/>
        <v>1450.7947416100001</v>
      </c>
      <c r="E62" s="89">
        <f t="shared" si="6"/>
        <v>157.17926259000001</v>
      </c>
      <c r="F62" s="89">
        <v>1933.0902850699999</v>
      </c>
      <c r="G62" s="89">
        <v>869.68959004999999</v>
      </c>
      <c r="H62" s="89">
        <v>985.50067574000002</v>
      </c>
      <c r="I62" s="89">
        <v>77.900019279999995</v>
      </c>
      <c r="J62" s="89">
        <v>881.43847190999998</v>
      </c>
      <c r="K62" s="89">
        <v>336.86516273000001</v>
      </c>
      <c r="L62" s="89">
        <v>465.29406587</v>
      </c>
      <c r="M62" s="89">
        <v>79.279243309999998</v>
      </c>
      <c r="N62" s="89"/>
      <c r="O62" s="89"/>
      <c r="P62" s="89"/>
      <c r="Q62" s="89"/>
    </row>
    <row r="63" spans="1:17" hidden="1" outlineLevel="1" collapsed="1">
      <c r="A63" s="62">
        <v>42125</v>
      </c>
      <c r="B63" s="89">
        <v>2719.3156954599999</v>
      </c>
      <c r="C63" s="89">
        <f t="shared" si="4"/>
        <v>1171.49648654</v>
      </c>
      <c r="D63" s="89">
        <f t="shared" si="5"/>
        <v>1391.4402640400001</v>
      </c>
      <c r="E63" s="89">
        <f t="shared" si="6"/>
        <v>156.37894488000001</v>
      </c>
      <c r="F63" s="89">
        <v>1883.90848153</v>
      </c>
      <c r="G63" s="89">
        <v>874.67961546000004</v>
      </c>
      <c r="H63" s="89">
        <v>932.36816782000005</v>
      </c>
      <c r="I63" s="89">
        <v>76.860698249999999</v>
      </c>
      <c r="J63" s="89">
        <v>835.40721393000001</v>
      </c>
      <c r="K63" s="89">
        <v>296.81687108</v>
      </c>
      <c r="L63" s="89">
        <v>459.07209621999999</v>
      </c>
      <c r="M63" s="89">
        <v>79.518246629999993</v>
      </c>
      <c r="N63" s="89"/>
      <c r="O63" s="89"/>
      <c r="P63" s="89"/>
      <c r="Q63" s="89"/>
    </row>
    <row r="64" spans="1:17" hidden="1" outlineLevel="1" collapsed="1">
      <c r="A64" s="62">
        <v>42156</v>
      </c>
      <c r="B64" s="89">
        <v>2678.7450831699998</v>
      </c>
      <c r="C64" s="89">
        <f t="shared" si="4"/>
        <v>1146.2697436200001</v>
      </c>
      <c r="D64" s="89">
        <f t="shared" si="5"/>
        <v>1377.1683063999999</v>
      </c>
      <c r="E64" s="89">
        <f t="shared" si="6"/>
        <v>155.30703315</v>
      </c>
      <c r="F64" s="89">
        <v>1892.20359465</v>
      </c>
      <c r="G64" s="89">
        <v>890.87168038000004</v>
      </c>
      <c r="H64" s="89">
        <v>925.283367</v>
      </c>
      <c r="I64" s="89">
        <v>76.04854727</v>
      </c>
      <c r="J64" s="89">
        <v>786.54148852000003</v>
      </c>
      <c r="K64" s="89">
        <v>255.39806324</v>
      </c>
      <c r="L64" s="89">
        <v>451.88493940000001</v>
      </c>
      <c r="M64" s="89">
        <v>79.258485879999995</v>
      </c>
      <c r="N64" s="89"/>
      <c r="O64" s="89"/>
      <c r="P64" s="89"/>
      <c r="Q64" s="89"/>
    </row>
    <row r="65" spans="1:17" hidden="1" outlineLevel="1" collapsed="1">
      <c r="A65" s="62">
        <v>42186</v>
      </c>
      <c r="B65" s="89">
        <v>2351.7953256400001</v>
      </c>
      <c r="C65" s="89">
        <f t="shared" si="4"/>
        <v>892.57267447000004</v>
      </c>
      <c r="D65" s="89">
        <f t="shared" si="5"/>
        <v>1306.7803409800001</v>
      </c>
      <c r="E65" s="89">
        <f t="shared" si="6"/>
        <v>152.44231019</v>
      </c>
      <c r="F65" s="89">
        <v>1587.06029397</v>
      </c>
      <c r="G65" s="89">
        <v>664.08132668999997</v>
      </c>
      <c r="H65" s="89">
        <v>852.38557419000006</v>
      </c>
      <c r="I65" s="89">
        <v>70.593393090000006</v>
      </c>
      <c r="J65" s="89">
        <v>764.73503167000001</v>
      </c>
      <c r="K65" s="89">
        <v>228.49134778000001</v>
      </c>
      <c r="L65" s="89">
        <v>454.39476679000001</v>
      </c>
      <c r="M65" s="89">
        <v>81.848917099999994</v>
      </c>
      <c r="N65" s="89"/>
      <c r="O65" s="89"/>
      <c r="P65" s="89"/>
      <c r="Q65" s="89"/>
    </row>
    <row r="66" spans="1:17" hidden="1" outlineLevel="1" collapsed="1">
      <c r="A66" s="62">
        <v>42217</v>
      </c>
      <c r="B66" s="89">
        <v>2394.5060174</v>
      </c>
      <c r="C66" s="89">
        <f t="shared" si="4"/>
        <v>980.33862208000005</v>
      </c>
      <c r="D66" s="89">
        <f t="shared" si="5"/>
        <v>1264.16654006</v>
      </c>
      <c r="E66" s="89">
        <f t="shared" si="6"/>
        <v>150.00085525999998</v>
      </c>
      <c r="F66" s="89">
        <v>1675.06153023</v>
      </c>
      <c r="G66" s="89">
        <v>762.51583760000005</v>
      </c>
      <c r="H66" s="89">
        <v>843.04179564000003</v>
      </c>
      <c r="I66" s="89">
        <v>69.503896990000001</v>
      </c>
      <c r="J66" s="89">
        <v>719.44448717</v>
      </c>
      <c r="K66" s="89">
        <v>217.82278448</v>
      </c>
      <c r="L66" s="89">
        <v>421.12474442000001</v>
      </c>
      <c r="M66" s="89">
        <v>80.496958269999993</v>
      </c>
      <c r="N66" s="89"/>
      <c r="O66" s="89"/>
      <c r="P66" s="89"/>
      <c r="Q66" s="89"/>
    </row>
    <row r="67" spans="1:17" hidden="1" outlineLevel="1" collapsed="1">
      <c r="A67" s="62">
        <v>42248</v>
      </c>
      <c r="B67" s="89">
        <v>2504.8519064100001</v>
      </c>
      <c r="C67" s="89">
        <f t="shared" si="4"/>
        <v>1115.61497734</v>
      </c>
      <c r="D67" s="89">
        <f t="shared" si="5"/>
        <v>1239.1876469399999</v>
      </c>
      <c r="E67" s="89">
        <f t="shared" si="6"/>
        <v>150.04928212999999</v>
      </c>
      <c r="F67" s="89">
        <v>1774.91881887</v>
      </c>
      <c r="G67" s="89">
        <v>873.56410310000001</v>
      </c>
      <c r="H67" s="89">
        <v>832.61440449999998</v>
      </c>
      <c r="I67" s="89">
        <v>68.740311270000007</v>
      </c>
      <c r="J67" s="89">
        <v>729.93308753999997</v>
      </c>
      <c r="K67" s="89">
        <v>242.05087424000001</v>
      </c>
      <c r="L67" s="89">
        <v>406.57324244</v>
      </c>
      <c r="M67" s="89">
        <v>81.308970860000002</v>
      </c>
      <c r="N67" s="89"/>
      <c r="O67" s="89"/>
      <c r="P67" s="89"/>
      <c r="Q67" s="89"/>
    </row>
    <row r="68" spans="1:17" hidden="1" outlineLevel="1" collapsed="1">
      <c r="A68" s="62">
        <v>42278</v>
      </c>
      <c r="B68" s="89">
        <v>2539.8871140599999</v>
      </c>
      <c r="C68" s="89">
        <f t="shared" ref="C68" si="7">G68+K68</f>
        <v>1132.7462935799999</v>
      </c>
      <c r="D68" s="89">
        <f t="shared" ref="D68" si="8">H68+L68</f>
        <v>1255.48481378</v>
      </c>
      <c r="E68" s="89">
        <f t="shared" ref="E68" si="9">I68+M68</f>
        <v>151.65600670000001</v>
      </c>
      <c r="F68" s="89">
        <v>1772.4550301100001</v>
      </c>
      <c r="G68" s="89">
        <v>872.94713834000004</v>
      </c>
      <c r="H68" s="89">
        <v>834.73005842999999</v>
      </c>
      <c r="I68" s="89">
        <v>64.777833340000001</v>
      </c>
      <c r="J68" s="89">
        <v>767.43208394999999</v>
      </c>
      <c r="K68" s="89">
        <v>259.79915524</v>
      </c>
      <c r="L68" s="89">
        <v>420.75475534999998</v>
      </c>
      <c r="M68" s="89">
        <v>86.878173360000005</v>
      </c>
      <c r="N68" s="89"/>
      <c r="O68" s="89"/>
      <c r="P68" s="89"/>
      <c r="Q68" s="89"/>
    </row>
    <row r="69" spans="1:17" hidden="1" outlineLevel="1" collapsed="1">
      <c r="A69" s="62">
        <v>42309</v>
      </c>
      <c r="B69" s="89">
        <v>2690.4179680299999</v>
      </c>
      <c r="C69" s="89">
        <f t="shared" ref="C69" si="10">G69+K69</f>
        <v>1344.7849551699999</v>
      </c>
      <c r="D69" s="89">
        <f t="shared" ref="D69" si="11">H69+L69</f>
        <v>1199.53552158</v>
      </c>
      <c r="E69" s="89">
        <f t="shared" ref="E69" si="12">I69+M69</f>
        <v>146.09749128000001</v>
      </c>
      <c r="F69" s="89">
        <v>1784.2517967700001</v>
      </c>
      <c r="G69" s="89">
        <v>951.10588587999996</v>
      </c>
      <c r="H69" s="89">
        <v>778.00488687999996</v>
      </c>
      <c r="I69" s="89">
        <v>55.141024010000002</v>
      </c>
      <c r="J69" s="89">
        <v>906.16617126000006</v>
      </c>
      <c r="K69" s="89">
        <v>393.67906928999997</v>
      </c>
      <c r="L69" s="89">
        <v>421.53063470000001</v>
      </c>
      <c r="M69" s="89">
        <v>90.956467270000005</v>
      </c>
      <c r="N69" s="89"/>
      <c r="O69" s="89"/>
      <c r="P69" s="89"/>
      <c r="Q69" s="89"/>
    </row>
    <row r="70" spans="1:17" hidden="1" outlineLevel="1" collapsed="1">
      <c r="A70" s="62">
        <v>42339</v>
      </c>
      <c r="B70" s="89">
        <v>2592.33354439</v>
      </c>
      <c r="C70" s="89">
        <f t="shared" ref="C70" si="13">G70+K70</f>
        <v>1296.8183219699999</v>
      </c>
      <c r="D70" s="89">
        <f t="shared" ref="D70" si="14">H70+L70</f>
        <v>1169.7909871500001</v>
      </c>
      <c r="E70" s="89">
        <f t="shared" ref="E70" si="15">I70+M70</f>
        <v>125.72423526999999</v>
      </c>
      <c r="F70" s="89">
        <v>1635.4186634800001</v>
      </c>
      <c r="G70" s="89">
        <v>938.8790874</v>
      </c>
      <c r="H70" s="89">
        <v>651.59857390000002</v>
      </c>
      <c r="I70" s="89">
        <v>44.941002179999998</v>
      </c>
      <c r="J70" s="89">
        <v>956.91488090999997</v>
      </c>
      <c r="K70" s="89">
        <v>357.93923457</v>
      </c>
      <c r="L70" s="89">
        <v>518.19241324999996</v>
      </c>
      <c r="M70" s="89">
        <v>80.783233089999996</v>
      </c>
      <c r="N70" s="89"/>
      <c r="O70" s="89"/>
      <c r="P70" s="89"/>
      <c r="Q70" s="89"/>
    </row>
    <row r="71" spans="1:17" hidden="1" outlineLevel="1" collapsed="1">
      <c r="A71" s="62">
        <v>42370</v>
      </c>
      <c r="B71" s="89">
        <v>2696.9963607200002</v>
      </c>
      <c r="C71" s="89">
        <f t="shared" ref="C71" si="16">G71+K71</f>
        <v>1380.07529703</v>
      </c>
      <c r="D71" s="89">
        <f t="shared" ref="D71" si="17">H71+L71</f>
        <v>1187.9375271899999</v>
      </c>
      <c r="E71" s="89">
        <f t="shared" ref="E71" si="18">I71+M71</f>
        <v>128.98353650000001</v>
      </c>
      <c r="F71" s="89">
        <v>1669.5275892100001</v>
      </c>
      <c r="G71" s="89">
        <v>975.33257205999996</v>
      </c>
      <c r="H71" s="89">
        <v>649.85696113999995</v>
      </c>
      <c r="I71" s="89">
        <v>44.338056010000003</v>
      </c>
      <c r="J71" s="89">
        <v>1027.4687715099999</v>
      </c>
      <c r="K71" s="89">
        <v>404.74272496999998</v>
      </c>
      <c r="L71" s="89">
        <v>538.08056605000002</v>
      </c>
      <c r="M71" s="89">
        <v>84.645480489999997</v>
      </c>
      <c r="N71" s="89"/>
      <c r="O71" s="89"/>
      <c r="P71" s="89"/>
      <c r="Q71" s="89"/>
    </row>
    <row r="72" spans="1:17" hidden="1" outlineLevel="1" collapsed="1">
      <c r="A72" s="62">
        <v>42401</v>
      </c>
      <c r="B72" s="89">
        <v>2623.1660158599998</v>
      </c>
      <c r="C72" s="89">
        <f t="shared" ref="C72" si="19">G72+K72</f>
        <v>1267.1008367899999</v>
      </c>
      <c r="D72" s="89">
        <f t="shared" ref="D72" si="20">H72+L72</f>
        <v>1221.6743280000001</v>
      </c>
      <c r="E72" s="89">
        <f t="shared" ref="E72" si="21">I72+M72</f>
        <v>134.39085107</v>
      </c>
      <c r="F72" s="89">
        <v>1535.59030082</v>
      </c>
      <c r="G72" s="89">
        <v>847.73070926000003</v>
      </c>
      <c r="H72" s="89">
        <v>644.45159747000002</v>
      </c>
      <c r="I72" s="89">
        <v>43.407994090000003</v>
      </c>
      <c r="J72" s="89">
        <v>1087.57571504</v>
      </c>
      <c r="K72" s="89">
        <v>419.37012752999999</v>
      </c>
      <c r="L72" s="89">
        <v>577.22273053000004</v>
      </c>
      <c r="M72" s="89">
        <v>90.982856979999994</v>
      </c>
      <c r="N72" s="89"/>
      <c r="O72" s="89"/>
      <c r="P72" s="89"/>
      <c r="Q72" s="89"/>
    </row>
    <row r="73" spans="1:17" hidden="1" outlineLevel="1" collapsed="1">
      <c r="A73" s="62">
        <v>42430</v>
      </c>
      <c r="B73" s="89">
        <v>2539.04006544</v>
      </c>
      <c r="C73" s="89">
        <f t="shared" ref="C73" si="22">G73+K73</f>
        <v>1206.97761236</v>
      </c>
      <c r="D73" s="89">
        <f t="shared" ref="D73" si="23">H73+L73</f>
        <v>1201.3241247699998</v>
      </c>
      <c r="E73" s="89">
        <f t="shared" ref="E73" si="24">I73+M73</f>
        <v>130.73832831000001</v>
      </c>
      <c r="F73" s="89">
        <v>1499.8940920800001</v>
      </c>
      <c r="G73" s="89">
        <v>811.36395854</v>
      </c>
      <c r="H73" s="89">
        <v>645.95524423999996</v>
      </c>
      <c r="I73" s="89">
        <v>42.574889300000002</v>
      </c>
      <c r="J73" s="89">
        <v>1039.14597336</v>
      </c>
      <c r="K73" s="89">
        <v>395.61365382000002</v>
      </c>
      <c r="L73" s="89">
        <v>555.36888052999996</v>
      </c>
      <c r="M73" s="89">
        <v>88.163439010000005</v>
      </c>
      <c r="N73" s="89"/>
      <c r="O73" s="89"/>
      <c r="P73" s="89"/>
      <c r="Q73" s="89"/>
    </row>
    <row r="74" spans="1:17" hidden="1" outlineLevel="1" collapsed="1">
      <c r="A74" s="62">
        <v>42461</v>
      </c>
      <c r="B74" s="89">
        <v>2503.0935423999999</v>
      </c>
      <c r="C74" s="89">
        <f t="shared" ref="C74" si="25">G74+K74</f>
        <v>1201.81179565</v>
      </c>
      <c r="D74" s="89">
        <f t="shared" ref="D74" si="26">H74+L74</f>
        <v>1174.5349021299999</v>
      </c>
      <c r="E74" s="89">
        <f t="shared" ref="E74" si="27">I74+M74</f>
        <v>126.74684461999999</v>
      </c>
      <c r="F74" s="89">
        <v>1570.16143618</v>
      </c>
      <c r="G74" s="89">
        <v>877.75802116</v>
      </c>
      <c r="H74" s="89">
        <v>650.31412462000003</v>
      </c>
      <c r="I74" s="89">
        <v>42.089290400000003</v>
      </c>
      <c r="J74" s="89">
        <v>932.93210622000004</v>
      </c>
      <c r="K74" s="89">
        <v>324.05377449000002</v>
      </c>
      <c r="L74" s="89">
        <v>524.22077750999995</v>
      </c>
      <c r="M74" s="89">
        <v>84.657554219999994</v>
      </c>
      <c r="N74" s="89"/>
      <c r="O74" s="89"/>
      <c r="P74" s="89"/>
      <c r="Q74" s="89"/>
    </row>
    <row r="75" spans="1:17" hidden="1" outlineLevel="1" collapsed="1">
      <c r="A75" s="62">
        <v>42491</v>
      </c>
      <c r="B75" s="89">
        <v>2488.6119595199998</v>
      </c>
      <c r="C75" s="89">
        <f t="shared" ref="C75" si="28">G75+K75</f>
        <v>1169.64230656</v>
      </c>
      <c r="D75" s="89">
        <f t="shared" ref="D75" si="29">H75+L75</f>
        <v>1200.55525468</v>
      </c>
      <c r="E75" s="89">
        <f t="shared" ref="E75" si="30">I75+M75</f>
        <v>118.41439828</v>
      </c>
      <c r="F75" s="89">
        <v>1607.47817121</v>
      </c>
      <c r="G75" s="89">
        <v>898.82630380000001</v>
      </c>
      <c r="H75" s="89">
        <v>674.79323431</v>
      </c>
      <c r="I75" s="89">
        <v>33.858633099999999</v>
      </c>
      <c r="J75" s="89">
        <v>881.13378831</v>
      </c>
      <c r="K75" s="89">
        <v>270.81600276</v>
      </c>
      <c r="L75" s="89">
        <v>525.76202036999996</v>
      </c>
      <c r="M75" s="89">
        <v>84.555765179999995</v>
      </c>
      <c r="N75" s="89"/>
      <c r="O75" s="89"/>
      <c r="P75" s="89"/>
      <c r="Q75" s="89"/>
    </row>
    <row r="76" spans="1:17" hidden="1" outlineLevel="1" collapsed="1">
      <c r="A76" s="62">
        <v>42522</v>
      </c>
      <c r="B76" s="89">
        <v>2350.91118495</v>
      </c>
      <c r="C76" s="89">
        <f t="shared" ref="C76" si="31">G76+K76</f>
        <v>1200.0744031300001</v>
      </c>
      <c r="D76" s="89">
        <f t="shared" ref="D76" si="32">H76+L76</f>
        <v>1033.98027314</v>
      </c>
      <c r="E76" s="89">
        <f t="shared" ref="E76" si="33">I76+M76</f>
        <v>116.85650867999999</v>
      </c>
      <c r="F76" s="89">
        <v>1634.06231637</v>
      </c>
      <c r="G76" s="89">
        <v>938.47798157</v>
      </c>
      <c r="H76" s="89">
        <v>662.2277613</v>
      </c>
      <c r="I76" s="89">
        <v>33.356573500000003</v>
      </c>
      <c r="J76" s="89">
        <v>716.84886858000004</v>
      </c>
      <c r="K76" s="89">
        <v>261.59642156000001</v>
      </c>
      <c r="L76" s="89">
        <v>371.75251184000001</v>
      </c>
      <c r="M76" s="89">
        <v>83.499935179999994</v>
      </c>
      <c r="N76" s="89"/>
      <c r="O76" s="89"/>
      <c r="P76" s="89"/>
      <c r="Q76" s="89"/>
    </row>
    <row r="77" spans="1:17" hidden="1" outlineLevel="1" collapsed="1">
      <c r="A77" s="62">
        <v>42552</v>
      </c>
      <c r="B77" s="89">
        <v>2334.9567198300001</v>
      </c>
      <c r="C77" s="89">
        <f t="shared" ref="C77" si="34">G77+K77</f>
        <v>1196.8425262999999</v>
      </c>
      <c r="D77" s="89">
        <f t="shared" ref="D77" si="35">H77+L77</f>
        <v>1021.98250857</v>
      </c>
      <c r="E77" s="89">
        <f t="shared" ref="E77" si="36">I77+M77</f>
        <v>116.13168496</v>
      </c>
      <c r="F77" s="89">
        <v>1650.67830422</v>
      </c>
      <c r="G77" s="89">
        <v>976.86295942000004</v>
      </c>
      <c r="H77" s="89">
        <v>640.87739665000004</v>
      </c>
      <c r="I77" s="89">
        <v>32.937948149999997</v>
      </c>
      <c r="J77" s="89">
        <v>684.27841561000002</v>
      </c>
      <c r="K77" s="89">
        <v>219.97956687999999</v>
      </c>
      <c r="L77" s="89">
        <v>381.10511192000001</v>
      </c>
      <c r="M77" s="89">
        <v>83.193736810000004</v>
      </c>
      <c r="N77" s="89"/>
      <c r="O77" s="89"/>
      <c r="P77" s="89"/>
      <c r="Q77" s="89"/>
    </row>
    <row r="78" spans="1:17" hidden="1" outlineLevel="1" collapsed="1">
      <c r="A78" s="62">
        <v>42583</v>
      </c>
      <c r="B78" s="89">
        <v>2395.4369298699999</v>
      </c>
      <c r="C78" s="89">
        <f t="shared" ref="C78" si="37">G78+K78</f>
        <v>1257.5109429300001</v>
      </c>
      <c r="D78" s="89">
        <f t="shared" ref="D78" si="38">H78+L78</f>
        <v>1016.3129965999999</v>
      </c>
      <c r="E78" s="89">
        <f t="shared" ref="E78" si="39">I78+M78</f>
        <v>121.61299034</v>
      </c>
      <c r="F78" s="89">
        <v>1730.2882663299999</v>
      </c>
      <c r="G78" s="89">
        <v>1070.87934382</v>
      </c>
      <c r="H78" s="89">
        <v>625.97379610999997</v>
      </c>
      <c r="I78" s="89">
        <v>33.435126400000001</v>
      </c>
      <c r="J78" s="89">
        <v>665.14866354000003</v>
      </c>
      <c r="K78" s="89">
        <v>186.63159911</v>
      </c>
      <c r="L78" s="89">
        <v>390.33920049</v>
      </c>
      <c r="M78" s="89">
        <v>88.177863939999995</v>
      </c>
      <c r="N78" s="89"/>
      <c r="O78" s="89"/>
      <c r="P78" s="89"/>
      <c r="Q78" s="89"/>
    </row>
    <row r="79" spans="1:17" hidden="1" outlineLevel="1" collapsed="1">
      <c r="A79" s="62">
        <v>42614</v>
      </c>
      <c r="B79" s="89">
        <v>2299.45138989</v>
      </c>
      <c r="C79" s="89">
        <f t="shared" ref="C79" si="40">G79+K79</f>
        <v>1108.9992178099999</v>
      </c>
      <c r="D79" s="89">
        <f t="shared" ref="D79" si="41">H79+L79</f>
        <v>1066.6806832299999</v>
      </c>
      <c r="E79" s="89">
        <f t="shared" ref="E79" si="42">I79+M79</f>
        <v>123.77148885</v>
      </c>
      <c r="F79" s="89">
        <v>1726.41886219</v>
      </c>
      <c r="G79" s="89">
        <v>1013.76269955</v>
      </c>
      <c r="H79" s="89">
        <v>677.87427501000002</v>
      </c>
      <c r="I79" s="89">
        <v>34.78188763</v>
      </c>
      <c r="J79" s="89">
        <v>573.03252769999995</v>
      </c>
      <c r="K79" s="89">
        <v>95.236518259999997</v>
      </c>
      <c r="L79" s="89">
        <v>388.80640821999998</v>
      </c>
      <c r="M79" s="89">
        <v>88.989601219999997</v>
      </c>
      <c r="N79" s="89"/>
      <c r="O79" s="89"/>
      <c r="P79" s="89"/>
      <c r="Q79" s="89"/>
    </row>
    <row r="80" spans="1:17" hidden="1" outlineLevel="1" collapsed="1">
      <c r="A80" s="62">
        <v>42644</v>
      </c>
      <c r="B80" s="89">
        <v>2275.8137904199998</v>
      </c>
      <c r="C80" s="89">
        <f t="shared" ref="C80" si="43">G80+K80</f>
        <v>1172.36735643</v>
      </c>
      <c r="D80" s="89">
        <f t="shared" ref="D80" si="44">H80+L80</f>
        <v>981.56553035000002</v>
      </c>
      <c r="E80" s="89">
        <f t="shared" ref="E80" si="45">I80+M80</f>
        <v>121.88090364</v>
      </c>
      <c r="F80" s="89">
        <v>1735.7595089900001</v>
      </c>
      <c r="G80" s="89">
        <v>1046.65409525</v>
      </c>
      <c r="H80" s="89">
        <v>652.16325830999995</v>
      </c>
      <c r="I80" s="89">
        <v>36.94215543</v>
      </c>
      <c r="J80" s="89">
        <v>540.05428142999995</v>
      </c>
      <c r="K80" s="89">
        <v>125.71326118</v>
      </c>
      <c r="L80" s="89">
        <v>329.40227204000001</v>
      </c>
      <c r="M80" s="89">
        <v>84.93874821</v>
      </c>
      <c r="N80" s="89"/>
      <c r="O80" s="89"/>
      <c r="P80" s="89"/>
      <c r="Q80" s="89"/>
    </row>
    <row r="81" spans="1:17" hidden="1" outlineLevel="1" collapsed="1">
      <c r="A81" s="62">
        <v>42675</v>
      </c>
      <c r="B81" s="89">
        <v>2141.66735027</v>
      </c>
      <c r="C81" s="89">
        <f t="shared" ref="C81" si="46">G81+K81</f>
        <v>1129.4493265900001</v>
      </c>
      <c r="D81" s="89">
        <f t="shared" ref="D81" si="47">H81+L81</f>
        <v>915.50163606000001</v>
      </c>
      <c r="E81" s="89">
        <f t="shared" ref="E81" si="48">I81+M81</f>
        <v>96.716387620000006</v>
      </c>
      <c r="F81" s="89">
        <v>1664.0818953200001</v>
      </c>
      <c r="G81" s="89">
        <v>1007.86333482</v>
      </c>
      <c r="H81" s="89">
        <v>616.10477773000002</v>
      </c>
      <c r="I81" s="89">
        <v>40.11378277</v>
      </c>
      <c r="J81" s="89">
        <v>477.58545494999998</v>
      </c>
      <c r="K81" s="89">
        <v>121.58599177000001</v>
      </c>
      <c r="L81" s="89">
        <v>299.39685832999999</v>
      </c>
      <c r="M81" s="89">
        <v>56.602604849999999</v>
      </c>
      <c r="N81" s="89"/>
      <c r="O81" s="89"/>
      <c r="P81" s="89"/>
      <c r="Q81" s="89"/>
    </row>
    <row r="82" spans="1:17" hidden="1" outlineLevel="1" collapsed="1">
      <c r="A82" s="62">
        <v>42705</v>
      </c>
      <c r="B82" s="89">
        <v>2124.1181624199999</v>
      </c>
      <c r="C82" s="89">
        <f t="shared" ref="C82" si="49">G82+K82</f>
        <v>1113.32964797</v>
      </c>
      <c r="D82" s="89">
        <f t="shared" ref="D82" si="50">H82+L82</f>
        <v>927.85315249999996</v>
      </c>
      <c r="E82" s="89">
        <f t="shared" ref="E82" si="51">I82+M82</f>
        <v>82.935361950000001</v>
      </c>
      <c r="F82" s="89">
        <v>1619.5429236699999</v>
      </c>
      <c r="G82" s="89">
        <v>985.92600200000004</v>
      </c>
      <c r="H82" s="89">
        <v>610.64135369999997</v>
      </c>
      <c r="I82" s="89">
        <v>22.97556797</v>
      </c>
      <c r="J82" s="89">
        <v>504.57523874999998</v>
      </c>
      <c r="K82" s="89">
        <v>127.40364597</v>
      </c>
      <c r="L82" s="89">
        <v>317.2117988</v>
      </c>
      <c r="M82" s="89">
        <v>59.959793980000001</v>
      </c>
      <c r="N82" s="89"/>
      <c r="O82" s="89"/>
      <c r="P82" s="89"/>
      <c r="Q82" s="89"/>
    </row>
    <row r="83" spans="1:17" hidden="1" outlineLevel="1" collapsed="1">
      <c r="A83" s="62">
        <v>42736</v>
      </c>
      <c r="B83" s="89">
        <v>2072.8157587300002</v>
      </c>
      <c r="C83" s="89">
        <f t="shared" ref="C83" si="52">G83+K83</f>
        <v>1060.2389613299999</v>
      </c>
      <c r="D83" s="89">
        <f t="shared" ref="D83" si="53">H83+L83</f>
        <v>930.63186291</v>
      </c>
      <c r="E83" s="89">
        <f t="shared" ref="E83" si="54">I83+M83</f>
        <v>81.944934490000009</v>
      </c>
      <c r="F83" s="89">
        <v>1570.8476489100001</v>
      </c>
      <c r="G83" s="89">
        <v>934.10465056999999</v>
      </c>
      <c r="H83" s="89">
        <v>614.53676146999999</v>
      </c>
      <c r="I83" s="89">
        <v>22.206236870000001</v>
      </c>
      <c r="J83" s="89">
        <v>501.96810982</v>
      </c>
      <c r="K83" s="89">
        <v>126.13431076000001</v>
      </c>
      <c r="L83" s="89">
        <v>316.09510144000001</v>
      </c>
      <c r="M83" s="89">
        <v>59.738697620000003</v>
      </c>
      <c r="N83" s="89"/>
      <c r="O83" s="89"/>
      <c r="P83" s="89"/>
      <c r="Q83" s="89"/>
    </row>
    <row r="84" spans="1:17" hidden="1" outlineLevel="1" collapsed="1">
      <c r="A84" s="62">
        <v>42767</v>
      </c>
      <c r="B84" s="89">
        <v>2004.09664937</v>
      </c>
      <c r="C84" s="89">
        <f t="shared" ref="C84" si="55">G84+K84</f>
        <v>1112.0259759400001</v>
      </c>
      <c r="D84" s="89">
        <f t="shared" ref="D84" si="56">H84+L84</f>
        <v>811.07632040999999</v>
      </c>
      <c r="E84" s="89">
        <f t="shared" ref="E84" si="57">I84+M84</f>
        <v>80.994353020000005</v>
      </c>
      <c r="F84" s="89">
        <v>1589.0027927599999</v>
      </c>
      <c r="G84" s="89">
        <v>938.36567399</v>
      </c>
      <c r="H84" s="89">
        <v>629.23961895000002</v>
      </c>
      <c r="I84" s="89">
        <v>21.39749982</v>
      </c>
      <c r="J84" s="89">
        <v>415.09385660999999</v>
      </c>
      <c r="K84" s="89">
        <v>173.66030194999999</v>
      </c>
      <c r="L84" s="89">
        <v>181.83670146</v>
      </c>
      <c r="M84" s="89">
        <v>59.596853199999998</v>
      </c>
      <c r="N84" s="89"/>
      <c r="O84" s="89"/>
      <c r="P84" s="89"/>
      <c r="Q84" s="89"/>
    </row>
    <row r="85" spans="1:17" hidden="1" outlineLevel="1" collapsed="1">
      <c r="A85" s="62">
        <v>42795</v>
      </c>
      <c r="B85" s="89">
        <v>2072.1647043600001</v>
      </c>
      <c r="C85" s="89">
        <f t="shared" ref="C85" si="58">G85+K85</f>
        <v>1161.76726173</v>
      </c>
      <c r="D85" s="89">
        <f t="shared" ref="D85" si="59">H85+L85</f>
        <v>830.03398414000003</v>
      </c>
      <c r="E85" s="89">
        <f t="shared" ref="E85" si="60">I85+M85</f>
        <v>80.363458489999999</v>
      </c>
      <c r="F85" s="89">
        <v>1661.5436873199999</v>
      </c>
      <c r="G85" s="89">
        <v>988.05171069000005</v>
      </c>
      <c r="H85" s="89">
        <v>652.40492674999996</v>
      </c>
      <c r="I85" s="89">
        <v>21.087049879999999</v>
      </c>
      <c r="J85" s="89">
        <v>410.62101704000003</v>
      </c>
      <c r="K85" s="89">
        <v>173.71555104000001</v>
      </c>
      <c r="L85" s="89">
        <v>177.62905739000001</v>
      </c>
      <c r="M85" s="89">
        <v>59.276408609999997</v>
      </c>
      <c r="N85" s="89"/>
      <c r="O85" s="89"/>
      <c r="P85" s="89"/>
      <c r="Q85" s="89"/>
    </row>
    <row r="86" spans="1:17" hidden="1" outlineLevel="1" collapsed="1">
      <c r="A86" s="62">
        <v>42826</v>
      </c>
      <c r="B86" s="89">
        <v>2052.5795481099999</v>
      </c>
      <c r="C86" s="89">
        <f t="shared" ref="C86" si="61">G86+K86</f>
        <v>1128.8289604000001</v>
      </c>
      <c r="D86" s="89">
        <f t="shared" ref="D86" si="62">H86+L86</f>
        <v>844.95516774999999</v>
      </c>
      <c r="E86" s="89">
        <f t="shared" ref="E86" si="63">I86+M86</f>
        <v>78.795419960000004</v>
      </c>
      <c r="F86" s="89">
        <v>1640.4861196500001</v>
      </c>
      <c r="G86" s="89">
        <v>964.28853041000002</v>
      </c>
      <c r="H86" s="89">
        <v>655.63819240999999</v>
      </c>
      <c r="I86" s="89">
        <v>20.559396830000001</v>
      </c>
      <c r="J86" s="89">
        <v>412.09342845999998</v>
      </c>
      <c r="K86" s="89">
        <v>164.54042999000001</v>
      </c>
      <c r="L86" s="89">
        <v>189.31697534</v>
      </c>
      <c r="M86" s="89">
        <v>58.23602313</v>
      </c>
      <c r="N86" s="89"/>
      <c r="O86" s="89"/>
      <c r="P86" s="89"/>
      <c r="Q86" s="89"/>
    </row>
    <row r="87" spans="1:17" hidden="1" outlineLevel="1" collapsed="1">
      <c r="A87" s="62">
        <v>42856</v>
      </c>
      <c r="B87" s="89">
        <v>2104.4473003100002</v>
      </c>
      <c r="C87" s="89">
        <f t="shared" ref="C87" si="64">G87+K87</f>
        <v>1163.4935241400001</v>
      </c>
      <c r="D87" s="89">
        <f t="shared" ref="D87" si="65">H87+L87</f>
        <v>868.60803645999999</v>
      </c>
      <c r="E87" s="89">
        <f t="shared" ref="E87" si="66">I87+M87</f>
        <v>72.345739710000004</v>
      </c>
      <c r="F87" s="89">
        <v>1711.1405980100001</v>
      </c>
      <c r="G87" s="89">
        <v>1009.87987605</v>
      </c>
      <c r="H87" s="89">
        <v>681.50334932999999</v>
      </c>
      <c r="I87" s="89">
        <v>19.757372629999999</v>
      </c>
      <c r="J87" s="89">
        <v>393.30670229999998</v>
      </c>
      <c r="K87" s="89">
        <v>153.61364809</v>
      </c>
      <c r="L87" s="89">
        <v>187.10468713</v>
      </c>
      <c r="M87" s="89">
        <v>52.588367079999998</v>
      </c>
      <c r="N87" s="89"/>
      <c r="O87" s="89"/>
      <c r="P87" s="89"/>
      <c r="Q87" s="89"/>
    </row>
    <row r="88" spans="1:17" hidden="1" outlineLevel="1" collapsed="1">
      <c r="A88" s="62">
        <v>42887</v>
      </c>
      <c r="B88" s="89">
        <v>2289.7233242299999</v>
      </c>
      <c r="C88" s="89">
        <f t="shared" ref="C88" si="67">G88+K88</f>
        <v>1266.1611787300001</v>
      </c>
      <c r="D88" s="89">
        <f t="shared" ref="D88" si="68">H88+L88</f>
        <v>952.41886173000012</v>
      </c>
      <c r="E88" s="89">
        <f t="shared" ref="E88" si="69">I88+M88</f>
        <v>71.143283769999996</v>
      </c>
      <c r="F88" s="89">
        <v>1916.62671664</v>
      </c>
      <c r="G88" s="89">
        <v>1117.8035978400001</v>
      </c>
      <c r="H88" s="89">
        <v>779.62934198000005</v>
      </c>
      <c r="I88" s="89">
        <v>19.19377682</v>
      </c>
      <c r="J88" s="89">
        <v>373.09660759000002</v>
      </c>
      <c r="K88" s="89">
        <v>148.35758089000001</v>
      </c>
      <c r="L88" s="89">
        <v>172.78951975000001</v>
      </c>
      <c r="M88" s="89">
        <v>51.94950695</v>
      </c>
      <c r="N88" s="89"/>
      <c r="O88" s="89"/>
      <c r="P88" s="89"/>
      <c r="Q88" s="89"/>
    </row>
    <row r="89" spans="1:17" hidden="1" outlineLevel="1" collapsed="1">
      <c r="A89" s="62">
        <v>42917</v>
      </c>
      <c r="B89" s="89">
        <v>2314.0305675999998</v>
      </c>
      <c r="C89" s="89">
        <f t="shared" ref="C89" si="70">G89+K89</f>
        <v>1304.8723414200001</v>
      </c>
      <c r="D89" s="89">
        <f t="shared" ref="D89" si="71">H89+L89</f>
        <v>939.33151015999999</v>
      </c>
      <c r="E89" s="89">
        <f t="shared" ref="E89" si="72">I89+M89</f>
        <v>69.826716020000006</v>
      </c>
      <c r="F89" s="89">
        <v>1990.72601055</v>
      </c>
      <c r="G89" s="89">
        <v>1203.11954285</v>
      </c>
      <c r="H89" s="89">
        <v>769.23489864999999</v>
      </c>
      <c r="I89" s="89">
        <v>18.371569050000002</v>
      </c>
      <c r="J89" s="89">
        <v>323.30455705000003</v>
      </c>
      <c r="K89" s="89">
        <v>101.75279857</v>
      </c>
      <c r="L89" s="89">
        <v>170.09661151</v>
      </c>
      <c r="M89" s="89">
        <v>51.455146970000001</v>
      </c>
      <c r="N89" s="89"/>
      <c r="O89" s="89"/>
      <c r="P89" s="89"/>
      <c r="Q89" s="89"/>
    </row>
    <row r="90" spans="1:17" hidden="1" outlineLevel="1" collapsed="1">
      <c r="A90" s="62">
        <v>42948</v>
      </c>
      <c r="B90" s="89">
        <v>2326.85980969</v>
      </c>
      <c r="C90" s="89">
        <f t="shared" ref="C90" si="73">G90+K90</f>
        <v>1381.5549846599999</v>
      </c>
      <c r="D90" s="89">
        <f t="shared" ref="D90" si="74">H90+L90</f>
        <v>875.94504824000001</v>
      </c>
      <c r="E90" s="89">
        <f t="shared" ref="E90" si="75">I90+M90</f>
        <v>69.359776790000012</v>
      </c>
      <c r="F90" s="89">
        <v>1996.5612310700001</v>
      </c>
      <c r="G90" s="89">
        <v>1267.2622973699999</v>
      </c>
      <c r="H90" s="89">
        <v>710.62074763999999</v>
      </c>
      <c r="I90" s="89">
        <v>18.678186060000002</v>
      </c>
      <c r="J90" s="89">
        <v>330.29857862</v>
      </c>
      <c r="K90" s="89">
        <v>114.29268729</v>
      </c>
      <c r="L90" s="89">
        <v>165.32430059999999</v>
      </c>
      <c r="M90" s="89">
        <v>50.681590730000003</v>
      </c>
      <c r="N90" s="89"/>
      <c r="O90" s="89"/>
      <c r="P90" s="89"/>
      <c r="Q90" s="89"/>
    </row>
    <row r="91" spans="1:17" hidden="1" outlineLevel="1" collapsed="1">
      <c r="A91" s="62">
        <v>42979</v>
      </c>
      <c r="B91" s="89">
        <v>2431.7272690200002</v>
      </c>
      <c r="C91" s="89">
        <f t="shared" ref="C91" si="76">G91+K91</f>
        <v>1441.4990562800001</v>
      </c>
      <c r="D91" s="89">
        <f t="shared" ref="D91" si="77">H91+L91</f>
        <v>868.10673651999991</v>
      </c>
      <c r="E91" s="89">
        <f t="shared" ref="E91" si="78">I91+M91</f>
        <v>122.12147622000001</v>
      </c>
      <c r="F91" s="89">
        <v>2090.7181166099999</v>
      </c>
      <c r="G91" s="89">
        <v>1322.24816738</v>
      </c>
      <c r="H91" s="89">
        <v>740.77359582999998</v>
      </c>
      <c r="I91" s="89">
        <v>27.6963534</v>
      </c>
      <c r="J91" s="89">
        <v>341.00915241000001</v>
      </c>
      <c r="K91" s="89">
        <v>119.25088890000001</v>
      </c>
      <c r="L91" s="89">
        <v>127.33314068999999</v>
      </c>
      <c r="M91" s="89">
        <v>94.425122819999999</v>
      </c>
      <c r="N91" s="89"/>
      <c r="O91" s="89"/>
      <c r="P91" s="89"/>
      <c r="Q91" s="89"/>
    </row>
    <row r="92" spans="1:17" hidden="1" outlineLevel="1" collapsed="1">
      <c r="A92" s="62">
        <v>43009</v>
      </c>
      <c r="B92" s="89">
        <v>2403.22947501</v>
      </c>
      <c r="C92" s="89">
        <f t="shared" ref="C92" si="79">G92+K92</f>
        <v>1436.98400593</v>
      </c>
      <c r="D92" s="89">
        <f t="shared" ref="D92" si="80">H92+L92</f>
        <v>843.96892195999999</v>
      </c>
      <c r="E92" s="89">
        <f t="shared" ref="E92" si="81">I92+M92</f>
        <v>122.27654712</v>
      </c>
      <c r="F92" s="89">
        <v>2072.5894281699998</v>
      </c>
      <c r="G92" s="89">
        <v>1329.07034462</v>
      </c>
      <c r="H92" s="89">
        <v>716.60229423999999</v>
      </c>
      <c r="I92" s="89">
        <v>26.916789309999999</v>
      </c>
      <c r="J92" s="89">
        <v>330.64004684000002</v>
      </c>
      <c r="K92" s="89">
        <v>107.91366130999999</v>
      </c>
      <c r="L92" s="89">
        <v>127.36662772</v>
      </c>
      <c r="M92" s="89">
        <v>95.359757810000005</v>
      </c>
      <c r="N92" s="89"/>
      <c r="O92" s="89"/>
      <c r="P92" s="89"/>
      <c r="Q92" s="89"/>
    </row>
    <row r="93" spans="1:17" hidden="1" outlineLevel="1" collapsed="1">
      <c r="A93" s="62">
        <v>43040</v>
      </c>
      <c r="B93" s="89">
        <v>2419.3938404700002</v>
      </c>
      <c r="C93" s="89">
        <f t="shared" ref="C93" si="82">G93+K93</f>
        <v>1366.1137040799999</v>
      </c>
      <c r="D93" s="89">
        <f t="shared" ref="D93" si="83">H93+L93</f>
        <v>931.61738996999998</v>
      </c>
      <c r="E93" s="89">
        <f t="shared" ref="E93" si="84">I93+M93</f>
        <v>121.66274642</v>
      </c>
      <c r="F93" s="89">
        <v>2065.5685363799998</v>
      </c>
      <c r="G93" s="89">
        <v>1269.77635523</v>
      </c>
      <c r="H93" s="89">
        <v>769.93172790999995</v>
      </c>
      <c r="I93" s="89">
        <v>25.860453239999998</v>
      </c>
      <c r="J93" s="89">
        <v>353.82530408999997</v>
      </c>
      <c r="K93" s="89">
        <v>96.337348849999998</v>
      </c>
      <c r="L93" s="89">
        <v>161.68566206</v>
      </c>
      <c r="M93" s="89">
        <v>95.802293180000007</v>
      </c>
      <c r="N93" s="89"/>
      <c r="O93" s="89"/>
      <c r="P93" s="89"/>
      <c r="Q93" s="89"/>
    </row>
    <row r="94" spans="1:17" hidden="1" outlineLevel="1" collapsed="1">
      <c r="A94" s="62">
        <v>43070</v>
      </c>
      <c r="B94" s="89">
        <v>2485.2095796200001</v>
      </c>
      <c r="C94" s="89">
        <f t="shared" ref="C94" si="85">G94+K94</f>
        <v>1324.41159004</v>
      </c>
      <c r="D94" s="89">
        <f t="shared" ref="D94" si="86">H94+L94</f>
        <v>997.93872013999999</v>
      </c>
      <c r="E94" s="89">
        <f t="shared" ref="E94" si="87">I94+M94</f>
        <v>162.85926943999999</v>
      </c>
      <c r="F94" s="89">
        <v>2121.4854867099998</v>
      </c>
      <c r="G94" s="89">
        <v>1285.3855199899999</v>
      </c>
      <c r="H94" s="89">
        <v>772.66780636999999</v>
      </c>
      <c r="I94" s="89">
        <v>63.432160349999997</v>
      </c>
      <c r="J94" s="89">
        <v>363.72409291000002</v>
      </c>
      <c r="K94" s="89">
        <v>39.026070050000001</v>
      </c>
      <c r="L94" s="89">
        <v>225.27091376999999</v>
      </c>
      <c r="M94" s="89">
        <v>99.427109090000002</v>
      </c>
      <c r="N94" s="89"/>
      <c r="O94" s="89"/>
      <c r="P94" s="89"/>
      <c r="Q94" s="89"/>
    </row>
    <row r="95" spans="1:17" hidden="1" outlineLevel="1" collapsed="1">
      <c r="A95" s="62">
        <v>43101</v>
      </c>
      <c r="B95" s="89">
        <v>2534.3181444500001</v>
      </c>
      <c r="C95" s="89">
        <f t="shared" ref="C95" si="88">G95+K95</f>
        <v>1339.85162829</v>
      </c>
      <c r="D95" s="89">
        <f t="shared" ref="D95" si="89">H95+L95</f>
        <v>1011.39677725</v>
      </c>
      <c r="E95" s="89">
        <f t="shared" ref="E95" si="90">I95+M95</f>
        <v>183.06973891000001</v>
      </c>
      <c r="F95" s="89">
        <v>2151.0063213600001</v>
      </c>
      <c r="G95" s="89">
        <v>1288.4371690600001</v>
      </c>
      <c r="H95" s="89">
        <v>795.45953077000001</v>
      </c>
      <c r="I95" s="89">
        <v>67.109621529999998</v>
      </c>
      <c r="J95" s="89">
        <v>383.31182309000002</v>
      </c>
      <c r="K95" s="89">
        <v>51.414459229999999</v>
      </c>
      <c r="L95" s="89">
        <v>215.93724648</v>
      </c>
      <c r="M95" s="89">
        <v>115.96011738</v>
      </c>
      <c r="N95" s="89"/>
      <c r="O95" s="89"/>
      <c r="P95" s="89"/>
      <c r="Q95" s="89"/>
    </row>
    <row r="96" spans="1:17" hidden="1" outlineLevel="1" collapsed="1">
      <c r="A96" s="62">
        <v>43132</v>
      </c>
      <c r="B96" s="89">
        <v>2459.303265</v>
      </c>
      <c r="C96" s="89">
        <f t="shared" ref="C96" si="91">G96+K96</f>
        <v>1299.2763946300001</v>
      </c>
      <c r="D96" s="89">
        <f t="shared" ref="D96" si="92">H96+L96</f>
        <v>1018.86947422</v>
      </c>
      <c r="E96" s="89">
        <f t="shared" ref="E96" si="93">I96+M96</f>
        <v>141.15739615000001</v>
      </c>
      <c r="F96" s="89">
        <v>2089.7063878399999</v>
      </c>
      <c r="G96" s="89">
        <v>1243.7901414400001</v>
      </c>
      <c r="H96" s="89">
        <v>816.30586772000004</v>
      </c>
      <c r="I96" s="89">
        <v>29.61037868</v>
      </c>
      <c r="J96" s="89">
        <v>369.59687716000002</v>
      </c>
      <c r="K96" s="89">
        <v>55.486253189999999</v>
      </c>
      <c r="L96" s="89">
        <v>202.56360649999999</v>
      </c>
      <c r="M96" s="89">
        <v>111.54701747</v>
      </c>
      <c r="N96" s="89"/>
      <c r="O96" s="89"/>
      <c r="P96" s="89"/>
      <c r="Q96" s="89"/>
    </row>
    <row r="97" spans="1:17" hidden="1" outlineLevel="1" collapsed="1">
      <c r="A97" s="62">
        <v>43160</v>
      </c>
      <c r="B97" s="89">
        <v>2650.6030809099998</v>
      </c>
      <c r="C97" s="89">
        <f t="shared" ref="C97" si="94">G97+K97</f>
        <v>1447.57322819</v>
      </c>
      <c r="D97" s="89">
        <f t="shared" ref="D97" si="95">H97+L97</f>
        <v>1063.50142549</v>
      </c>
      <c r="E97" s="89">
        <f t="shared" ref="E97" si="96">I97+M97</f>
        <v>139.52842723000001</v>
      </c>
      <c r="F97" s="89">
        <v>2231.5510380699998</v>
      </c>
      <c r="G97" s="89">
        <v>1342.1636627400001</v>
      </c>
      <c r="H97" s="89">
        <v>859.54530533000002</v>
      </c>
      <c r="I97" s="89">
        <v>29.84207</v>
      </c>
      <c r="J97" s="89">
        <v>419.05204284000001</v>
      </c>
      <c r="K97" s="89">
        <v>105.40956545</v>
      </c>
      <c r="L97" s="89">
        <v>203.95612016000001</v>
      </c>
      <c r="M97" s="89">
        <v>109.68635723</v>
      </c>
      <c r="N97" s="89"/>
      <c r="O97" s="89"/>
      <c r="P97" s="89"/>
      <c r="Q97" s="89"/>
    </row>
    <row r="98" spans="1:17" hidden="1" outlineLevel="1" collapsed="1">
      <c r="A98" s="62">
        <v>43191</v>
      </c>
      <c r="B98" s="89">
        <v>2759.6457507099999</v>
      </c>
      <c r="C98" s="89">
        <f t="shared" ref="C98" si="97">G98+K98</f>
        <v>1355.7097184499999</v>
      </c>
      <c r="D98" s="89">
        <f t="shared" ref="D98" si="98">H98+L98</f>
        <v>1150.2858042</v>
      </c>
      <c r="E98" s="89">
        <f t="shared" ref="E98" si="99">I98+M98</f>
        <v>253.65022806000002</v>
      </c>
      <c r="F98" s="89">
        <v>2262.1378399800001</v>
      </c>
      <c r="G98" s="89">
        <v>1245.32843579</v>
      </c>
      <c r="H98" s="89">
        <v>987.22973460000003</v>
      </c>
      <c r="I98" s="89">
        <v>29.579669590000002</v>
      </c>
      <c r="J98" s="89">
        <v>497.50791072999999</v>
      </c>
      <c r="K98" s="89">
        <v>110.38128266</v>
      </c>
      <c r="L98" s="89">
        <v>163.0560696</v>
      </c>
      <c r="M98" s="89">
        <v>224.07055847000001</v>
      </c>
      <c r="N98" s="89"/>
      <c r="O98" s="89"/>
      <c r="P98" s="89"/>
      <c r="Q98" s="89"/>
    </row>
    <row r="99" spans="1:17" hidden="1" outlineLevel="1" collapsed="1">
      <c r="A99" s="62">
        <v>43221</v>
      </c>
      <c r="B99" s="89">
        <v>2788.6428320199998</v>
      </c>
      <c r="C99" s="89">
        <f t="shared" ref="C99" si="100">G99+K99</f>
        <v>1381.71211791</v>
      </c>
      <c r="D99" s="89">
        <f t="shared" ref="D99" si="101">H99+L99</f>
        <v>1158.2727588499999</v>
      </c>
      <c r="E99" s="89">
        <f t="shared" ref="E99" si="102">I99+M99</f>
        <v>248.65795526000002</v>
      </c>
      <c r="F99" s="89">
        <v>2279.9787505700001</v>
      </c>
      <c r="G99" s="89">
        <v>1260.46927026</v>
      </c>
      <c r="H99" s="89">
        <v>990.18876921000003</v>
      </c>
      <c r="I99" s="89">
        <v>29.3207111</v>
      </c>
      <c r="J99" s="89">
        <v>508.66408145000003</v>
      </c>
      <c r="K99" s="89">
        <v>121.24284765</v>
      </c>
      <c r="L99" s="89">
        <v>168.08398964</v>
      </c>
      <c r="M99" s="89">
        <v>219.33724416000001</v>
      </c>
      <c r="N99" s="89"/>
      <c r="O99" s="89"/>
      <c r="P99" s="89"/>
      <c r="Q99" s="89"/>
    </row>
    <row r="100" spans="1:17" hidden="1" outlineLevel="1" collapsed="1">
      <c r="A100" s="62">
        <v>43252</v>
      </c>
      <c r="B100" s="89">
        <v>2915.0567781899999</v>
      </c>
      <c r="C100" s="89">
        <f t="shared" ref="C100" si="103">G100+K100</f>
        <v>1502.99138094</v>
      </c>
      <c r="D100" s="89">
        <f t="shared" ref="D100" si="104">H100+L100</f>
        <v>1163.4348099599999</v>
      </c>
      <c r="E100" s="89">
        <f t="shared" ref="E100" si="105">I100+M100</f>
        <v>248.63058728999999</v>
      </c>
      <c r="F100" s="89">
        <v>2405.8506275499999</v>
      </c>
      <c r="G100" s="89">
        <v>1393.18872758</v>
      </c>
      <c r="H100" s="89">
        <v>983.85630131999994</v>
      </c>
      <c r="I100" s="89">
        <v>28.80559865</v>
      </c>
      <c r="J100" s="89">
        <v>509.20615063999998</v>
      </c>
      <c r="K100" s="89">
        <v>109.80265335999999</v>
      </c>
      <c r="L100" s="89">
        <v>179.57850864</v>
      </c>
      <c r="M100" s="89">
        <v>219.82498863999999</v>
      </c>
      <c r="N100" s="89"/>
      <c r="O100" s="89"/>
      <c r="P100" s="89"/>
      <c r="Q100" s="89"/>
    </row>
    <row r="101" spans="1:17" hidden="1" outlineLevel="1" collapsed="1">
      <c r="A101" s="62">
        <v>43282</v>
      </c>
      <c r="B101" s="89">
        <v>2960.8041706700001</v>
      </c>
      <c r="C101" s="89">
        <f t="shared" ref="C101" si="106">G101+K101</f>
        <v>1440.6735165600001</v>
      </c>
      <c r="D101" s="89">
        <f t="shared" ref="D101" si="107">H101+L101</f>
        <v>1267.2002363900001</v>
      </c>
      <c r="E101" s="89">
        <f t="shared" ref="E101" si="108">I101+M101</f>
        <v>252.93041772000001</v>
      </c>
      <c r="F101" s="89">
        <v>2443.1593107499998</v>
      </c>
      <c r="G101" s="89">
        <v>1330.02913401</v>
      </c>
      <c r="H101" s="89">
        <v>1084.6252980700001</v>
      </c>
      <c r="I101" s="89">
        <v>28.50487867</v>
      </c>
      <c r="J101" s="89">
        <v>517.64485992000004</v>
      </c>
      <c r="K101" s="89">
        <v>110.64438255</v>
      </c>
      <c r="L101" s="89">
        <v>182.57493832</v>
      </c>
      <c r="M101" s="89">
        <v>224.42553905</v>
      </c>
      <c r="N101" s="89"/>
      <c r="O101" s="89"/>
      <c r="P101" s="89"/>
      <c r="Q101" s="89"/>
    </row>
    <row r="102" spans="1:17" hidden="1" outlineLevel="1" collapsed="1">
      <c r="A102" s="62">
        <v>43313</v>
      </c>
      <c r="B102" s="89">
        <v>3046.8905595599999</v>
      </c>
      <c r="C102" s="89">
        <f t="shared" ref="C102" si="109">G102+K102</f>
        <v>1457.0571155299999</v>
      </c>
      <c r="D102" s="89">
        <f t="shared" ref="D102" si="110">H102+L102</f>
        <v>1309.5718687200001</v>
      </c>
      <c r="E102" s="89">
        <f t="shared" ref="E102" si="111">I102+M102</f>
        <v>280.26157531000001</v>
      </c>
      <c r="F102" s="89">
        <v>2477.2627769599999</v>
      </c>
      <c r="G102" s="89">
        <v>1344.0766709899999</v>
      </c>
      <c r="H102" s="89">
        <v>1104.61619307</v>
      </c>
      <c r="I102" s="89">
        <v>28.569912899999999</v>
      </c>
      <c r="J102" s="89">
        <v>569.62778260000005</v>
      </c>
      <c r="K102" s="89">
        <v>112.98044453999999</v>
      </c>
      <c r="L102" s="89">
        <v>204.95567564999999</v>
      </c>
      <c r="M102" s="89">
        <v>251.69166240999999</v>
      </c>
      <c r="N102" s="89"/>
      <c r="O102" s="89"/>
      <c r="P102" s="89"/>
      <c r="Q102" s="89"/>
    </row>
    <row r="103" spans="1:17" hidden="1" outlineLevel="1" collapsed="1">
      <c r="A103" s="62">
        <v>43344</v>
      </c>
      <c r="B103" s="89">
        <v>3204.8817186800002</v>
      </c>
      <c r="C103" s="89">
        <f t="shared" ref="C103" si="112">G103+K103</f>
        <v>1562.0652968899999</v>
      </c>
      <c r="D103" s="89">
        <f t="shared" ref="D103" si="113">H103+L103</f>
        <v>1371.32057949</v>
      </c>
      <c r="E103" s="89">
        <f t="shared" ref="E103" si="114">I103+M103</f>
        <v>271.49584229999999</v>
      </c>
      <c r="F103" s="89">
        <v>2636.4898172399999</v>
      </c>
      <c r="G103" s="89">
        <v>1442.08943955</v>
      </c>
      <c r="H103" s="89">
        <v>1165.7401628600001</v>
      </c>
      <c r="I103" s="89">
        <v>28.660214830000001</v>
      </c>
      <c r="J103" s="89">
        <v>568.39190143999997</v>
      </c>
      <c r="K103" s="89">
        <v>119.97585734</v>
      </c>
      <c r="L103" s="89">
        <v>205.58041663</v>
      </c>
      <c r="M103" s="89">
        <v>242.83562746999999</v>
      </c>
      <c r="N103" s="89"/>
      <c r="O103" s="89"/>
      <c r="P103" s="89"/>
      <c r="Q103" s="89"/>
    </row>
    <row r="104" spans="1:17" hidden="1" outlineLevel="1" collapsed="1">
      <c r="A104" s="62">
        <v>43374</v>
      </c>
      <c r="B104" s="89">
        <v>3187.5385798000002</v>
      </c>
      <c r="C104" s="89">
        <f t="shared" ref="C104" si="115">G104+K104</f>
        <v>1493.19764285</v>
      </c>
      <c r="D104" s="89">
        <f t="shared" ref="D104" si="116">H104+L104</f>
        <v>1427.6496925800002</v>
      </c>
      <c r="E104" s="89">
        <f t="shared" ref="E104" si="117">I104+M104</f>
        <v>266.69124436999999</v>
      </c>
      <c r="F104" s="89">
        <v>2625.8124979099998</v>
      </c>
      <c r="G104" s="89">
        <v>1378.8550335299999</v>
      </c>
      <c r="H104" s="89">
        <v>1218.7521156800001</v>
      </c>
      <c r="I104" s="89">
        <v>28.205348699999998</v>
      </c>
      <c r="J104" s="89">
        <v>561.72608189000005</v>
      </c>
      <c r="K104" s="89">
        <v>114.34260931999999</v>
      </c>
      <c r="L104" s="89">
        <v>208.89757689999999</v>
      </c>
      <c r="M104" s="89">
        <v>238.48589566999999</v>
      </c>
      <c r="N104" s="89"/>
      <c r="O104" s="89"/>
      <c r="P104" s="89"/>
      <c r="Q104" s="89"/>
    </row>
    <row r="105" spans="1:17" hidden="1" outlineLevel="1" collapsed="1">
      <c r="A105" s="62">
        <v>43405</v>
      </c>
      <c r="B105" s="89">
        <v>3230.0350262100001</v>
      </c>
      <c r="C105" s="89">
        <f t="shared" ref="C105" si="118">G105+K105</f>
        <v>1523.5710784400001</v>
      </c>
      <c r="D105" s="89">
        <f t="shared" ref="D105" si="119">H105+L105</f>
        <v>1438.3043554400001</v>
      </c>
      <c r="E105" s="89">
        <f t="shared" ref="E105" si="120">I105+M105</f>
        <v>268.15959233000001</v>
      </c>
      <c r="F105" s="89">
        <v>2636.5224688500002</v>
      </c>
      <c r="G105" s="89">
        <v>1401.7149153800001</v>
      </c>
      <c r="H105" s="89">
        <v>1206.6802164400001</v>
      </c>
      <c r="I105" s="89">
        <v>28.12733703</v>
      </c>
      <c r="J105" s="89">
        <v>593.51255735999996</v>
      </c>
      <c r="K105" s="89">
        <v>121.85616306</v>
      </c>
      <c r="L105" s="89">
        <v>231.62413900000001</v>
      </c>
      <c r="M105" s="89">
        <v>240.0322553</v>
      </c>
      <c r="N105" s="89"/>
      <c r="O105" s="89"/>
      <c r="P105" s="89"/>
      <c r="Q105" s="89"/>
    </row>
    <row r="106" spans="1:17" hidden="1" outlineLevel="1" collapsed="1">
      <c r="A106" s="62">
        <v>43435</v>
      </c>
      <c r="B106" s="89">
        <v>3182.1673488900001</v>
      </c>
      <c r="C106" s="89">
        <f t="shared" ref="C106" si="121">G106+K106</f>
        <v>1503.6227260799999</v>
      </c>
      <c r="D106" s="89">
        <f t="shared" ref="D106" si="122">H106+L106</f>
        <v>1405.1076914299999</v>
      </c>
      <c r="E106" s="89">
        <f t="shared" ref="E106" si="123">I106+M106</f>
        <v>273.43693138000003</v>
      </c>
      <c r="F106" s="89">
        <v>2635.84366611</v>
      </c>
      <c r="G106" s="89">
        <v>1384.2306121399999</v>
      </c>
      <c r="H106" s="89">
        <v>1223.1974579</v>
      </c>
      <c r="I106" s="89">
        <v>28.415596069999999</v>
      </c>
      <c r="J106" s="89">
        <v>546.32368278000001</v>
      </c>
      <c r="K106" s="89">
        <v>119.39211394</v>
      </c>
      <c r="L106" s="89">
        <v>181.91023353</v>
      </c>
      <c r="M106" s="89">
        <v>245.02133531000001</v>
      </c>
      <c r="N106" s="89"/>
      <c r="O106" s="89"/>
      <c r="P106" s="89"/>
      <c r="Q106" s="89"/>
    </row>
    <row r="107" spans="1:17" hidden="1" outlineLevel="1" collapsed="1">
      <c r="A107" s="62">
        <v>43466</v>
      </c>
      <c r="B107" s="89">
        <v>3167.1633625300001</v>
      </c>
      <c r="C107" s="89">
        <f t="shared" ref="C107" si="124">G107+K107</f>
        <v>1502.3894913500001</v>
      </c>
      <c r="D107" s="89">
        <f t="shared" ref="D107" si="125">H107+L107</f>
        <v>1391.2214559000001</v>
      </c>
      <c r="E107" s="89">
        <f t="shared" ref="E107" si="126">I107+M107</f>
        <v>273.55241527999999</v>
      </c>
      <c r="F107" s="89">
        <v>2651.7809705599998</v>
      </c>
      <c r="G107" s="89">
        <v>1413.84017836</v>
      </c>
      <c r="H107" s="89">
        <v>1209.3838489300001</v>
      </c>
      <c r="I107" s="89">
        <v>28.556943270000001</v>
      </c>
      <c r="J107" s="89">
        <v>515.38239196999996</v>
      </c>
      <c r="K107" s="89">
        <v>88.549312990000004</v>
      </c>
      <c r="L107" s="89">
        <v>181.83760697</v>
      </c>
      <c r="M107" s="89">
        <v>244.99547200999999</v>
      </c>
      <c r="N107" s="89"/>
      <c r="O107" s="89"/>
      <c r="P107" s="89"/>
      <c r="Q107" s="89"/>
    </row>
    <row r="108" spans="1:17" hidden="1" outlineLevel="1" collapsed="1">
      <c r="A108" s="62">
        <v>43497</v>
      </c>
      <c r="B108" s="89">
        <v>3191.17602932</v>
      </c>
      <c r="C108" s="89">
        <f t="shared" ref="C108" si="127">G108+K108</f>
        <v>1533.50595987</v>
      </c>
      <c r="D108" s="89">
        <f t="shared" ref="D108" si="128">H108+L108</f>
        <v>1391.1553171600001</v>
      </c>
      <c r="E108" s="89">
        <f t="shared" ref="E108" si="129">I108+M108</f>
        <v>266.51475228999999</v>
      </c>
      <c r="F108" s="89">
        <v>2718.79513503</v>
      </c>
      <c r="G108" s="89">
        <v>1456.92168674</v>
      </c>
      <c r="H108" s="89">
        <v>1232.8566311300001</v>
      </c>
      <c r="I108" s="89">
        <v>29.016817159999999</v>
      </c>
      <c r="J108" s="89">
        <v>472.38089429000001</v>
      </c>
      <c r="K108" s="89">
        <v>76.58427313</v>
      </c>
      <c r="L108" s="89">
        <v>158.29868603</v>
      </c>
      <c r="M108" s="89">
        <v>237.49793513</v>
      </c>
      <c r="N108" s="89"/>
      <c r="O108" s="89"/>
      <c r="P108" s="89"/>
      <c r="Q108" s="89"/>
    </row>
    <row r="109" spans="1:17" hidden="1" outlineLevel="1" collapsed="1">
      <c r="A109" s="62">
        <v>43525</v>
      </c>
      <c r="B109" s="89">
        <v>3309.2747262500002</v>
      </c>
      <c r="C109" s="89">
        <f t="shared" ref="C109" si="130">G109+K109</f>
        <v>1601.3494246499999</v>
      </c>
      <c r="D109" s="89">
        <f t="shared" ref="D109" si="131">H109+L109</f>
        <v>1439.84286157</v>
      </c>
      <c r="E109" s="89">
        <f t="shared" ref="E109" si="132">I109+M109</f>
        <v>268.08244002999999</v>
      </c>
      <c r="F109" s="89">
        <v>2846.6664371699999</v>
      </c>
      <c r="G109" s="89">
        <v>1533.0494427399999</v>
      </c>
      <c r="H109" s="89">
        <v>1283.44323035</v>
      </c>
      <c r="I109" s="89">
        <v>30.173764080000002</v>
      </c>
      <c r="J109" s="89">
        <v>462.60828908000002</v>
      </c>
      <c r="K109" s="89">
        <v>68.29998191</v>
      </c>
      <c r="L109" s="89">
        <v>156.39963122</v>
      </c>
      <c r="M109" s="89">
        <v>237.90867595</v>
      </c>
      <c r="N109" s="89"/>
      <c r="O109" s="89"/>
      <c r="P109" s="89"/>
      <c r="Q109" s="89"/>
    </row>
    <row r="110" spans="1:17" hidden="1" outlineLevel="1" collapsed="1">
      <c r="A110" s="62">
        <v>43556</v>
      </c>
      <c r="B110" s="89">
        <v>3325.4571898999998</v>
      </c>
      <c r="C110" s="89">
        <f t="shared" ref="C110" si="133">G110+K110</f>
        <v>1612.7036151</v>
      </c>
      <c r="D110" s="89">
        <f t="shared" ref="D110" si="134">H110+L110</f>
        <v>1462.0450826199999</v>
      </c>
      <c r="E110" s="89">
        <f t="shared" ref="E110" si="135">I110+M110</f>
        <v>250.70849218000001</v>
      </c>
      <c r="F110" s="89">
        <v>2895.2319407499999</v>
      </c>
      <c r="G110" s="89">
        <v>1555.22964981</v>
      </c>
      <c r="H110" s="89">
        <v>1309.48055529</v>
      </c>
      <c r="I110" s="89">
        <v>30.52173565</v>
      </c>
      <c r="J110" s="89">
        <v>430.22524915000002</v>
      </c>
      <c r="K110" s="89">
        <v>57.473965290000002</v>
      </c>
      <c r="L110" s="89">
        <v>152.56452733</v>
      </c>
      <c r="M110" s="89">
        <v>220.18675653</v>
      </c>
      <c r="N110" s="89"/>
      <c r="O110" s="89"/>
      <c r="P110" s="89"/>
      <c r="Q110" s="89"/>
    </row>
    <row r="111" spans="1:17" hidden="1" outlineLevel="1" collapsed="1">
      <c r="A111" s="62">
        <v>43586</v>
      </c>
      <c r="B111" s="89">
        <v>3296.3946625200001</v>
      </c>
      <c r="C111" s="89">
        <f t="shared" ref="C111" si="136">G111+K111</f>
        <v>1487.22875851</v>
      </c>
      <c r="D111" s="89">
        <f t="shared" ref="D111" si="137">H111+L111</f>
        <v>1561.5422329600001</v>
      </c>
      <c r="E111" s="89">
        <f t="shared" ref="E111" si="138">I111+M111</f>
        <v>247.62367105000001</v>
      </c>
      <c r="F111" s="89">
        <v>2857.3601866700001</v>
      </c>
      <c r="G111" s="89">
        <v>1426.98620581</v>
      </c>
      <c r="H111" s="89">
        <v>1401.76661233</v>
      </c>
      <c r="I111" s="89">
        <v>28.607368529999999</v>
      </c>
      <c r="J111" s="89">
        <v>439.03447584999998</v>
      </c>
      <c r="K111" s="89">
        <v>60.242552699999997</v>
      </c>
      <c r="L111" s="89">
        <v>159.77562062999999</v>
      </c>
      <c r="M111" s="89">
        <v>219.01630252000001</v>
      </c>
      <c r="N111" s="89"/>
      <c r="O111" s="89"/>
      <c r="P111" s="89"/>
      <c r="Q111" s="89"/>
    </row>
    <row r="112" spans="1:17" hidden="1" outlineLevel="1" collapsed="1">
      <c r="A112" s="62">
        <v>43617</v>
      </c>
      <c r="B112" s="89">
        <v>3609.8259876100001</v>
      </c>
      <c r="C112" s="89">
        <f t="shared" ref="C112" si="139">G112+K112</f>
        <v>1485.66619511</v>
      </c>
      <c r="D112" s="89">
        <f t="shared" ref="D112" si="140">H112+L112</f>
        <v>1692.95487585</v>
      </c>
      <c r="E112" s="89">
        <f t="shared" ref="E112" si="141">I112+M112</f>
        <v>431.20491665000003</v>
      </c>
      <c r="F112" s="89">
        <v>3122.2392778799999</v>
      </c>
      <c r="G112" s="89">
        <v>1443.14903405</v>
      </c>
      <c r="H112" s="89">
        <v>1529.1290545899999</v>
      </c>
      <c r="I112" s="89">
        <v>149.96118924000001</v>
      </c>
      <c r="J112" s="89">
        <v>487.58670973</v>
      </c>
      <c r="K112" s="89">
        <v>42.517161059999999</v>
      </c>
      <c r="L112" s="89">
        <v>163.82582126</v>
      </c>
      <c r="M112" s="89">
        <v>281.24372741000002</v>
      </c>
      <c r="N112" s="89"/>
      <c r="O112" s="89"/>
      <c r="P112" s="89"/>
      <c r="Q112" s="89"/>
    </row>
    <row r="113" spans="1:17" hidden="1" outlineLevel="1" collapsed="1">
      <c r="A113" s="62">
        <v>43647</v>
      </c>
      <c r="B113" s="89">
        <v>3620.3677395099999</v>
      </c>
      <c r="C113" s="89">
        <f t="shared" ref="C113" si="142">G113+K113</f>
        <v>1468.12058529</v>
      </c>
      <c r="D113" s="89">
        <f t="shared" ref="D113" si="143">H113+L113</f>
        <v>1725.9718882</v>
      </c>
      <c r="E113" s="89">
        <f t="shared" ref="E113" si="144">I113+M113</f>
        <v>426.27526602</v>
      </c>
      <c r="F113" s="89">
        <v>3175.3207332799998</v>
      </c>
      <c r="G113" s="89">
        <v>1437.32049306</v>
      </c>
      <c r="H113" s="89">
        <v>1576.71300397</v>
      </c>
      <c r="I113" s="89">
        <v>161.28723625000001</v>
      </c>
      <c r="J113" s="89">
        <v>445.04700623000002</v>
      </c>
      <c r="K113" s="89">
        <v>30.800092230000001</v>
      </c>
      <c r="L113" s="89">
        <v>149.25888423000001</v>
      </c>
      <c r="M113" s="89">
        <v>264.98802977000003</v>
      </c>
      <c r="N113" s="89"/>
      <c r="O113" s="89"/>
      <c r="P113" s="89"/>
      <c r="Q113" s="89"/>
    </row>
    <row r="114" spans="1:17" hidden="1" outlineLevel="1" collapsed="1">
      <c r="A114" s="62">
        <v>43678</v>
      </c>
      <c r="B114" s="89">
        <v>3889.92987111</v>
      </c>
      <c r="C114" s="89">
        <f t="shared" ref="C114" si="145">G114+K114</f>
        <v>1658.2034912700001</v>
      </c>
      <c r="D114" s="89">
        <f t="shared" ref="D114" si="146">H114+L114</f>
        <v>1798.6230554499998</v>
      </c>
      <c r="E114" s="89">
        <f t="shared" ref="E114" si="147">I114+M114</f>
        <v>433.10332439000001</v>
      </c>
      <c r="F114" s="89">
        <v>3330.6231527899999</v>
      </c>
      <c r="G114" s="89">
        <v>1570.8389943100001</v>
      </c>
      <c r="H114" s="89">
        <v>1589.4718286899999</v>
      </c>
      <c r="I114" s="89">
        <v>170.31232979000001</v>
      </c>
      <c r="J114" s="89">
        <v>559.30671831999996</v>
      </c>
      <c r="K114" s="89">
        <v>87.364496959999997</v>
      </c>
      <c r="L114" s="89">
        <v>209.15122675999999</v>
      </c>
      <c r="M114" s="89">
        <v>262.79099459999998</v>
      </c>
      <c r="N114" s="89"/>
      <c r="O114" s="89"/>
      <c r="P114" s="89"/>
      <c r="Q114" s="89"/>
    </row>
    <row r="115" spans="1:17" hidden="1" outlineLevel="1" collapsed="1">
      <c r="A115" s="62">
        <v>43709</v>
      </c>
      <c r="B115" s="89">
        <v>4040.0710284199999</v>
      </c>
      <c r="C115" s="89">
        <f t="shared" ref="C115" si="148">G115+K115</f>
        <v>1577.9893719699999</v>
      </c>
      <c r="D115" s="89">
        <f t="shared" ref="D115" si="149">H115+L115</f>
        <v>2025.7291871699999</v>
      </c>
      <c r="E115" s="89">
        <f t="shared" ref="E115" si="150">I115+M115</f>
        <v>436.35246927999998</v>
      </c>
      <c r="F115" s="89">
        <v>3304.64110003</v>
      </c>
      <c r="G115" s="89">
        <v>1547.5100569799999</v>
      </c>
      <c r="H115" s="89">
        <v>1570.54069966</v>
      </c>
      <c r="I115" s="89">
        <v>186.59034338999999</v>
      </c>
      <c r="J115" s="89">
        <v>735.42992838999999</v>
      </c>
      <c r="K115" s="89">
        <v>30.479314989999999</v>
      </c>
      <c r="L115" s="89">
        <v>455.18848751000002</v>
      </c>
      <c r="M115" s="89">
        <v>249.76212588999999</v>
      </c>
      <c r="N115" s="89"/>
      <c r="O115" s="89"/>
      <c r="P115" s="89"/>
      <c r="Q115" s="89"/>
    </row>
    <row r="116" spans="1:17" hidden="1" outlineLevel="1" collapsed="1">
      <c r="A116" s="62">
        <v>43739</v>
      </c>
      <c r="B116" s="89">
        <v>4179.3080442</v>
      </c>
      <c r="C116" s="89">
        <f t="shared" ref="C116" si="151">G116+K116</f>
        <v>1723.6976238899999</v>
      </c>
      <c r="D116" s="89">
        <f t="shared" ref="D116" si="152">H116+L116</f>
        <v>1997.9034171400001</v>
      </c>
      <c r="E116" s="89">
        <f t="shared" ref="E116" si="153">I116+M116</f>
        <v>457.70700317000001</v>
      </c>
      <c r="F116" s="89">
        <v>3256.8169563900001</v>
      </c>
      <c r="G116" s="89">
        <v>1537.0516985899999</v>
      </c>
      <c r="H116" s="89">
        <v>1530.89904402</v>
      </c>
      <c r="I116" s="89">
        <v>188.86621378000001</v>
      </c>
      <c r="J116" s="89">
        <v>922.49108780999995</v>
      </c>
      <c r="K116" s="89">
        <v>186.64592529999999</v>
      </c>
      <c r="L116" s="89">
        <v>467.00437312000003</v>
      </c>
      <c r="M116" s="89">
        <v>268.84078939</v>
      </c>
      <c r="N116" s="89"/>
      <c r="O116" s="89"/>
      <c r="P116" s="89"/>
      <c r="Q116" s="89"/>
    </row>
    <row r="117" spans="1:17" hidden="1" outlineLevel="1" collapsed="1">
      <c r="A117" s="62">
        <v>43770</v>
      </c>
      <c r="B117" s="89">
        <v>4238.7799638300003</v>
      </c>
      <c r="C117" s="89">
        <f t="shared" ref="C117" si="154">G117+K117</f>
        <v>1799.28887128</v>
      </c>
      <c r="D117" s="89">
        <f t="shared" ref="D117" si="155">H117+L117</f>
        <v>1990.3860250800001</v>
      </c>
      <c r="E117" s="89">
        <f t="shared" ref="E117" si="156">I117+M117</f>
        <v>449.10506746999999</v>
      </c>
      <c r="F117" s="89">
        <v>3330.3619139000002</v>
      </c>
      <c r="G117" s="89">
        <v>1611.54787665</v>
      </c>
      <c r="H117" s="89">
        <v>1529.0083356800001</v>
      </c>
      <c r="I117" s="89">
        <v>189.80570157</v>
      </c>
      <c r="J117" s="89">
        <v>908.41804993000005</v>
      </c>
      <c r="K117" s="89">
        <v>187.74099462999999</v>
      </c>
      <c r="L117" s="89">
        <v>461.37768940000001</v>
      </c>
      <c r="M117" s="89">
        <v>259.2993659</v>
      </c>
      <c r="N117" s="89"/>
      <c r="O117" s="89"/>
      <c r="P117" s="89"/>
      <c r="Q117" s="89"/>
    </row>
    <row r="118" spans="1:17" hidden="1" outlineLevel="1" collapsed="1">
      <c r="A118" s="62">
        <v>43800</v>
      </c>
      <c r="B118" s="89">
        <v>4134.8106220600002</v>
      </c>
      <c r="C118" s="89">
        <f t="shared" ref="C118" si="157">G118+K118</f>
        <v>1695.1689619900001</v>
      </c>
      <c r="D118" s="89">
        <f t="shared" ref="D118" si="158">H118+L118</f>
        <v>1991.8747324999999</v>
      </c>
      <c r="E118" s="89">
        <f t="shared" ref="E118" si="159">I118+M118</f>
        <v>447.76692757000001</v>
      </c>
      <c r="F118" s="89">
        <v>3208.39545112</v>
      </c>
      <c r="G118" s="89">
        <v>1504.4863787100001</v>
      </c>
      <c r="H118" s="89">
        <v>1516.4197518799999</v>
      </c>
      <c r="I118" s="89">
        <v>187.48932052999999</v>
      </c>
      <c r="J118" s="89">
        <v>926.41517094000005</v>
      </c>
      <c r="K118" s="89">
        <v>190.68258327999999</v>
      </c>
      <c r="L118" s="89">
        <v>475.45498062000001</v>
      </c>
      <c r="M118" s="89">
        <v>260.27760704000002</v>
      </c>
      <c r="N118" s="89"/>
      <c r="O118" s="89"/>
      <c r="P118" s="89"/>
      <c r="Q118" s="89"/>
    </row>
    <row r="119" spans="1:17" hidden="1" outlineLevel="1" collapsed="1">
      <c r="A119" s="62">
        <v>43831</v>
      </c>
      <c r="B119" s="89">
        <v>4035.2181036500001</v>
      </c>
      <c r="C119" s="89">
        <f t="shared" ref="C119" si="160">G119+K119</f>
        <v>1608.83753458</v>
      </c>
      <c r="D119" s="89">
        <f t="shared" ref="D119" si="161">H119+L119</f>
        <v>1964.72929995</v>
      </c>
      <c r="E119" s="89">
        <f t="shared" ref="E119" si="162">I119+M119</f>
        <v>461.65126911999999</v>
      </c>
      <c r="F119" s="89">
        <v>3158.3168462399999</v>
      </c>
      <c r="G119" s="89">
        <v>1503.21599427</v>
      </c>
      <c r="H119" s="89">
        <v>1468.7664712000001</v>
      </c>
      <c r="I119" s="89">
        <v>186.33438077</v>
      </c>
      <c r="J119" s="89">
        <v>876.90125740999997</v>
      </c>
      <c r="K119" s="89">
        <v>105.62154031</v>
      </c>
      <c r="L119" s="89">
        <v>495.96282875000003</v>
      </c>
      <c r="M119" s="89">
        <v>275.31688835</v>
      </c>
      <c r="N119" s="89"/>
      <c r="O119" s="89"/>
      <c r="P119" s="89"/>
      <c r="Q119" s="89"/>
    </row>
    <row r="120" spans="1:17" hidden="1" outlineLevel="1" collapsed="1">
      <c r="A120" s="62">
        <v>43862</v>
      </c>
      <c r="B120" s="89">
        <v>4013.9086715799999</v>
      </c>
      <c r="C120" s="89">
        <f t="shared" ref="C120" si="163">G120+K120</f>
        <v>1634.4889063200001</v>
      </c>
      <c r="D120" s="89">
        <f t="shared" ref="D120" si="164">H120+L120</f>
        <v>1918.92002925</v>
      </c>
      <c r="E120" s="89">
        <f t="shared" ref="E120" si="165">I120+M120</f>
        <v>460.49973600999999</v>
      </c>
      <c r="F120" s="89">
        <v>3176.64779722</v>
      </c>
      <c r="G120" s="89">
        <v>1556.6944628000001</v>
      </c>
      <c r="H120" s="89">
        <v>1433.4779196500001</v>
      </c>
      <c r="I120" s="89">
        <v>186.47541476999999</v>
      </c>
      <c r="J120" s="89">
        <v>837.26087436</v>
      </c>
      <c r="K120" s="89">
        <v>77.794443520000002</v>
      </c>
      <c r="L120" s="89">
        <v>485.44210959999998</v>
      </c>
      <c r="M120" s="89">
        <v>274.02432124000001</v>
      </c>
      <c r="N120" s="89"/>
      <c r="O120" s="89"/>
      <c r="P120" s="89"/>
      <c r="Q120" s="89"/>
    </row>
    <row r="121" spans="1:17" hidden="1" outlineLevel="1" collapsed="1">
      <c r="A121" s="62">
        <v>43891</v>
      </c>
      <c r="B121" s="89">
        <v>4630.0243984600002</v>
      </c>
      <c r="C121" s="89">
        <f t="shared" ref="C121" si="166">G121+K121</f>
        <v>1884.85534611</v>
      </c>
      <c r="D121" s="89">
        <f t="shared" ref="D121" si="167">H121+L121</f>
        <v>2171.4675539199998</v>
      </c>
      <c r="E121" s="89">
        <f t="shared" ref="E121" si="168">I121+M121</f>
        <v>573.70149843000002</v>
      </c>
      <c r="F121" s="89">
        <v>3634.1565052999999</v>
      </c>
      <c r="G121" s="89">
        <v>1790.9483770300001</v>
      </c>
      <c r="H121" s="89">
        <v>1617.9780940099999</v>
      </c>
      <c r="I121" s="89">
        <v>225.23003426</v>
      </c>
      <c r="J121" s="89">
        <v>995.86789315999999</v>
      </c>
      <c r="K121" s="89">
        <v>93.906969079999996</v>
      </c>
      <c r="L121" s="89">
        <v>553.48945991000005</v>
      </c>
      <c r="M121" s="89">
        <v>348.47146416999999</v>
      </c>
      <c r="N121" s="89"/>
      <c r="O121" s="89"/>
      <c r="P121" s="89"/>
      <c r="Q121" s="89"/>
    </row>
    <row r="122" spans="1:17" hidden="1" outlineLevel="1" collapsed="1">
      <c r="A122" s="62">
        <v>43922</v>
      </c>
      <c r="B122" s="89">
        <v>4544.2725487500002</v>
      </c>
      <c r="C122" s="89">
        <f t="shared" ref="C122" si="169">G122+K122</f>
        <v>1949.7724045299999</v>
      </c>
      <c r="D122" s="89">
        <f t="shared" ref="D122" si="170">H122+L122</f>
        <v>2033.67087636</v>
      </c>
      <c r="E122" s="89">
        <f t="shared" ref="E122" si="171">I122+M122</f>
        <v>560.82926785999996</v>
      </c>
      <c r="F122" s="89">
        <v>3548.4671868800001</v>
      </c>
      <c r="G122" s="89">
        <v>1839.32265474</v>
      </c>
      <c r="H122" s="89">
        <v>1480.0639092399999</v>
      </c>
      <c r="I122" s="89">
        <v>229.08062290000001</v>
      </c>
      <c r="J122" s="89">
        <v>995.80536186999996</v>
      </c>
      <c r="K122" s="89">
        <v>110.44974979</v>
      </c>
      <c r="L122" s="89">
        <v>553.60696712000004</v>
      </c>
      <c r="M122" s="89">
        <v>331.74864495999998</v>
      </c>
      <c r="N122" s="89"/>
      <c r="O122" s="89"/>
      <c r="P122" s="89"/>
      <c r="Q122" s="89"/>
    </row>
    <row r="123" spans="1:17" hidden="1" outlineLevel="1" collapsed="1">
      <c r="A123" s="62">
        <v>43952</v>
      </c>
      <c r="B123" s="89">
        <v>4373.1247133300003</v>
      </c>
      <c r="C123" s="89">
        <f t="shared" ref="C123" si="172">G123+K123</f>
        <v>1840.0408629799999</v>
      </c>
      <c r="D123" s="89">
        <f t="shared" ref="D123" si="173">H123+L123</f>
        <v>1978.98240029</v>
      </c>
      <c r="E123" s="89">
        <f t="shared" ref="E123" si="174">I123+M123</f>
        <v>554.10145006000005</v>
      </c>
      <c r="F123" s="89">
        <v>3384.7703107299999</v>
      </c>
      <c r="G123" s="89">
        <v>1728.56082866</v>
      </c>
      <c r="H123" s="89">
        <v>1367.23772629</v>
      </c>
      <c r="I123" s="89">
        <v>288.97175578000002</v>
      </c>
      <c r="J123" s="89">
        <v>988.35440259999996</v>
      </c>
      <c r="K123" s="89">
        <v>111.48003432</v>
      </c>
      <c r="L123" s="89">
        <v>611.74467400000003</v>
      </c>
      <c r="M123" s="89">
        <v>265.12969428000002</v>
      </c>
      <c r="N123" s="89"/>
      <c r="O123" s="89"/>
      <c r="P123" s="89"/>
      <c r="Q123" s="89"/>
    </row>
    <row r="124" spans="1:17" hidden="1" outlineLevel="1" collapsed="1">
      <c r="A124" s="62">
        <v>43983</v>
      </c>
      <c r="B124" s="89">
        <v>4465.77367478</v>
      </c>
      <c r="C124" s="89">
        <f t="shared" ref="C124" si="175">G124+K124</f>
        <v>1891.2596896</v>
      </c>
      <c r="D124" s="89">
        <f t="shared" ref="D124" si="176">H124+L124</f>
        <v>2017.4012476</v>
      </c>
      <c r="E124" s="89">
        <f t="shared" ref="E124" si="177">I124+M124</f>
        <v>557.11273757999993</v>
      </c>
      <c r="F124" s="89">
        <v>3443.5464686300002</v>
      </c>
      <c r="G124" s="89">
        <v>1755.94813537</v>
      </c>
      <c r="H124" s="89">
        <v>1394.99762177</v>
      </c>
      <c r="I124" s="89">
        <v>292.60071148999998</v>
      </c>
      <c r="J124" s="89">
        <v>1022.22720615</v>
      </c>
      <c r="K124" s="89">
        <v>135.31155423000001</v>
      </c>
      <c r="L124" s="89">
        <v>622.40362583000001</v>
      </c>
      <c r="M124" s="89">
        <v>264.51202609000001</v>
      </c>
      <c r="N124" s="89"/>
      <c r="O124" s="89"/>
      <c r="P124" s="89"/>
      <c r="Q124" s="89"/>
    </row>
    <row r="125" spans="1:17" hidden="1" outlineLevel="1" collapsed="1">
      <c r="A125" s="62">
        <v>44013</v>
      </c>
      <c r="B125" s="89">
        <v>4614.4813129599997</v>
      </c>
      <c r="C125" s="89">
        <f t="shared" ref="C125" si="178">G125+K125</f>
        <v>1951.80212532</v>
      </c>
      <c r="D125" s="89">
        <f t="shared" ref="D125" si="179">H125+L125</f>
        <v>2096.01596251</v>
      </c>
      <c r="E125" s="89">
        <f t="shared" ref="E125" si="180">I125+M125</f>
        <v>566.66322513</v>
      </c>
      <c r="F125" s="89">
        <v>3538.2055624899999</v>
      </c>
      <c r="G125" s="89">
        <v>1793.4253438000001</v>
      </c>
      <c r="H125" s="89">
        <v>1451.7437249300001</v>
      </c>
      <c r="I125" s="89">
        <v>293.03649375999998</v>
      </c>
      <c r="J125" s="89">
        <v>1076.27575047</v>
      </c>
      <c r="K125" s="89">
        <v>158.37678152000001</v>
      </c>
      <c r="L125" s="89">
        <v>644.27223758000002</v>
      </c>
      <c r="M125" s="89">
        <v>273.62673137000002</v>
      </c>
      <c r="N125" s="89"/>
      <c r="O125" s="89"/>
      <c r="P125" s="89"/>
      <c r="Q125" s="89"/>
    </row>
    <row r="126" spans="1:17" hidden="1" outlineLevel="1" collapsed="1">
      <c r="A126" s="62">
        <v>44044</v>
      </c>
      <c r="B126" s="89">
        <v>4615.74210339</v>
      </c>
      <c r="C126" s="89">
        <f t="shared" ref="C126" si="181">G126+K126</f>
        <v>2020.7681113399999</v>
      </c>
      <c r="D126" s="89">
        <f t="shared" ref="D126" si="182">H126+L126</f>
        <v>2025.2384717699999</v>
      </c>
      <c r="E126" s="89">
        <f t="shared" ref="E126" si="183">I126+M126</f>
        <v>569.73552027999995</v>
      </c>
      <c r="F126" s="89">
        <v>3549.8161021699998</v>
      </c>
      <c r="G126" s="89">
        <v>1868.39061939</v>
      </c>
      <c r="H126" s="89">
        <v>1383.3297088899999</v>
      </c>
      <c r="I126" s="89">
        <v>298.09577388999998</v>
      </c>
      <c r="J126" s="89">
        <v>1065.92600122</v>
      </c>
      <c r="K126" s="89">
        <v>152.37749195000001</v>
      </c>
      <c r="L126" s="89">
        <v>641.90876288000004</v>
      </c>
      <c r="M126" s="89">
        <v>271.63974639000003</v>
      </c>
      <c r="N126" s="89"/>
      <c r="O126" s="89"/>
      <c r="P126" s="89"/>
      <c r="Q126" s="89"/>
    </row>
    <row r="127" spans="1:17" hidden="1" outlineLevel="1" collapsed="1">
      <c r="A127" s="62">
        <v>44075</v>
      </c>
      <c r="B127" s="89">
        <v>4687.5529385299997</v>
      </c>
      <c r="C127" s="89">
        <f t="shared" ref="C127" si="184">G127+K127</f>
        <v>2129.5465489399999</v>
      </c>
      <c r="D127" s="89">
        <f t="shared" ref="D127" si="185">H127+L127</f>
        <v>2090.8571090099999</v>
      </c>
      <c r="E127" s="89">
        <f t="shared" ref="E127" si="186">I127+M127</f>
        <v>467.14928057999998</v>
      </c>
      <c r="F127" s="89">
        <v>3602.2936458600002</v>
      </c>
      <c r="G127" s="89">
        <v>1886.9171658499999</v>
      </c>
      <c r="H127" s="89">
        <v>1426.4987085800001</v>
      </c>
      <c r="I127" s="89">
        <v>288.87777143</v>
      </c>
      <c r="J127" s="89">
        <v>1085.2592926699999</v>
      </c>
      <c r="K127" s="89">
        <v>242.62938309</v>
      </c>
      <c r="L127" s="89">
        <v>664.35840042999996</v>
      </c>
      <c r="M127" s="89">
        <v>178.27150915000001</v>
      </c>
      <c r="N127" s="89"/>
      <c r="O127" s="89"/>
      <c r="P127" s="89"/>
      <c r="Q127" s="89"/>
    </row>
    <row r="128" spans="1:17" hidden="1" outlineLevel="1" collapsed="1">
      <c r="A128" s="62">
        <v>44105</v>
      </c>
      <c r="B128" s="89">
        <v>4365.67614916</v>
      </c>
      <c r="C128" s="89">
        <f t="shared" ref="C128" si="187">G128+K128</f>
        <v>1809.20348655</v>
      </c>
      <c r="D128" s="89">
        <f t="shared" ref="D128" si="188">H128+L128</f>
        <v>2111.90268741</v>
      </c>
      <c r="E128" s="89">
        <f t="shared" ref="E128" si="189">I128+M128</f>
        <v>444.56997520000004</v>
      </c>
      <c r="F128" s="89">
        <v>3464.5282165499998</v>
      </c>
      <c r="G128" s="89">
        <v>1728.4716069999999</v>
      </c>
      <c r="H128" s="89">
        <v>1449.5047621000001</v>
      </c>
      <c r="I128" s="89">
        <v>286.55184745000003</v>
      </c>
      <c r="J128" s="89">
        <v>901.14793261</v>
      </c>
      <c r="K128" s="89">
        <v>80.731879550000002</v>
      </c>
      <c r="L128" s="89">
        <v>662.39792531000001</v>
      </c>
      <c r="M128" s="89">
        <v>158.01812774999999</v>
      </c>
      <c r="N128" s="89"/>
      <c r="O128" s="89"/>
      <c r="P128" s="89"/>
      <c r="Q128" s="89"/>
    </row>
    <row r="129" spans="1:17" hidden="1" outlineLevel="1" collapsed="1">
      <c r="A129" s="62">
        <v>44136</v>
      </c>
      <c r="B129" s="89">
        <v>4380.1930903900002</v>
      </c>
      <c r="C129" s="89">
        <f t="shared" ref="C129" si="190">G129+K129</f>
        <v>1814.60518763</v>
      </c>
      <c r="D129" s="89">
        <f t="shared" ref="D129" si="191">H129+L129</f>
        <v>1855.2794166799999</v>
      </c>
      <c r="E129" s="89">
        <f t="shared" ref="E129" si="192">I129+M129</f>
        <v>710.30848607999997</v>
      </c>
      <c r="F129" s="89">
        <v>3469.3591615800001</v>
      </c>
      <c r="G129" s="89">
        <v>1740.1234941499999</v>
      </c>
      <c r="H129" s="89">
        <v>1442.38364011</v>
      </c>
      <c r="I129" s="89">
        <v>286.85202731999999</v>
      </c>
      <c r="J129" s="89">
        <v>910.83392880999997</v>
      </c>
      <c r="K129" s="89">
        <v>74.481693480000004</v>
      </c>
      <c r="L129" s="89">
        <v>412.89577657000001</v>
      </c>
      <c r="M129" s="89">
        <v>423.45645875999998</v>
      </c>
      <c r="N129" s="89"/>
      <c r="O129" s="89"/>
      <c r="P129" s="89"/>
      <c r="Q129" s="89"/>
    </row>
    <row r="130" spans="1:17" hidden="1" outlineLevel="1" collapsed="1">
      <c r="A130" s="62">
        <v>44166</v>
      </c>
      <c r="B130" s="89">
        <v>4670.1822615800002</v>
      </c>
      <c r="C130" s="89">
        <f t="shared" ref="C130" si="193">G130+K130</f>
        <v>1962.36404066</v>
      </c>
      <c r="D130" s="89">
        <f t="shared" ref="D130" si="194">H130+L130</f>
        <v>1977.7806882999998</v>
      </c>
      <c r="E130" s="89">
        <f t="shared" ref="E130" si="195">I130+M130</f>
        <v>730.03753261999998</v>
      </c>
      <c r="F130" s="89">
        <v>3585.2769668699998</v>
      </c>
      <c r="G130" s="89">
        <v>1749.59389192</v>
      </c>
      <c r="H130" s="89">
        <v>1536.48213412</v>
      </c>
      <c r="I130" s="89">
        <v>299.20094082999998</v>
      </c>
      <c r="J130" s="89">
        <v>1084.9052947099999</v>
      </c>
      <c r="K130" s="89">
        <v>212.77014874</v>
      </c>
      <c r="L130" s="89">
        <v>441.29855418</v>
      </c>
      <c r="M130" s="89">
        <v>430.83659179</v>
      </c>
      <c r="N130" s="89"/>
      <c r="O130" s="89"/>
      <c r="P130" s="89"/>
      <c r="Q130" s="89"/>
    </row>
    <row r="131" spans="1:17" hidden="1" outlineLevel="1" collapsed="1">
      <c r="A131" s="62">
        <v>44197</v>
      </c>
      <c r="B131" s="89">
        <v>4445.3996485500002</v>
      </c>
      <c r="C131" s="89">
        <f t="shared" ref="C131" si="196">G131+K131</f>
        <v>1795.0147765500001</v>
      </c>
      <c r="D131" s="89">
        <f t="shared" ref="D131" si="197">H131+L131</f>
        <v>1928.0882586800001</v>
      </c>
      <c r="E131" s="89">
        <f t="shared" ref="E131" si="198">I131+M131</f>
        <v>722.29661332000001</v>
      </c>
      <c r="F131" s="89">
        <v>3455.9474537699998</v>
      </c>
      <c r="G131" s="89">
        <v>1658.5669097</v>
      </c>
      <c r="H131" s="89">
        <v>1496.9774061200001</v>
      </c>
      <c r="I131" s="89">
        <v>300.40313794999997</v>
      </c>
      <c r="J131" s="89">
        <v>989.45219478000001</v>
      </c>
      <c r="K131" s="89">
        <v>136.44786685</v>
      </c>
      <c r="L131" s="89">
        <v>431.11085256000001</v>
      </c>
      <c r="M131" s="89">
        <v>421.89347536999998</v>
      </c>
      <c r="N131" s="89"/>
      <c r="O131" s="89"/>
      <c r="P131" s="89"/>
      <c r="Q131" s="89"/>
    </row>
    <row r="132" spans="1:17" hidden="1" outlineLevel="1" collapsed="1">
      <c r="A132" s="62">
        <v>44228</v>
      </c>
      <c r="B132" s="89">
        <v>4401.1683979700001</v>
      </c>
      <c r="C132" s="89">
        <f t="shared" ref="C132" si="199">G132+K132</f>
        <v>1746.7502497</v>
      </c>
      <c r="D132" s="89">
        <f t="shared" ref="D132" si="200">H132+L132</f>
        <v>1955.3798680800001</v>
      </c>
      <c r="E132" s="89">
        <f t="shared" ref="E132" si="201">I132+M132</f>
        <v>699.03828019000002</v>
      </c>
      <c r="F132" s="89">
        <v>3464.81098578</v>
      </c>
      <c r="G132" s="89">
        <v>1646.1162573900001</v>
      </c>
      <c r="H132" s="89">
        <v>1534.0065560600001</v>
      </c>
      <c r="I132" s="89">
        <v>284.68817232999999</v>
      </c>
      <c r="J132" s="89">
        <v>936.35741218999999</v>
      </c>
      <c r="K132" s="89">
        <v>100.63399231</v>
      </c>
      <c r="L132" s="89">
        <v>421.37331202000001</v>
      </c>
      <c r="M132" s="89">
        <v>414.35010785999998</v>
      </c>
      <c r="N132" s="89"/>
      <c r="O132" s="89"/>
      <c r="P132" s="89"/>
      <c r="Q132" s="89"/>
    </row>
    <row r="133" spans="1:17" hidden="1" outlineLevel="1" collapsed="1">
      <c r="A133" s="62">
        <v>44256</v>
      </c>
      <c r="B133" s="89">
        <v>4554.97364311</v>
      </c>
      <c r="C133" s="89">
        <f t="shared" ref="C133" si="202">G133+K133</f>
        <v>1844.7217678500001</v>
      </c>
      <c r="D133" s="89">
        <f t="shared" ref="D133" si="203">H133+L133</f>
        <v>2026.3562695000001</v>
      </c>
      <c r="E133" s="89">
        <f t="shared" ref="E133" si="204">I133+M133</f>
        <v>683.89560576000008</v>
      </c>
      <c r="F133" s="89">
        <v>3730.3068801300001</v>
      </c>
      <c r="G133" s="89">
        <v>1794.88540235</v>
      </c>
      <c r="H133" s="89">
        <v>1649.2076663800001</v>
      </c>
      <c r="I133" s="89">
        <v>286.2138114</v>
      </c>
      <c r="J133" s="89">
        <v>824.66676298000004</v>
      </c>
      <c r="K133" s="89">
        <v>49.836365499999999</v>
      </c>
      <c r="L133" s="89">
        <v>377.14860312000002</v>
      </c>
      <c r="M133" s="89">
        <v>397.68179436000003</v>
      </c>
      <c r="N133" s="89"/>
      <c r="O133" s="89"/>
      <c r="P133" s="89"/>
      <c r="Q133" s="89"/>
    </row>
    <row r="134" spans="1:17" hidden="1" outlineLevel="1" collapsed="1">
      <c r="A134" s="62">
        <v>44287</v>
      </c>
      <c r="B134" s="89">
        <v>4857.43736429</v>
      </c>
      <c r="C134" s="89">
        <f t="shared" ref="C134" si="205">G134+K134</f>
        <v>1981.4258826500002</v>
      </c>
      <c r="D134" s="89">
        <f t="shared" ref="D134" si="206">H134+L134</f>
        <v>2207.61713719</v>
      </c>
      <c r="E134" s="89">
        <f t="shared" ref="E134" si="207">I134+M134</f>
        <v>668.39434445000006</v>
      </c>
      <c r="F134" s="89">
        <v>4014.47237576</v>
      </c>
      <c r="G134" s="89">
        <v>1919.7914115000001</v>
      </c>
      <c r="H134" s="89">
        <v>1818.75229289</v>
      </c>
      <c r="I134" s="89">
        <v>275.92867137000002</v>
      </c>
      <c r="J134" s="89">
        <v>842.96498853000003</v>
      </c>
      <c r="K134" s="89">
        <v>61.634471150000003</v>
      </c>
      <c r="L134" s="89">
        <v>388.86484430000002</v>
      </c>
      <c r="M134" s="89">
        <v>392.46567307999999</v>
      </c>
      <c r="N134" s="89"/>
      <c r="O134" s="89"/>
      <c r="P134" s="89"/>
      <c r="Q134" s="89"/>
    </row>
    <row r="135" spans="1:17" hidden="1" outlineLevel="1" collapsed="1">
      <c r="A135" s="62">
        <v>44317</v>
      </c>
      <c r="B135" s="89">
        <v>5090.0836561699998</v>
      </c>
      <c r="C135" s="89">
        <f t="shared" ref="C135" si="208">G135+K135</f>
        <v>2093.5127241099999</v>
      </c>
      <c r="D135" s="89">
        <f t="shared" ref="D135" si="209">H135+L135</f>
        <v>2337.0394325299999</v>
      </c>
      <c r="E135" s="89">
        <f t="shared" ref="E135" si="210">I135+M135</f>
        <v>659.53149953000002</v>
      </c>
      <c r="F135" s="89">
        <v>4235.1954503999996</v>
      </c>
      <c r="G135" s="89">
        <v>2011.66208964</v>
      </c>
      <c r="H135" s="89">
        <v>1946.21233302</v>
      </c>
      <c r="I135" s="89">
        <v>277.32102773999998</v>
      </c>
      <c r="J135" s="89">
        <v>854.88820577000001</v>
      </c>
      <c r="K135" s="89">
        <v>81.850634470000003</v>
      </c>
      <c r="L135" s="89">
        <v>390.82709950999998</v>
      </c>
      <c r="M135" s="89">
        <v>382.21047178999999</v>
      </c>
      <c r="N135" s="89"/>
      <c r="O135" s="89"/>
      <c r="P135" s="89"/>
      <c r="Q135" s="89"/>
    </row>
    <row r="136" spans="1:17" hidden="1" outlineLevel="1" collapsed="1">
      <c r="A136" s="62">
        <v>44348</v>
      </c>
      <c r="B136" s="89">
        <v>5346.7932248999996</v>
      </c>
      <c r="C136" s="89">
        <f t="shared" ref="C136" si="211">G136+K136</f>
        <v>2257.7211852199998</v>
      </c>
      <c r="D136" s="89">
        <f t="shared" ref="D136" si="212">H136+L136</f>
        <v>2437.4415841499999</v>
      </c>
      <c r="E136" s="89">
        <f t="shared" ref="E136" si="213">I136+M136</f>
        <v>651.63045553000006</v>
      </c>
      <c r="F136" s="89">
        <v>4511.6350643699998</v>
      </c>
      <c r="G136" s="89">
        <v>2166.1487069</v>
      </c>
      <c r="H136" s="89">
        <v>2066.0859016999998</v>
      </c>
      <c r="I136" s="89">
        <v>279.40045577000001</v>
      </c>
      <c r="J136" s="89">
        <v>835.15816053000003</v>
      </c>
      <c r="K136" s="89">
        <v>91.572478320000002</v>
      </c>
      <c r="L136" s="89">
        <v>371.35568245000002</v>
      </c>
      <c r="M136" s="89">
        <v>372.22999976</v>
      </c>
      <c r="N136" s="89"/>
      <c r="O136" s="89"/>
      <c r="P136" s="89"/>
      <c r="Q136" s="89"/>
    </row>
    <row r="137" spans="1:17" hidden="1" outlineLevel="1" collapsed="1">
      <c r="A137" s="62">
        <v>44378</v>
      </c>
      <c r="B137" s="89">
        <v>5552.8516646999997</v>
      </c>
      <c r="C137" s="89">
        <f t="shared" ref="C137" si="214">G137+K137</f>
        <v>2350.1786899399999</v>
      </c>
      <c r="D137" s="89">
        <f t="shared" ref="D137" si="215">H137+L137</f>
        <v>2557.90878174</v>
      </c>
      <c r="E137" s="89">
        <f t="shared" ref="E137" si="216">I137+M137</f>
        <v>644.76419301999999</v>
      </c>
      <c r="F137" s="89">
        <v>4738.4007566</v>
      </c>
      <c r="G137" s="89">
        <v>2248.9221334099998</v>
      </c>
      <c r="H137" s="89">
        <v>2207.24183855</v>
      </c>
      <c r="I137" s="89">
        <v>282.23678464</v>
      </c>
      <c r="J137" s="89">
        <v>814.45090809999999</v>
      </c>
      <c r="K137" s="89">
        <v>101.25655653</v>
      </c>
      <c r="L137" s="89">
        <v>350.66694318999998</v>
      </c>
      <c r="M137" s="89">
        <v>362.52740838</v>
      </c>
      <c r="N137" s="89"/>
      <c r="O137" s="89"/>
      <c r="P137" s="89"/>
      <c r="Q137" s="89"/>
    </row>
    <row r="138" spans="1:17" hidden="1" outlineLevel="1" collapsed="1">
      <c r="A138" s="62">
        <v>44409</v>
      </c>
      <c r="B138" s="89">
        <v>5623.4713249200004</v>
      </c>
      <c r="C138" s="89">
        <f t="shared" ref="C138" si="217">G138+K138</f>
        <v>2221.7824421699997</v>
      </c>
      <c r="D138" s="89">
        <f t="shared" ref="D138" si="218">H138+L138</f>
        <v>2761.3785914199998</v>
      </c>
      <c r="E138" s="89">
        <f t="shared" ref="E138" si="219">I138+M138</f>
        <v>640.31029132999993</v>
      </c>
      <c r="F138" s="89">
        <v>4825.6946437400002</v>
      </c>
      <c r="G138" s="89">
        <v>2122.9600214699999</v>
      </c>
      <c r="H138" s="89">
        <v>2418.4885065399999</v>
      </c>
      <c r="I138" s="89">
        <v>284.24611572999999</v>
      </c>
      <c r="J138" s="89">
        <v>797.77668117999997</v>
      </c>
      <c r="K138" s="89">
        <v>98.822420699999995</v>
      </c>
      <c r="L138" s="89">
        <v>342.89008488000002</v>
      </c>
      <c r="M138" s="89">
        <v>356.0641756</v>
      </c>
      <c r="N138" s="89"/>
      <c r="O138" s="89"/>
      <c r="P138" s="89"/>
      <c r="Q138" s="89"/>
    </row>
    <row r="139" spans="1:17" hidden="1" outlineLevel="1" collapsed="1">
      <c r="A139" s="62">
        <v>44440</v>
      </c>
      <c r="B139" s="89">
        <v>5868.0035499599999</v>
      </c>
      <c r="C139" s="89">
        <f t="shared" ref="C139" si="220">G139+K139</f>
        <v>2376.3390404800002</v>
      </c>
      <c r="D139" s="89">
        <f t="shared" ref="D139" si="221">H139+L139</f>
        <v>2864.1091895499999</v>
      </c>
      <c r="E139" s="89">
        <f t="shared" ref="E139" si="222">I139+M139</f>
        <v>627.55531993</v>
      </c>
      <c r="F139" s="89">
        <v>5142.8504171200002</v>
      </c>
      <c r="G139" s="89">
        <v>2272.8288064200001</v>
      </c>
      <c r="H139" s="89">
        <v>2587.17513353</v>
      </c>
      <c r="I139" s="89">
        <v>282.84647717000001</v>
      </c>
      <c r="J139" s="89">
        <v>725.15313284000001</v>
      </c>
      <c r="K139" s="89">
        <v>103.51023406</v>
      </c>
      <c r="L139" s="89">
        <v>276.93405602000001</v>
      </c>
      <c r="M139" s="89">
        <v>344.70884275999998</v>
      </c>
      <c r="N139" s="89"/>
      <c r="O139" s="89"/>
      <c r="P139" s="89"/>
      <c r="Q139" s="89"/>
    </row>
    <row r="140" spans="1:17" collapsed="1">
      <c r="A140" s="62">
        <v>44470</v>
      </c>
      <c r="B140" s="89">
        <v>6157.7886699299997</v>
      </c>
      <c r="C140" s="89">
        <f t="shared" ref="C140" si="223">G140+K140</f>
        <v>2554.8770036100004</v>
      </c>
      <c r="D140" s="89">
        <f t="shared" ref="D140" si="224">H140+L140</f>
        <v>2982.5821069900003</v>
      </c>
      <c r="E140" s="89">
        <f t="shared" ref="E140" si="225">I140+M140</f>
        <v>620.32955932999994</v>
      </c>
      <c r="F140" s="89">
        <v>5379.7883090100004</v>
      </c>
      <c r="G140" s="89">
        <v>2423.7302463300002</v>
      </c>
      <c r="H140" s="89">
        <v>2673.3623384000002</v>
      </c>
      <c r="I140" s="89">
        <v>282.69572427999998</v>
      </c>
      <c r="J140" s="89">
        <v>778.00036092000005</v>
      </c>
      <c r="K140" s="89">
        <v>131.14675728</v>
      </c>
      <c r="L140" s="89">
        <v>309.21976859</v>
      </c>
      <c r="M140" s="89">
        <v>337.63383505000002</v>
      </c>
      <c r="N140" s="89"/>
      <c r="O140" s="89"/>
      <c r="P140" s="89"/>
      <c r="Q140" s="89"/>
    </row>
    <row r="141" spans="1:17">
      <c r="A141" s="62">
        <v>44501</v>
      </c>
      <c r="B141" s="89">
        <v>6111.1527916100003</v>
      </c>
      <c r="C141" s="89">
        <f t="shared" ref="C141" si="226">G141+K141</f>
        <v>2409.5376732200002</v>
      </c>
      <c r="D141" s="89">
        <f t="shared" ref="D141" si="227">H141+L141</f>
        <v>3139.8534713700001</v>
      </c>
      <c r="E141" s="89">
        <f t="shared" ref="E141" si="228">I141+M141</f>
        <v>561.76164702000005</v>
      </c>
      <c r="F141" s="89">
        <v>5354.6627822600003</v>
      </c>
      <c r="G141" s="89">
        <v>2254.4997097</v>
      </c>
      <c r="H141" s="89">
        <v>2818.0961413</v>
      </c>
      <c r="I141" s="89">
        <v>282.06693125999999</v>
      </c>
      <c r="J141" s="89">
        <v>756.49000935000004</v>
      </c>
      <c r="K141" s="89">
        <v>155.03796352000001</v>
      </c>
      <c r="L141" s="89">
        <v>321.75733007000002</v>
      </c>
      <c r="M141" s="89">
        <v>279.69471576000001</v>
      </c>
      <c r="N141" s="89"/>
      <c r="O141" s="89"/>
      <c r="P141" s="89"/>
      <c r="Q141" s="89"/>
    </row>
    <row r="142" spans="1:17">
      <c r="A142" s="62">
        <v>44531</v>
      </c>
      <c r="B142" s="89">
        <v>6182.1516473399997</v>
      </c>
      <c r="C142" s="89">
        <f t="shared" ref="C142" si="229">G142+K142</f>
        <v>2331.48244793</v>
      </c>
      <c r="D142" s="89">
        <f t="shared" ref="D142" si="230">H142+L142</f>
        <v>3285.5850436300002</v>
      </c>
      <c r="E142" s="89">
        <f t="shared" ref="E142" si="231">I142+M142</f>
        <v>565.08415577999995</v>
      </c>
      <c r="F142" s="89">
        <v>5451.9755781900003</v>
      </c>
      <c r="G142" s="89">
        <v>2174.1052154600002</v>
      </c>
      <c r="H142" s="89">
        <v>2993.0208424900002</v>
      </c>
      <c r="I142" s="89">
        <v>284.84952024</v>
      </c>
      <c r="J142" s="89">
        <v>730.17606914999999</v>
      </c>
      <c r="K142" s="89">
        <v>157.37723247</v>
      </c>
      <c r="L142" s="89">
        <v>292.56420114000002</v>
      </c>
      <c r="M142" s="89">
        <v>280.23463554</v>
      </c>
      <c r="N142" s="89"/>
      <c r="O142" s="89"/>
      <c r="P142" s="89"/>
      <c r="Q142" s="89"/>
    </row>
    <row r="143" spans="1:17">
      <c r="A143" s="62">
        <v>44562</v>
      </c>
      <c r="B143" s="89">
        <v>6424.33387743</v>
      </c>
      <c r="C143" s="89">
        <f t="shared" ref="C143" si="232">G143+K143</f>
        <v>2486.8232031799998</v>
      </c>
      <c r="D143" s="89">
        <f t="shared" ref="D143" si="233">H143+L143</f>
        <v>3361.78855707</v>
      </c>
      <c r="E143" s="89">
        <f t="shared" ref="E143" si="234">I143+M143</f>
        <v>575.72211717999994</v>
      </c>
      <c r="F143" s="89">
        <v>5674.4631489000003</v>
      </c>
      <c r="G143" s="89">
        <v>2320.2156434499998</v>
      </c>
      <c r="H143" s="89">
        <v>3068.8185812900001</v>
      </c>
      <c r="I143" s="89">
        <v>285.42892416000001</v>
      </c>
      <c r="J143" s="89">
        <v>749.87072852999995</v>
      </c>
      <c r="K143" s="89">
        <v>166.60755972999999</v>
      </c>
      <c r="L143" s="89">
        <v>292.96997578000003</v>
      </c>
      <c r="M143" s="89">
        <v>290.29319301999999</v>
      </c>
      <c r="N143" s="89"/>
      <c r="O143" s="89"/>
      <c r="P143" s="89"/>
      <c r="Q143" s="89"/>
    </row>
    <row r="144" spans="1:17">
      <c r="A144" s="62">
        <v>44593</v>
      </c>
      <c r="B144" s="89">
        <v>6406.0538715100001</v>
      </c>
      <c r="C144" s="89">
        <f t="shared" ref="C144" si="235">G144+K144</f>
        <v>2318.0307265400002</v>
      </c>
      <c r="D144" s="89">
        <f t="shared" ref="D144" si="236">H144+L144</f>
        <v>3516.9911693399999</v>
      </c>
      <c r="E144" s="89">
        <f t="shared" ref="E144" si="237">I144+M144</f>
        <v>571.03197563000003</v>
      </c>
      <c r="F144" s="89">
        <v>5679.1374017899998</v>
      </c>
      <c r="G144" s="89">
        <v>2169.8414913400002</v>
      </c>
      <c r="H144" s="89">
        <v>3220.9132915099999</v>
      </c>
      <c r="I144" s="89">
        <v>288.38261893999999</v>
      </c>
      <c r="J144" s="89">
        <v>726.91646972000001</v>
      </c>
      <c r="K144" s="89">
        <v>148.18923520000001</v>
      </c>
      <c r="L144" s="89">
        <v>296.07787782999998</v>
      </c>
      <c r="M144" s="89">
        <v>282.64935668999999</v>
      </c>
      <c r="N144" s="89"/>
      <c r="O144" s="89"/>
      <c r="P144" s="89"/>
      <c r="Q144" s="89"/>
    </row>
    <row r="145" spans="1:17">
      <c r="A145" s="62">
        <v>44621</v>
      </c>
      <c r="B145" s="89">
        <v>6529.8929158800001</v>
      </c>
      <c r="C145" s="89">
        <f t="shared" ref="C145" si="238">G145+K145</f>
        <v>2369.3143756300001</v>
      </c>
      <c r="D145" s="89">
        <f t="shared" ref="D145" si="239">H145+L145</f>
        <v>3581.65753958</v>
      </c>
      <c r="E145" s="89">
        <f t="shared" ref="E145" si="240">I145+M145</f>
        <v>578.92100067000001</v>
      </c>
      <c r="F145" s="89">
        <v>5814.2118496000003</v>
      </c>
      <c r="G145" s="89">
        <v>2222.4825643300001</v>
      </c>
      <c r="H145" s="89">
        <v>3288.4088726599998</v>
      </c>
      <c r="I145" s="89">
        <v>303.32041261000001</v>
      </c>
      <c r="J145" s="89">
        <v>715.68106627999998</v>
      </c>
      <c r="K145" s="89">
        <v>146.8318113</v>
      </c>
      <c r="L145" s="89">
        <v>293.24866692000001</v>
      </c>
      <c r="M145" s="89">
        <v>275.60058806000001</v>
      </c>
      <c r="N145" s="89"/>
      <c r="O145" s="89"/>
      <c r="P145" s="89"/>
      <c r="Q145" s="89"/>
    </row>
    <row r="146" spans="1:17">
      <c r="A146" s="62">
        <v>44652</v>
      </c>
      <c r="B146" s="89">
        <v>7563.7952627200002</v>
      </c>
      <c r="C146" s="89">
        <f t="shared" ref="C146" si="241">G146+K146</f>
        <v>3316.9522225200003</v>
      </c>
      <c r="D146" s="89">
        <f t="shared" ref="D146" si="242">H146+L146</f>
        <v>3675.4961112000001</v>
      </c>
      <c r="E146" s="89">
        <f t="shared" ref="E146" si="243">I146+M146</f>
        <v>571.34692900000005</v>
      </c>
      <c r="F146" s="89">
        <v>6867.8600815600003</v>
      </c>
      <c r="G146" s="89">
        <v>3169.6199268700002</v>
      </c>
      <c r="H146" s="89">
        <v>3391.0380845499999</v>
      </c>
      <c r="I146" s="89">
        <v>307.20207013999999</v>
      </c>
      <c r="J146" s="89">
        <v>695.93518115999996</v>
      </c>
      <c r="K146" s="89">
        <v>147.33229564999999</v>
      </c>
      <c r="L146" s="89">
        <v>284.45802665000002</v>
      </c>
      <c r="M146" s="89">
        <v>264.14485886</v>
      </c>
      <c r="N146" s="89"/>
      <c r="O146" s="89"/>
      <c r="P146" s="89"/>
      <c r="Q146" s="89"/>
    </row>
    <row r="147" spans="1:17">
      <c r="A147" s="62">
        <v>44682</v>
      </c>
      <c r="B147" s="89">
        <v>8512.7437542099997</v>
      </c>
      <c r="C147" s="89">
        <f t="shared" ref="C147" si="244">G147+K147</f>
        <v>4163.0300470800003</v>
      </c>
      <c r="D147" s="89">
        <f t="shared" ref="D147" si="245">H147+L147</f>
        <v>3767.6239034800001</v>
      </c>
      <c r="E147" s="89">
        <f t="shared" ref="E147" si="246">I147+M147</f>
        <v>582.08980365000002</v>
      </c>
      <c r="F147" s="89">
        <v>7814.6094586899999</v>
      </c>
      <c r="G147" s="89">
        <v>4017.1981453799999</v>
      </c>
      <c r="H147" s="89">
        <v>3486.1312094099999</v>
      </c>
      <c r="I147" s="89">
        <v>311.28010389999997</v>
      </c>
      <c r="J147" s="89">
        <v>698.13429552000002</v>
      </c>
      <c r="K147" s="89">
        <v>145.8319017</v>
      </c>
      <c r="L147" s="89">
        <v>281.49269407000003</v>
      </c>
      <c r="M147" s="89">
        <v>270.80969974999999</v>
      </c>
      <c r="N147" s="89"/>
      <c r="O147" s="89"/>
      <c r="P147" s="89"/>
      <c r="Q147" s="89"/>
    </row>
    <row r="148" spans="1:17">
      <c r="A148" s="62">
        <v>44713</v>
      </c>
      <c r="B148" s="89">
        <v>8784.6228447800004</v>
      </c>
      <c r="C148" s="89">
        <f t="shared" ref="C148" si="247">G148+K148</f>
        <v>4245.50881828</v>
      </c>
      <c r="D148" s="89">
        <f t="shared" ref="D148" si="248">H148+L148</f>
        <v>3961.44144039</v>
      </c>
      <c r="E148" s="89">
        <f t="shared" ref="E148" si="249">I148+M148</f>
        <v>577.67258611</v>
      </c>
      <c r="F148" s="89">
        <v>8094.6830993000003</v>
      </c>
      <c r="G148" s="89">
        <v>4104.5781233300004</v>
      </c>
      <c r="H148" s="89">
        <v>3678.3831264199998</v>
      </c>
      <c r="I148" s="89">
        <v>311.72184955</v>
      </c>
      <c r="J148" s="89">
        <v>689.93974548000006</v>
      </c>
      <c r="K148" s="89">
        <v>140.93069495</v>
      </c>
      <c r="L148" s="89">
        <v>283.05831396999997</v>
      </c>
      <c r="M148" s="89">
        <v>265.95073656</v>
      </c>
      <c r="N148" s="89"/>
      <c r="O148" s="89"/>
      <c r="P148" s="89"/>
      <c r="Q148" s="89"/>
    </row>
    <row r="149" spans="1:17">
      <c r="A149" s="62">
        <v>44743</v>
      </c>
      <c r="B149" s="89">
        <v>8995.9489179499997</v>
      </c>
      <c r="C149" s="89">
        <f t="shared" ref="C149" si="250">G149+K149</f>
        <v>4297.13958903</v>
      </c>
      <c r="D149" s="89">
        <f t="shared" ref="D149" si="251">H149+L149</f>
        <v>4063.0002138899999</v>
      </c>
      <c r="E149" s="89">
        <f t="shared" ref="E149" si="252">I149+M149</f>
        <v>635.80911502999993</v>
      </c>
      <c r="F149" s="89">
        <v>8178.2973804000003</v>
      </c>
      <c r="G149" s="89">
        <v>4142.7608977999998</v>
      </c>
      <c r="H149" s="89">
        <v>3723.0689072800001</v>
      </c>
      <c r="I149" s="89">
        <v>312.46757531999998</v>
      </c>
      <c r="J149" s="89">
        <v>817.65153754999994</v>
      </c>
      <c r="K149" s="89">
        <v>154.37869122999999</v>
      </c>
      <c r="L149" s="89">
        <v>339.93130660999998</v>
      </c>
      <c r="M149" s="89">
        <v>323.34153971000001</v>
      </c>
      <c r="N149" s="89"/>
      <c r="O149" s="89"/>
      <c r="P149" s="89"/>
      <c r="Q149" s="89"/>
    </row>
    <row r="150" spans="1:17">
      <c r="A150" s="62">
        <v>44774</v>
      </c>
      <c r="B150" s="89">
        <v>9052.2275811799991</v>
      </c>
      <c r="C150" s="89">
        <f t="shared" ref="C150" si="253">G150+K150</f>
        <v>4323.2128958000003</v>
      </c>
      <c r="D150" s="89">
        <f t="shared" ref="D150" si="254">H150+L150</f>
        <v>4093.9099775100003</v>
      </c>
      <c r="E150" s="89">
        <f t="shared" ref="E150" si="255">I150+M150</f>
        <v>635.10470786999997</v>
      </c>
      <c r="F150" s="89">
        <v>8300.3555413199992</v>
      </c>
      <c r="G150" s="89">
        <v>4212.7015331700004</v>
      </c>
      <c r="H150" s="89">
        <v>3774.2314954200001</v>
      </c>
      <c r="I150" s="89">
        <v>313.42251272999999</v>
      </c>
      <c r="J150" s="89">
        <v>751.87203985999997</v>
      </c>
      <c r="K150" s="89">
        <v>110.51136262999999</v>
      </c>
      <c r="L150" s="89">
        <v>319.67848208999999</v>
      </c>
      <c r="M150" s="89">
        <v>321.68219513999998</v>
      </c>
      <c r="N150" s="89"/>
      <c r="O150" s="89"/>
      <c r="P150" s="89"/>
      <c r="Q150" s="89"/>
    </row>
    <row r="151" spans="1:17">
      <c r="A151" s="62">
        <v>44805</v>
      </c>
      <c r="B151" s="89">
        <v>9025.4157613999996</v>
      </c>
      <c r="C151" s="89">
        <f t="shared" ref="C151" si="256">G151+K151</f>
        <v>4305.5268055500001</v>
      </c>
      <c r="D151" s="89">
        <f t="shared" ref="D151" si="257">H151+L151</f>
        <v>4098.0151281299995</v>
      </c>
      <c r="E151" s="89">
        <f t="shared" ref="E151" si="258">I151+M151</f>
        <v>621.87382772000001</v>
      </c>
      <c r="F151" s="89">
        <v>8275.0624115899991</v>
      </c>
      <c r="G151" s="89">
        <v>4172.3613114600003</v>
      </c>
      <c r="H151" s="89">
        <v>3789.8790243899998</v>
      </c>
      <c r="I151" s="89">
        <v>312.82207574</v>
      </c>
      <c r="J151" s="89">
        <v>750.35334981000005</v>
      </c>
      <c r="K151" s="89">
        <v>133.16549409000001</v>
      </c>
      <c r="L151" s="89">
        <v>308.13610374000001</v>
      </c>
      <c r="M151" s="89">
        <v>309.05175198000001</v>
      </c>
      <c r="N151" s="89"/>
      <c r="O151" s="89"/>
      <c r="P151" s="89"/>
      <c r="Q151" s="89"/>
    </row>
    <row r="152" spans="1:17">
      <c r="A152" s="62">
        <v>44835</v>
      </c>
      <c r="B152" s="89">
        <v>8962.3860695500007</v>
      </c>
      <c r="C152" s="89">
        <f t="shared" ref="C152" si="259">G152+K152</f>
        <v>4277.8231798400002</v>
      </c>
      <c r="D152" s="89">
        <f t="shared" ref="D152" si="260">H152+L152</f>
        <v>4060.0657248300004</v>
      </c>
      <c r="E152" s="89">
        <f t="shared" ref="E152" si="261">I152+M152</f>
        <v>624.4971648799999</v>
      </c>
      <c r="F152" s="89">
        <v>8283.8586945799998</v>
      </c>
      <c r="G152" s="89">
        <v>4143.9346477999998</v>
      </c>
      <c r="H152" s="89">
        <v>3835.1485133800002</v>
      </c>
      <c r="I152" s="89">
        <v>304.77553339999997</v>
      </c>
      <c r="J152" s="89">
        <v>678.52737496999998</v>
      </c>
      <c r="K152" s="89">
        <v>133.88853204</v>
      </c>
      <c r="L152" s="89">
        <v>224.91721145</v>
      </c>
      <c r="M152" s="89">
        <v>319.72163147999999</v>
      </c>
      <c r="N152" s="89"/>
      <c r="O152" s="89"/>
      <c r="P152" s="89"/>
      <c r="Q152" s="89"/>
    </row>
  </sheetData>
  <mergeCells count="7">
    <mergeCell ref="A3:M3"/>
    <mergeCell ref="A6:A8"/>
    <mergeCell ref="F7:I7"/>
    <mergeCell ref="J7:M7"/>
    <mergeCell ref="B6:B8"/>
    <mergeCell ref="C6:E7"/>
    <mergeCell ref="F6:M6"/>
  </mergeCells>
  <hyperlinks>
    <hyperlink ref="A3" location="'на звітну дату'!A1" display="'зміст'!A1"/>
    <hyperlink ref="A1" location="Зміст!A1" display="Зміст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 tint="0.39997558519241921"/>
  </sheetPr>
  <dimension ref="A1:Q152"/>
  <sheetViews>
    <sheetView showGridLines="0" zoomScaleNormal="100" zoomScaleSheetLayoutView="95" workbookViewId="0">
      <selection activeCell="A2" sqref="A2"/>
    </sheetView>
  </sheetViews>
  <sheetFormatPr defaultColWidth="9.109375" defaultRowHeight="13.8" outlineLevelRow="1"/>
  <cols>
    <col min="1" max="1" width="8" style="71" customWidth="1"/>
    <col min="2" max="2" width="9.6640625" style="71" customWidth="1"/>
    <col min="3" max="13" width="9.33203125" style="71" customWidth="1"/>
    <col min="14" max="14" width="9" style="71" customWidth="1"/>
    <col min="15" max="16384" width="9.109375" style="71"/>
  </cols>
  <sheetData>
    <row r="1" spans="1:17" ht="14.4">
      <c r="A1" s="108" t="s">
        <v>173</v>
      </c>
    </row>
    <row r="2" spans="1:17" ht="5.25" customHeight="1"/>
    <row r="3" spans="1:17" ht="28.5" customHeight="1">
      <c r="A3" s="200" t="s">
        <v>78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7" ht="12.75" customHeight="1">
      <c r="A4" s="56" t="s">
        <v>62</v>
      </c>
    </row>
    <row r="5" spans="1:17" ht="12.75" customHeight="1">
      <c r="A5" s="57" t="s">
        <v>239</v>
      </c>
    </row>
    <row r="6" spans="1:17" s="72" customFormat="1" ht="12.75" customHeight="1">
      <c r="A6" s="202" t="s">
        <v>0</v>
      </c>
      <c r="B6" s="191" t="s">
        <v>16</v>
      </c>
      <c r="C6" s="210" t="s">
        <v>7</v>
      </c>
      <c r="D6" s="211"/>
      <c r="E6" s="212"/>
      <c r="F6" s="207" t="s">
        <v>2</v>
      </c>
      <c r="G6" s="208"/>
      <c r="H6" s="208"/>
      <c r="I6" s="208"/>
      <c r="J6" s="208"/>
      <c r="K6" s="208"/>
      <c r="L6" s="208"/>
      <c r="M6" s="209"/>
    </row>
    <row r="7" spans="1:17" s="72" customFormat="1" ht="16.5" customHeight="1">
      <c r="A7" s="203"/>
      <c r="B7" s="191"/>
      <c r="C7" s="213"/>
      <c r="D7" s="214"/>
      <c r="E7" s="215"/>
      <c r="F7" s="207" t="s">
        <v>17</v>
      </c>
      <c r="G7" s="208"/>
      <c r="H7" s="208"/>
      <c r="I7" s="209"/>
      <c r="J7" s="207" t="s">
        <v>9</v>
      </c>
      <c r="K7" s="208"/>
      <c r="L7" s="208"/>
      <c r="M7" s="209"/>
    </row>
    <row r="8" spans="1:17" s="72" customFormat="1" ht="82.5" customHeight="1">
      <c r="A8" s="204"/>
      <c r="B8" s="191"/>
      <c r="C8" s="79" t="s">
        <v>10</v>
      </c>
      <c r="D8" s="79" t="s">
        <v>11</v>
      </c>
      <c r="E8" s="79" t="s">
        <v>12</v>
      </c>
      <c r="F8" s="79" t="s">
        <v>13</v>
      </c>
      <c r="G8" s="79" t="s">
        <v>10</v>
      </c>
      <c r="H8" s="79" t="s">
        <v>11</v>
      </c>
      <c r="I8" s="79" t="s">
        <v>12</v>
      </c>
      <c r="J8" s="79" t="s">
        <v>13</v>
      </c>
      <c r="K8" s="79" t="s">
        <v>10</v>
      </c>
      <c r="L8" s="79" t="s">
        <v>11</v>
      </c>
      <c r="M8" s="79" t="s">
        <v>12</v>
      </c>
    </row>
    <row r="9" spans="1:17" s="72" customFormat="1" hidden="1">
      <c r="A9" s="133"/>
      <c r="B9" s="132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7" s="72" customFormat="1">
      <c r="A10" s="69">
        <v>1</v>
      </c>
      <c r="B10" s="60">
        <v>2</v>
      </c>
      <c r="C10" s="69">
        <v>3</v>
      </c>
      <c r="D10" s="60">
        <v>4</v>
      </c>
      <c r="E10" s="69">
        <v>5</v>
      </c>
      <c r="F10" s="60">
        <v>6</v>
      </c>
      <c r="G10" s="69">
        <v>7</v>
      </c>
      <c r="H10" s="60">
        <v>8</v>
      </c>
      <c r="I10" s="69">
        <v>9</v>
      </c>
      <c r="J10" s="60">
        <v>10</v>
      </c>
      <c r="K10" s="69">
        <v>11</v>
      </c>
      <c r="L10" s="60">
        <v>12</v>
      </c>
      <c r="M10" s="69">
        <v>13</v>
      </c>
    </row>
    <row r="11" spans="1:17" ht="12.75" hidden="1" customHeight="1" outlineLevel="1">
      <c r="A11" s="62">
        <v>40544</v>
      </c>
      <c r="B11" s="89">
        <v>3747.4122781699998</v>
      </c>
      <c r="C11" s="89">
        <f>G11+K11</f>
        <v>456.93623843</v>
      </c>
      <c r="D11" s="89">
        <f t="shared" ref="D11:E11" si="0">H11+L11</f>
        <v>640.54816414000004</v>
      </c>
      <c r="E11" s="89">
        <f t="shared" si="0"/>
        <v>2649.9278755999999</v>
      </c>
      <c r="F11" s="89">
        <v>1239.6068158099999</v>
      </c>
      <c r="G11" s="89">
        <v>400.41173963</v>
      </c>
      <c r="H11" s="89">
        <v>327.82470475000002</v>
      </c>
      <c r="I11" s="89">
        <v>511.37037142999998</v>
      </c>
      <c r="J11" s="89">
        <v>2507.8054623600001</v>
      </c>
      <c r="K11" s="89">
        <v>56.524498800000003</v>
      </c>
      <c r="L11" s="89">
        <v>312.72345939000002</v>
      </c>
      <c r="M11" s="89">
        <v>2138.5575041699999</v>
      </c>
      <c r="N11" s="89"/>
      <c r="O11" s="89"/>
      <c r="P11" s="89"/>
      <c r="Q11" s="89"/>
    </row>
    <row r="12" spans="1:17" ht="12.75" hidden="1" customHeight="1" outlineLevel="1">
      <c r="A12" s="62">
        <v>40575</v>
      </c>
      <c r="B12" s="89">
        <v>3727.5235386499999</v>
      </c>
      <c r="C12" s="89">
        <f t="shared" ref="C12:C53" si="1">G12+K12</f>
        <v>475.85429529999999</v>
      </c>
      <c r="D12" s="89">
        <f t="shared" ref="D12:D54" si="2">H12+L12</f>
        <v>632.83672216000002</v>
      </c>
      <c r="E12" s="89">
        <f t="shared" ref="E12:E54" si="3">I12+M12</f>
        <v>2618.8325211900001</v>
      </c>
      <c r="F12" s="89">
        <v>1249.56462551</v>
      </c>
      <c r="G12" s="89">
        <v>413.90987247999999</v>
      </c>
      <c r="H12" s="89">
        <v>326.50088746</v>
      </c>
      <c r="I12" s="89">
        <v>509.15386556999999</v>
      </c>
      <c r="J12" s="89">
        <v>2477.9589131399998</v>
      </c>
      <c r="K12" s="89">
        <v>61.94442282</v>
      </c>
      <c r="L12" s="89">
        <v>306.33583470000002</v>
      </c>
      <c r="M12" s="89">
        <v>2109.67865562</v>
      </c>
      <c r="N12" s="89"/>
      <c r="O12" s="89"/>
      <c r="P12" s="89"/>
      <c r="Q12" s="89"/>
    </row>
    <row r="13" spans="1:17" ht="12.75" hidden="1" customHeight="1" outlineLevel="1">
      <c r="A13" s="62">
        <v>40603</v>
      </c>
      <c r="B13" s="89">
        <v>3711.1817230199999</v>
      </c>
      <c r="C13" s="89">
        <f t="shared" si="1"/>
        <v>490.39708608000001</v>
      </c>
      <c r="D13" s="89">
        <f t="shared" si="2"/>
        <v>627.72282889999997</v>
      </c>
      <c r="E13" s="89">
        <f t="shared" si="3"/>
        <v>2593.06180804</v>
      </c>
      <c r="F13" s="89">
        <v>1270.7834223299999</v>
      </c>
      <c r="G13" s="89">
        <v>430.04145369000003</v>
      </c>
      <c r="H13" s="89">
        <v>326.19207340000003</v>
      </c>
      <c r="I13" s="89">
        <v>514.54989523999996</v>
      </c>
      <c r="J13" s="89">
        <v>2440.3983006899998</v>
      </c>
      <c r="K13" s="89">
        <v>60.355632389999997</v>
      </c>
      <c r="L13" s="89">
        <v>301.5307555</v>
      </c>
      <c r="M13" s="89">
        <v>2078.5119128000001</v>
      </c>
      <c r="N13" s="89"/>
      <c r="O13" s="89"/>
      <c r="P13" s="89"/>
      <c r="Q13" s="89"/>
    </row>
    <row r="14" spans="1:17" ht="12.75" hidden="1" customHeight="1" outlineLevel="1">
      <c r="A14" s="62">
        <v>40634</v>
      </c>
      <c r="B14" s="89">
        <v>3707.53516352</v>
      </c>
      <c r="C14" s="89">
        <f t="shared" si="1"/>
        <v>509.28529466000003</v>
      </c>
      <c r="D14" s="89">
        <f t="shared" si="2"/>
        <v>615.56641626999999</v>
      </c>
      <c r="E14" s="89">
        <f t="shared" si="3"/>
        <v>2582.6834525899999</v>
      </c>
      <c r="F14" s="89">
        <v>1291.89686411</v>
      </c>
      <c r="G14" s="89">
        <v>455.34497814000002</v>
      </c>
      <c r="H14" s="89">
        <v>326.26202443</v>
      </c>
      <c r="I14" s="89">
        <v>510.28986154</v>
      </c>
      <c r="J14" s="89">
        <v>2415.6382994099999</v>
      </c>
      <c r="K14" s="89">
        <v>53.940316520000003</v>
      </c>
      <c r="L14" s="89">
        <v>289.30439183999999</v>
      </c>
      <c r="M14" s="89">
        <v>2072.3935910499999</v>
      </c>
      <c r="N14" s="89"/>
      <c r="O14" s="89"/>
      <c r="P14" s="89"/>
      <c r="Q14" s="89"/>
    </row>
    <row r="15" spans="1:17" ht="12.75" hidden="1" customHeight="1" outlineLevel="1">
      <c r="A15" s="62">
        <v>40664</v>
      </c>
      <c r="B15" s="89">
        <v>3706.3386142200002</v>
      </c>
      <c r="C15" s="89">
        <f t="shared" si="1"/>
        <v>532.09467515999995</v>
      </c>
      <c r="D15" s="89">
        <f t="shared" si="2"/>
        <v>613.18801342000006</v>
      </c>
      <c r="E15" s="89">
        <f t="shared" si="3"/>
        <v>2561.0559256400002</v>
      </c>
      <c r="F15" s="89">
        <v>1313.8120696999999</v>
      </c>
      <c r="G15" s="89">
        <v>471.41911729999998</v>
      </c>
      <c r="H15" s="89">
        <v>330.44658971000001</v>
      </c>
      <c r="I15" s="89">
        <v>511.94636269</v>
      </c>
      <c r="J15" s="89">
        <v>2392.5265445199998</v>
      </c>
      <c r="K15" s="89">
        <v>60.675557859999998</v>
      </c>
      <c r="L15" s="89">
        <v>282.74142370999999</v>
      </c>
      <c r="M15" s="89">
        <v>2049.1095629500001</v>
      </c>
      <c r="N15" s="89"/>
      <c r="O15" s="89"/>
      <c r="P15" s="89"/>
      <c r="Q15" s="89"/>
    </row>
    <row r="16" spans="1:17" ht="12.75" hidden="1" customHeight="1" outlineLevel="1">
      <c r="A16" s="62">
        <v>40695</v>
      </c>
      <c r="B16" s="89">
        <v>3708.9019539400001</v>
      </c>
      <c r="C16" s="89">
        <f t="shared" si="1"/>
        <v>545.67810032</v>
      </c>
      <c r="D16" s="89">
        <f t="shared" si="2"/>
        <v>617.69288650999999</v>
      </c>
      <c r="E16" s="89">
        <f t="shared" si="3"/>
        <v>2545.5309671100003</v>
      </c>
      <c r="F16" s="89">
        <v>1346.0516100499999</v>
      </c>
      <c r="G16" s="89">
        <v>484.97250364000001</v>
      </c>
      <c r="H16" s="89">
        <v>343.10292750000002</v>
      </c>
      <c r="I16" s="89">
        <v>517.97617891000004</v>
      </c>
      <c r="J16" s="89">
        <v>2362.8503438900002</v>
      </c>
      <c r="K16" s="89">
        <v>60.705596679999999</v>
      </c>
      <c r="L16" s="89">
        <v>274.58995900999997</v>
      </c>
      <c r="M16" s="89">
        <v>2027.5547882000001</v>
      </c>
      <c r="N16" s="89"/>
      <c r="O16" s="89"/>
      <c r="P16" s="89"/>
      <c r="Q16" s="89"/>
    </row>
    <row r="17" spans="1:17" ht="12.75" hidden="1" customHeight="1" outlineLevel="1">
      <c r="A17" s="62">
        <v>40725</v>
      </c>
      <c r="B17" s="89">
        <v>3695.3565183999999</v>
      </c>
      <c r="C17" s="89">
        <f t="shared" si="1"/>
        <v>562.10838034000005</v>
      </c>
      <c r="D17" s="89">
        <f t="shared" si="2"/>
        <v>627.41656126999999</v>
      </c>
      <c r="E17" s="89">
        <f t="shared" si="3"/>
        <v>2505.8315767899999</v>
      </c>
      <c r="F17" s="89">
        <v>1385.1516255700001</v>
      </c>
      <c r="G17" s="89">
        <v>500.76256394000001</v>
      </c>
      <c r="H17" s="89">
        <v>358.56508656</v>
      </c>
      <c r="I17" s="89">
        <v>525.82397506999996</v>
      </c>
      <c r="J17" s="89">
        <v>2310.2048928300001</v>
      </c>
      <c r="K17" s="89">
        <v>61.345816399999997</v>
      </c>
      <c r="L17" s="89">
        <v>268.85147470999999</v>
      </c>
      <c r="M17" s="89">
        <v>1980.0076017199999</v>
      </c>
      <c r="N17" s="89"/>
      <c r="O17" s="89"/>
      <c r="P17" s="89"/>
      <c r="Q17" s="89"/>
    </row>
    <row r="18" spans="1:17" ht="12.75" hidden="1" customHeight="1" outlineLevel="1">
      <c r="A18" s="62">
        <v>40756</v>
      </c>
      <c r="B18" s="89">
        <v>3678.7044994299999</v>
      </c>
      <c r="C18" s="89">
        <f t="shared" si="1"/>
        <v>594.37730884999996</v>
      </c>
      <c r="D18" s="89">
        <f t="shared" si="2"/>
        <v>635.86438120000003</v>
      </c>
      <c r="E18" s="89">
        <f t="shared" si="3"/>
        <v>2448.4628093800002</v>
      </c>
      <c r="F18" s="89">
        <v>1442.25252791</v>
      </c>
      <c r="G18" s="89">
        <v>538.58882606999998</v>
      </c>
      <c r="H18" s="89">
        <v>375.42552820999998</v>
      </c>
      <c r="I18" s="89">
        <v>528.23817363000001</v>
      </c>
      <c r="J18" s="89">
        <v>2236.4519715199999</v>
      </c>
      <c r="K18" s="89">
        <v>55.788482780000002</v>
      </c>
      <c r="L18" s="89">
        <v>260.43885298999999</v>
      </c>
      <c r="M18" s="89">
        <v>1920.2246357500001</v>
      </c>
      <c r="N18" s="89"/>
      <c r="O18" s="89"/>
      <c r="P18" s="89"/>
      <c r="Q18" s="89"/>
    </row>
    <row r="19" spans="1:17" ht="12.75" hidden="1" customHeight="1" outlineLevel="1">
      <c r="A19" s="62">
        <v>40787</v>
      </c>
      <c r="B19" s="89">
        <v>3644.5357811899999</v>
      </c>
      <c r="C19" s="89">
        <f t="shared" si="1"/>
        <v>604.94915649999996</v>
      </c>
      <c r="D19" s="89">
        <f t="shared" si="2"/>
        <v>650.86552357000005</v>
      </c>
      <c r="E19" s="89">
        <f t="shared" si="3"/>
        <v>2388.7211011200002</v>
      </c>
      <c r="F19" s="89">
        <v>1477.19148918</v>
      </c>
      <c r="G19" s="89">
        <v>555.72462789999997</v>
      </c>
      <c r="H19" s="89">
        <v>389.55847577999998</v>
      </c>
      <c r="I19" s="89">
        <v>531.90838550000001</v>
      </c>
      <c r="J19" s="89">
        <v>2167.3442920100001</v>
      </c>
      <c r="K19" s="89">
        <v>49.224528599999999</v>
      </c>
      <c r="L19" s="89">
        <v>261.30704779000001</v>
      </c>
      <c r="M19" s="89">
        <v>1856.8127156200001</v>
      </c>
      <c r="N19" s="89"/>
      <c r="O19" s="89"/>
      <c r="P19" s="89"/>
      <c r="Q19" s="89"/>
    </row>
    <row r="20" spans="1:17" ht="12.75" hidden="1" customHeight="1" outlineLevel="1">
      <c r="A20" s="62">
        <v>40817</v>
      </c>
      <c r="B20" s="89">
        <v>3615.3563883699999</v>
      </c>
      <c r="C20" s="89">
        <f t="shared" si="1"/>
        <v>618.94984416</v>
      </c>
      <c r="D20" s="89">
        <f t="shared" si="2"/>
        <v>652.48826302999998</v>
      </c>
      <c r="E20" s="89">
        <f t="shared" si="3"/>
        <v>2343.9182811800001</v>
      </c>
      <c r="F20" s="89">
        <v>1514.3625299</v>
      </c>
      <c r="G20" s="89">
        <v>569.14242892000004</v>
      </c>
      <c r="H20" s="89">
        <v>399.99689947000002</v>
      </c>
      <c r="I20" s="89">
        <v>545.22320150999997</v>
      </c>
      <c r="J20" s="89">
        <v>2100.9938584699999</v>
      </c>
      <c r="K20" s="89">
        <v>49.807415239999997</v>
      </c>
      <c r="L20" s="89">
        <v>252.49136356</v>
      </c>
      <c r="M20" s="89">
        <v>1798.69507967</v>
      </c>
      <c r="N20" s="89"/>
      <c r="O20" s="89"/>
      <c r="P20" s="89"/>
      <c r="Q20" s="89"/>
    </row>
    <row r="21" spans="1:17" ht="12.75" hidden="1" customHeight="1" outlineLevel="1">
      <c r="A21" s="62">
        <v>40848</v>
      </c>
      <c r="B21" s="89">
        <v>3528.60810911</v>
      </c>
      <c r="C21" s="89">
        <f t="shared" si="1"/>
        <v>629.89836420000006</v>
      </c>
      <c r="D21" s="89">
        <f t="shared" si="2"/>
        <v>652.37745913000003</v>
      </c>
      <c r="E21" s="89">
        <f t="shared" si="3"/>
        <v>2246.3322857799999</v>
      </c>
      <c r="F21" s="89">
        <v>1535.65155802</v>
      </c>
      <c r="G21" s="89">
        <v>567.50094273000002</v>
      </c>
      <c r="H21" s="89">
        <v>412.81480759999999</v>
      </c>
      <c r="I21" s="89">
        <v>555.33580769000002</v>
      </c>
      <c r="J21" s="89">
        <v>1992.9565510899999</v>
      </c>
      <c r="K21" s="89">
        <v>62.397421469999998</v>
      </c>
      <c r="L21" s="89">
        <v>239.56265153000001</v>
      </c>
      <c r="M21" s="89">
        <v>1690.99647809</v>
      </c>
      <c r="N21" s="89"/>
      <c r="O21" s="89"/>
      <c r="P21" s="89"/>
      <c r="Q21" s="89"/>
    </row>
    <row r="22" spans="1:17" ht="12.75" hidden="1" customHeight="1" outlineLevel="1">
      <c r="A22" s="62">
        <v>40878</v>
      </c>
      <c r="B22" s="89">
        <v>3356.3199122999999</v>
      </c>
      <c r="C22" s="89">
        <f t="shared" si="1"/>
        <v>627.07197829000006</v>
      </c>
      <c r="D22" s="89">
        <f t="shared" si="2"/>
        <v>662.53560193999999</v>
      </c>
      <c r="E22" s="89">
        <f t="shared" si="3"/>
        <v>2066.7123320700002</v>
      </c>
      <c r="F22" s="89">
        <v>1540.06291177</v>
      </c>
      <c r="G22" s="89">
        <v>567.25955491000002</v>
      </c>
      <c r="H22" s="89">
        <v>423.11303930999998</v>
      </c>
      <c r="I22" s="89">
        <v>549.69031755000003</v>
      </c>
      <c r="J22" s="89">
        <v>1816.2570005299999</v>
      </c>
      <c r="K22" s="89">
        <v>59.812423379999998</v>
      </c>
      <c r="L22" s="89">
        <v>239.42256262999999</v>
      </c>
      <c r="M22" s="89">
        <v>1517.0220145200001</v>
      </c>
      <c r="N22" s="89"/>
      <c r="O22" s="89"/>
      <c r="P22" s="89"/>
      <c r="Q22" s="89"/>
    </row>
    <row r="23" spans="1:17" ht="12.75" hidden="1" customHeight="1" outlineLevel="1">
      <c r="A23" s="62">
        <v>40909</v>
      </c>
      <c r="B23" s="89">
        <v>3312.6221660000001</v>
      </c>
      <c r="C23" s="89">
        <f t="shared" si="1"/>
        <v>601.58341943000005</v>
      </c>
      <c r="D23" s="89">
        <f t="shared" si="2"/>
        <v>663.20394338000006</v>
      </c>
      <c r="E23" s="89">
        <f t="shared" si="3"/>
        <v>2047.83480319</v>
      </c>
      <c r="F23" s="89">
        <v>1546.2788542799999</v>
      </c>
      <c r="G23" s="89">
        <v>556.32710538000003</v>
      </c>
      <c r="H23" s="89">
        <v>438.46333064999999</v>
      </c>
      <c r="I23" s="89">
        <v>551.48841825</v>
      </c>
      <c r="J23" s="89">
        <v>1766.34331172</v>
      </c>
      <c r="K23" s="89">
        <v>45.25631405</v>
      </c>
      <c r="L23" s="89">
        <v>224.74061273000001</v>
      </c>
      <c r="M23" s="89">
        <v>1496.34638494</v>
      </c>
      <c r="N23" s="89"/>
      <c r="O23" s="89"/>
      <c r="P23" s="89"/>
      <c r="Q23" s="89"/>
    </row>
    <row r="24" spans="1:17" ht="12.75" hidden="1" customHeight="1" outlineLevel="1">
      <c r="A24" s="62">
        <v>40940</v>
      </c>
      <c r="B24" s="89">
        <v>3273.4809837299999</v>
      </c>
      <c r="C24" s="89">
        <f t="shared" si="1"/>
        <v>604.68500997000001</v>
      </c>
      <c r="D24" s="89">
        <f t="shared" si="2"/>
        <v>657.07388863000006</v>
      </c>
      <c r="E24" s="89">
        <f t="shared" si="3"/>
        <v>2011.7220851299999</v>
      </c>
      <c r="F24" s="89">
        <v>1552.7813920999999</v>
      </c>
      <c r="G24" s="89">
        <v>559.78983409</v>
      </c>
      <c r="H24" s="89">
        <v>437.62046129999999</v>
      </c>
      <c r="I24" s="89">
        <v>555.37109670999996</v>
      </c>
      <c r="J24" s="89">
        <v>1720.69959163</v>
      </c>
      <c r="K24" s="89">
        <v>44.895175879999996</v>
      </c>
      <c r="L24" s="89">
        <v>219.45342733000001</v>
      </c>
      <c r="M24" s="89">
        <v>1456.35098842</v>
      </c>
      <c r="N24" s="89"/>
      <c r="O24" s="89"/>
      <c r="P24" s="89"/>
      <c r="Q24" s="89"/>
    </row>
    <row r="25" spans="1:17" ht="12.75" hidden="1" customHeight="1" outlineLevel="1">
      <c r="A25" s="62">
        <v>40969</v>
      </c>
      <c r="B25" s="89">
        <v>3227.93165447</v>
      </c>
      <c r="C25" s="89">
        <f t="shared" si="1"/>
        <v>613.77733436000005</v>
      </c>
      <c r="D25" s="89">
        <f t="shared" si="2"/>
        <v>652.44645126</v>
      </c>
      <c r="E25" s="89">
        <f t="shared" si="3"/>
        <v>1961.7078688500001</v>
      </c>
      <c r="F25" s="89">
        <v>1566.8869055</v>
      </c>
      <c r="G25" s="89">
        <v>571.73099199000001</v>
      </c>
      <c r="H25" s="89">
        <v>442.47035224000001</v>
      </c>
      <c r="I25" s="89">
        <v>552.68556126999999</v>
      </c>
      <c r="J25" s="89">
        <v>1661.04474897</v>
      </c>
      <c r="K25" s="89">
        <v>42.046342369999998</v>
      </c>
      <c r="L25" s="89">
        <v>209.97609901999999</v>
      </c>
      <c r="M25" s="89">
        <v>1409.02230758</v>
      </c>
      <c r="N25" s="89"/>
      <c r="O25" s="89"/>
      <c r="P25" s="89"/>
      <c r="Q25" s="89"/>
    </row>
    <row r="26" spans="1:17" ht="12.75" hidden="1" customHeight="1" outlineLevel="1">
      <c r="A26" s="62">
        <v>41000</v>
      </c>
      <c r="B26" s="89">
        <v>3193.0203474999998</v>
      </c>
      <c r="C26" s="89">
        <f t="shared" si="1"/>
        <v>604.60955979999994</v>
      </c>
      <c r="D26" s="89">
        <f t="shared" si="2"/>
        <v>655.16931092000004</v>
      </c>
      <c r="E26" s="89">
        <f t="shared" si="3"/>
        <v>1933.2414767800001</v>
      </c>
      <c r="F26" s="89">
        <v>1580.1143023699999</v>
      </c>
      <c r="G26" s="89">
        <v>567.01951714999996</v>
      </c>
      <c r="H26" s="89">
        <v>453.11727494000002</v>
      </c>
      <c r="I26" s="89">
        <v>559.97751028000005</v>
      </c>
      <c r="J26" s="89">
        <v>1612.9060451299999</v>
      </c>
      <c r="K26" s="89">
        <v>37.590042650000001</v>
      </c>
      <c r="L26" s="89">
        <v>202.05203598</v>
      </c>
      <c r="M26" s="89">
        <v>1373.2639664999999</v>
      </c>
      <c r="N26" s="89"/>
      <c r="O26" s="89"/>
      <c r="P26" s="89"/>
      <c r="Q26" s="89"/>
    </row>
    <row r="27" spans="1:17" ht="12.75" hidden="1" customHeight="1" outlineLevel="1">
      <c r="A27" s="62">
        <v>41030</v>
      </c>
      <c r="B27" s="89">
        <v>3194.8413911799998</v>
      </c>
      <c r="C27" s="89">
        <f t="shared" si="1"/>
        <v>623.49536744</v>
      </c>
      <c r="D27" s="89">
        <f t="shared" si="2"/>
        <v>662.19573075000005</v>
      </c>
      <c r="E27" s="89">
        <f t="shared" si="3"/>
        <v>1909.15029299</v>
      </c>
      <c r="F27" s="89">
        <v>1609.3652357799999</v>
      </c>
      <c r="G27" s="89">
        <v>586.93323929999997</v>
      </c>
      <c r="H27" s="89">
        <v>463.30078629000002</v>
      </c>
      <c r="I27" s="89">
        <v>559.13121019000005</v>
      </c>
      <c r="J27" s="89">
        <v>1585.4761553999999</v>
      </c>
      <c r="K27" s="89">
        <v>36.562128139999999</v>
      </c>
      <c r="L27" s="89">
        <v>198.89494446</v>
      </c>
      <c r="M27" s="89">
        <v>1350.0190828</v>
      </c>
      <c r="N27" s="89"/>
      <c r="O27" s="89"/>
      <c r="P27" s="89"/>
      <c r="Q27" s="89"/>
    </row>
    <row r="28" spans="1:17" ht="12.75" hidden="1" customHeight="1" outlineLevel="1">
      <c r="A28" s="62">
        <v>41061</v>
      </c>
      <c r="B28" s="89">
        <v>3168.0694729000002</v>
      </c>
      <c r="C28" s="89">
        <f t="shared" si="1"/>
        <v>615.12582109999994</v>
      </c>
      <c r="D28" s="89">
        <f t="shared" si="2"/>
        <v>668.46053209000002</v>
      </c>
      <c r="E28" s="89">
        <f t="shared" si="3"/>
        <v>1884.4831197100002</v>
      </c>
      <c r="F28" s="89">
        <v>1617.89814656</v>
      </c>
      <c r="G28" s="89">
        <v>584.36905550999995</v>
      </c>
      <c r="H28" s="89">
        <v>469.25043638</v>
      </c>
      <c r="I28" s="89">
        <v>564.27865467000004</v>
      </c>
      <c r="J28" s="89">
        <v>1550.17132634</v>
      </c>
      <c r="K28" s="89">
        <v>30.756765590000001</v>
      </c>
      <c r="L28" s="89">
        <v>199.21009570999999</v>
      </c>
      <c r="M28" s="89">
        <v>1320.2044650400001</v>
      </c>
      <c r="N28" s="89"/>
      <c r="O28" s="89"/>
      <c r="P28" s="89"/>
      <c r="Q28" s="89"/>
    </row>
    <row r="29" spans="1:17" ht="12.75" hidden="1" customHeight="1" outlineLevel="1">
      <c r="A29" s="62">
        <v>41091</v>
      </c>
      <c r="B29" s="89">
        <v>3140.0965940299998</v>
      </c>
      <c r="C29" s="89">
        <f t="shared" si="1"/>
        <v>613.36732625000002</v>
      </c>
      <c r="D29" s="89">
        <f t="shared" si="2"/>
        <v>661.00170885</v>
      </c>
      <c r="E29" s="89">
        <f t="shared" si="3"/>
        <v>1865.72755893</v>
      </c>
      <c r="F29" s="89">
        <v>1614.4433694500001</v>
      </c>
      <c r="G29" s="89">
        <v>582.69192973999998</v>
      </c>
      <c r="H29" s="89">
        <v>464.86225317999998</v>
      </c>
      <c r="I29" s="89">
        <v>566.88918652999996</v>
      </c>
      <c r="J29" s="89">
        <v>1525.6532245799999</v>
      </c>
      <c r="K29" s="89">
        <v>30.675396509999999</v>
      </c>
      <c r="L29" s="89">
        <v>196.13945566999999</v>
      </c>
      <c r="M29" s="89">
        <v>1298.8383724</v>
      </c>
      <c r="N29" s="89"/>
      <c r="O29" s="89"/>
      <c r="P29" s="89"/>
      <c r="Q29" s="89"/>
    </row>
    <row r="30" spans="1:17" ht="12.75" hidden="1" customHeight="1" outlineLevel="1">
      <c r="A30" s="62">
        <v>41122</v>
      </c>
      <c r="B30" s="89">
        <v>3072.5760333799999</v>
      </c>
      <c r="C30" s="89">
        <f t="shared" si="1"/>
        <v>591.09086576999994</v>
      </c>
      <c r="D30" s="89">
        <f t="shared" si="2"/>
        <v>638.54273348000004</v>
      </c>
      <c r="E30" s="89">
        <f t="shared" si="3"/>
        <v>1842.94243413</v>
      </c>
      <c r="F30" s="89">
        <v>1577.5583440600001</v>
      </c>
      <c r="G30" s="89">
        <v>560.52850655999998</v>
      </c>
      <c r="H30" s="89">
        <v>446.87919691000002</v>
      </c>
      <c r="I30" s="89">
        <v>570.15064058999997</v>
      </c>
      <c r="J30" s="89">
        <v>1495.01768932</v>
      </c>
      <c r="K30" s="89">
        <v>30.56235921</v>
      </c>
      <c r="L30" s="89">
        <v>191.66353656999999</v>
      </c>
      <c r="M30" s="89">
        <v>1272.7917935400001</v>
      </c>
      <c r="N30" s="89"/>
      <c r="O30" s="89"/>
      <c r="P30" s="89"/>
      <c r="Q30" s="89"/>
    </row>
    <row r="31" spans="1:17" ht="12.75" hidden="1" customHeight="1" outlineLevel="1">
      <c r="A31" s="62">
        <v>41153</v>
      </c>
      <c r="B31" s="89">
        <v>3043.7885962800001</v>
      </c>
      <c r="C31" s="89">
        <f t="shared" si="1"/>
        <v>594.71560115</v>
      </c>
      <c r="D31" s="89">
        <f t="shared" si="2"/>
        <v>622.97762673</v>
      </c>
      <c r="E31" s="89">
        <f t="shared" si="3"/>
        <v>1826.0953684000001</v>
      </c>
      <c r="F31" s="89">
        <v>1593.1900934</v>
      </c>
      <c r="G31" s="89">
        <v>564.00995932000001</v>
      </c>
      <c r="H31" s="89">
        <v>445.30282605999997</v>
      </c>
      <c r="I31" s="89">
        <v>583.87730801999999</v>
      </c>
      <c r="J31" s="89">
        <v>1450.5985028800001</v>
      </c>
      <c r="K31" s="89">
        <v>30.705641830000001</v>
      </c>
      <c r="L31" s="89">
        <v>177.67480067</v>
      </c>
      <c r="M31" s="89">
        <v>1242.21806038</v>
      </c>
      <c r="N31" s="89"/>
      <c r="O31" s="89"/>
      <c r="P31" s="89"/>
      <c r="Q31" s="89"/>
    </row>
    <row r="32" spans="1:17" ht="12.75" hidden="1" customHeight="1" outlineLevel="1">
      <c r="A32" s="62">
        <v>41183</v>
      </c>
      <c r="B32" s="89">
        <v>3011.7362176000001</v>
      </c>
      <c r="C32" s="89">
        <f t="shared" si="1"/>
        <v>586.78212407000001</v>
      </c>
      <c r="D32" s="89">
        <f t="shared" si="2"/>
        <v>617.77535592000004</v>
      </c>
      <c r="E32" s="89">
        <f t="shared" si="3"/>
        <v>1807.1787376100001</v>
      </c>
      <c r="F32" s="89">
        <v>1581.0899664000001</v>
      </c>
      <c r="G32" s="89">
        <v>551.86601736</v>
      </c>
      <c r="H32" s="89">
        <v>441.07402855999999</v>
      </c>
      <c r="I32" s="89">
        <v>588.14992047999999</v>
      </c>
      <c r="J32" s="89">
        <v>1430.6462512000001</v>
      </c>
      <c r="K32" s="89">
        <v>34.916106710000001</v>
      </c>
      <c r="L32" s="89">
        <v>176.70132735999999</v>
      </c>
      <c r="M32" s="89">
        <v>1219.0288171300001</v>
      </c>
      <c r="N32" s="89"/>
      <c r="O32" s="89"/>
      <c r="P32" s="89"/>
      <c r="Q32" s="89"/>
    </row>
    <row r="33" spans="1:17" ht="12.75" hidden="1" customHeight="1" outlineLevel="1">
      <c r="A33" s="62">
        <v>41214</v>
      </c>
      <c r="B33" s="89">
        <v>2992.3694581200002</v>
      </c>
      <c r="C33" s="89">
        <f t="shared" si="1"/>
        <v>589.71434863000002</v>
      </c>
      <c r="D33" s="89">
        <f t="shared" si="2"/>
        <v>631.86468318000004</v>
      </c>
      <c r="E33" s="89">
        <f t="shared" si="3"/>
        <v>1770.7904263099999</v>
      </c>
      <c r="F33" s="89">
        <v>1587.8228311600001</v>
      </c>
      <c r="G33" s="89">
        <v>555.17371393999997</v>
      </c>
      <c r="H33" s="89">
        <v>457.33079447</v>
      </c>
      <c r="I33" s="89">
        <v>575.31832274999999</v>
      </c>
      <c r="J33" s="89">
        <v>1404.5466269599999</v>
      </c>
      <c r="K33" s="89">
        <v>34.540634689999997</v>
      </c>
      <c r="L33" s="89">
        <v>174.53388871000001</v>
      </c>
      <c r="M33" s="89">
        <v>1195.4721035600001</v>
      </c>
      <c r="N33" s="89"/>
      <c r="O33" s="89"/>
      <c r="P33" s="89"/>
      <c r="Q33" s="89"/>
    </row>
    <row r="34" spans="1:17" ht="12.75" hidden="1" customHeight="1" outlineLevel="1">
      <c r="A34" s="62">
        <v>41244</v>
      </c>
      <c r="B34" s="89">
        <v>2969.6195081699998</v>
      </c>
      <c r="C34" s="89">
        <f t="shared" si="1"/>
        <v>597.06000844000005</v>
      </c>
      <c r="D34" s="89">
        <f t="shared" si="2"/>
        <v>631.24684724000008</v>
      </c>
      <c r="E34" s="89">
        <f t="shared" si="3"/>
        <v>1741.3126524899999</v>
      </c>
      <c r="F34" s="89">
        <v>1600.38134941</v>
      </c>
      <c r="G34" s="89">
        <v>563.03675552000004</v>
      </c>
      <c r="H34" s="89">
        <v>463.51385332000001</v>
      </c>
      <c r="I34" s="89">
        <v>573.83074056999999</v>
      </c>
      <c r="J34" s="89">
        <v>1369.23815876</v>
      </c>
      <c r="K34" s="89">
        <v>34.023252919999997</v>
      </c>
      <c r="L34" s="89">
        <v>167.73299392000001</v>
      </c>
      <c r="M34" s="89">
        <v>1167.4819119199999</v>
      </c>
      <c r="N34" s="89"/>
      <c r="O34" s="89"/>
      <c r="P34" s="89"/>
      <c r="Q34" s="89"/>
    </row>
    <row r="35" spans="1:17" ht="12.75" hidden="1" customHeight="1" outlineLevel="1">
      <c r="A35" s="62">
        <v>41275</v>
      </c>
      <c r="B35" s="89">
        <v>2942.72614767</v>
      </c>
      <c r="C35" s="89">
        <f t="shared" si="1"/>
        <v>598.80152812999995</v>
      </c>
      <c r="D35" s="89">
        <f t="shared" si="2"/>
        <v>632.9104615</v>
      </c>
      <c r="E35" s="89">
        <f t="shared" si="3"/>
        <v>1711.01415804</v>
      </c>
      <c r="F35" s="89">
        <v>1591.1229513999999</v>
      </c>
      <c r="G35" s="89">
        <v>564.75150170999996</v>
      </c>
      <c r="H35" s="89">
        <v>467.31720811000002</v>
      </c>
      <c r="I35" s="89">
        <v>559.05424158000005</v>
      </c>
      <c r="J35" s="89">
        <v>1351.6031962699999</v>
      </c>
      <c r="K35" s="89">
        <v>34.050026420000002</v>
      </c>
      <c r="L35" s="89">
        <v>165.59325339</v>
      </c>
      <c r="M35" s="89">
        <v>1151.9599164599999</v>
      </c>
      <c r="N35" s="89"/>
      <c r="O35" s="89"/>
      <c r="P35" s="89"/>
      <c r="Q35" s="89"/>
    </row>
    <row r="36" spans="1:17" ht="12.75" hidden="1" customHeight="1" outlineLevel="1">
      <c r="A36" s="62">
        <v>41306</v>
      </c>
      <c r="B36" s="89">
        <v>2916.39143633</v>
      </c>
      <c r="C36" s="89">
        <f t="shared" si="1"/>
        <v>694.98183308000011</v>
      </c>
      <c r="D36" s="89">
        <f t="shared" si="2"/>
        <v>564.09886681</v>
      </c>
      <c r="E36" s="89">
        <f t="shared" si="3"/>
        <v>1657.31073644</v>
      </c>
      <c r="F36" s="89">
        <v>1586.0520890600001</v>
      </c>
      <c r="G36" s="89">
        <v>588.57610523000005</v>
      </c>
      <c r="H36" s="89">
        <v>444.66562016</v>
      </c>
      <c r="I36" s="89">
        <v>552.81036367000002</v>
      </c>
      <c r="J36" s="89">
        <v>1330.33934727</v>
      </c>
      <c r="K36" s="89">
        <v>106.40572785000001</v>
      </c>
      <c r="L36" s="89">
        <v>119.43324665</v>
      </c>
      <c r="M36" s="89">
        <v>1104.50037277</v>
      </c>
      <c r="N36" s="89"/>
      <c r="O36" s="89"/>
      <c r="P36" s="89"/>
      <c r="Q36" s="89"/>
    </row>
    <row r="37" spans="1:17" ht="12.75" hidden="1" customHeight="1" outlineLevel="1">
      <c r="A37" s="62">
        <v>41334</v>
      </c>
      <c r="B37" s="89">
        <v>2906.3404879300001</v>
      </c>
      <c r="C37" s="89">
        <f t="shared" si="1"/>
        <v>709.44862425999997</v>
      </c>
      <c r="D37" s="89">
        <f t="shared" si="2"/>
        <v>561.15265538000006</v>
      </c>
      <c r="E37" s="89">
        <f t="shared" si="3"/>
        <v>1635.7392082900001</v>
      </c>
      <c r="F37" s="89">
        <v>1591.82171584</v>
      </c>
      <c r="G37" s="89">
        <v>601.77029979999998</v>
      </c>
      <c r="H37" s="89">
        <v>444.01856376000001</v>
      </c>
      <c r="I37" s="89">
        <v>546.03285228000004</v>
      </c>
      <c r="J37" s="89">
        <v>1314.5187720900001</v>
      </c>
      <c r="K37" s="89">
        <v>107.67832446</v>
      </c>
      <c r="L37" s="89">
        <v>117.13409162000001</v>
      </c>
      <c r="M37" s="89">
        <v>1089.70635601</v>
      </c>
      <c r="N37" s="89"/>
      <c r="O37" s="89"/>
      <c r="P37" s="89"/>
      <c r="Q37" s="89"/>
    </row>
    <row r="38" spans="1:17" ht="12.75" hidden="1" customHeight="1" outlineLevel="1">
      <c r="A38" s="62">
        <v>41365</v>
      </c>
      <c r="B38" s="89">
        <v>2929.5173367299999</v>
      </c>
      <c r="C38" s="89">
        <f t="shared" si="1"/>
        <v>736.60580833999995</v>
      </c>
      <c r="D38" s="89">
        <f t="shared" si="2"/>
        <v>567.60190707000004</v>
      </c>
      <c r="E38" s="89">
        <f t="shared" si="3"/>
        <v>1625.3096213200001</v>
      </c>
      <c r="F38" s="89">
        <v>1632.6326419300001</v>
      </c>
      <c r="G38" s="89">
        <v>630.58868200999996</v>
      </c>
      <c r="H38" s="89">
        <v>451.81893038999999</v>
      </c>
      <c r="I38" s="89">
        <v>550.22502953000003</v>
      </c>
      <c r="J38" s="89">
        <v>1296.8846948</v>
      </c>
      <c r="K38" s="89">
        <v>106.01712633</v>
      </c>
      <c r="L38" s="89">
        <v>115.78297668</v>
      </c>
      <c r="M38" s="89">
        <v>1075.0845917900001</v>
      </c>
      <c r="N38" s="89"/>
      <c r="O38" s="89"/>
      <c r="P38" s="89"/>
      <c r="Q38" s="89"/>
    </row>
    <row r="39" spans="1:17" ht="12.75" hidden="1" customHeight="1" outlineLevel="1">
      <c r="A39" s="62">
        <v>41395</v>
      </c>
      <c r="B39" s="89">
        <v>2916.2926575199999</v>
      </c>
      <c r="C39" s="89">
        <f t="shared" si="1"/>
        <v>747.33982461999994</v>
      </c>
      <c r="D39" s="89">
        <f t="shared" si="2"/>
        <v>561.12985833000005</v>
      </c>
      <c r="E39" s="89">
        <f t="shared" si="3"/>
        <v>1607.82297457</v>
      </c>
      <c r="F39" s="89">
        <v>1647.6291604800001</v>
      </c>
      <c r="G39" s="89">
        <v>642.97829306999995</v>
      </c>
      <c r="H39" s="89">
        <v>451.50545362000003</v>
      </c>
      <c r="I39" s="89">
        <v>553.14541379000002</v>
      </c>
      <c r="J39" s="89">
        <v>1268.66349704</v>
      </c>
      <c r="K39" s="89">
        <v>104.36153155</v>
      </c>
      <c r="L39" s="89">
        <v>109.62440470999999</v>
      </c>
      <c r="M39" s="89">
        <v>1054.67756078</v>
      </c>
      <c r="N39" s="89"/>
      <c r="O39" s="89"/>
      <c r="P39" s="89"/>
      <c r="Q39" s="89"/>
    </row>
    <row r="40" spans="1:17" ht="12.75" hidden="1" customHeight="1" outlineLevel="1">
      <c r="A40" s="62">
        <v>41426</v>
      </c>
      <c r="B40" s="89">
        <v>2864.4227902500002</v>
      </c>
      <c r="C40" s="89">
        <f t="shared" si="1"/>
        <v>750.06676950999997</v>
      </c>
      <c r="D40" s="89">
        <f t="shared" si="2"/>
        <v>557.72997748</v>
      </c>
      <c r="E40" s="89">
        <f t="shared" si="3"/>
        <v>1556.6260432600002</v>
      </c>
      <c r="F40" s="89">
        <v>1628.34922684</v>
      </c>
      <c r="G40" s="89">
        <v>646.41320556999995</v>
      </c>
      <c r="H40" s="89">
        <v>453.67455888000001</v>
      </c>
      <c r="I40" s="89">
        <v>528.26146239000002</v>
      </c>
      <c r="J40" s="89">
        <v>1236.0735634099999</v>
      </c>
      <c r="K40" s="89">
        <v>103.65356394</v>
      </c>
      <c r="L40" s="89">
        <v>104.0554186</v>
      </c>
      <c r="M40" s="89">
        <v>1028.3645808700001</v>
      </c>
      <c r="N40" s="89"/>
      <c r="O40" s="89"/>
      <c r="P40" s="89"/>
      <c r="Q40" s="89"/>
    </row>
    <row r="41" spans="1:17" ht="12.75" hidden="1" customHeight="1" outlineLevel="1">
      <c r="A41" s="62">
        <v>41456</v>
      </c>
      <c r="B41" s="89">
        <v>2861.5051370800002</v>
      </c>
      <c r="C41" s="89">
        <f t="shared" si="1"/>
        <v>762.96689746999994</v>
      </c>
      <c r="D41" s="89">
        <f t="shared" si="2"/>
        <v>562.78576828999996</v>
      </c>
      <c r="E41" s="89">
        <f t="shared" si="3"/>
        <v>1535.75247132</v>
      </c>
      <c r="F41" s="89">
        <v>1650.04158061</v>
      </c>
      <c r="G41" s="89">
        <v>661.45028538999998</v>
      </c>
      <c r="H41" s="89">
        <v>459.43091253</v>
      </c>
      <c r="I41" s="89">
        <v>529.16038269000001</v>
      </c>
      <c r="J41" s="89">
        <v>1211.46355647</v>
      </c>
      <c r="K41" s="89">
        <v>101.51661208</v>
      </c>
      <c r="L41" s="89">
        <v>103.35485576000001</v>
      </c>
      <c r="M41" s="89">
        <v>1006.59208863</v>
      </c>
      <c r="N41" s="89"/>
      <c r="O41" s="89"/>
      <c r="P41" s="89"/>
      <c r="Q41" s="89"/>
    </row>
    <row r="42" spans="1:17" ht="12.75" hidden="1" customHeight="1" outlineLevel="1">
      <c r="A42" s="62">
        <v>41487</v>
      </c>
      <c r="B42" s="89">
        <v>2879.9442219500002</v>
      </c>
      <c r="C42" s="89">
        <f t="shared" si="1"/>
        <v>791.21964794999997</v>
      </c>
      <c r="D42" s="89">
        <f t="shared" si="2"/>
        <v>566.35330096999996</v>
      </c>
      <c r="E42" s="89">
        <f t="shared" si="3"/>
        <v>1522.3712730299999</v>
      </c>
      <c r="F42" s="89">
        <v>1683.0791114399999</v>
      </c>
      <c r="G42" s="89">
        <v>689.93277642999999</v>
      </c>
      <c r="H42" s="89">
        <v>464.50999045999998</v>
      </c>
      <c r="I42" s="89">
        <v>528.63634454999999</v>
      </c>
      <c r="J42" s="89">
        <v>1196.86511051</v>
      </c>
      <c r="K42" s="89">
        <v>101.28687152000001</v>
      </c>
      <c r="L42" s="89">
        <v>101.84331050999999</v>
      </c>
      <c r="M42" s="89">
        <v>993.73492848000001</v>
      </c>
      <c r="N42" s="89"/>
      <c r="O42" s="89"/>
      <c r="P42" s="89"/>
      <c r="Q42" s="89"/>
    </row>
    <row r="43" spans="1:17" ht="12.75" hidden="1" customHeight="1" outlineLevel="1">
      <c r="A43" s="62">
        <v>41518</v>
      </c>
      <c r="B43" s="89">
        <v>2835.4978935099998</v>
      </c>
      <c r="C43" s="89">
        <f t="shared" si="1"/>
        <v>799.04553585999997</v>
      </c>
      <c r="D43" s="89">
        <f t="shared" si="2"/>
        <v>560.08294555999998</v>
      </c>
      <c r="E43" s="89">
        <f t="shared" si="3"/>
        <v>1476.36941209</v>
      </c>
      <c r="F43" s="89">
        <v>1696.7677776800001</v>
      </c>
      <c r="G43" s="89">
        <v>708.71697638000001</v>
      </c>
      <c r="H43" s="89">
        <v>461.42840576999998</v>
      </c>
      <c r="I43" s="89">
        <v>526.62239552999995</v>
      </c>
      <c r="J43" s="89">
        <v>1138.7301158299999</v>
      </c>
      <c r="K43" s="89">
        <v>90.328559479999996</v>
      </c>
      <c r="L43" s="89">
        <v>98.654539790000001</v>
      </c>
      <c r="M43" s="89">
        <v>949.74701656000002</v>
      </c>
      <c r="N43" s="89"/>
      <c r="O43" s="89"/>
      <c r="P43" s="89"/>
      <c r="Q43" s="89"/>
    </row>
    <row r="44" spans="1:17" ht="12.75" hidden="1" customHeight="1" outlineLevel="1">
      <c r="A44" s="62">
        <v>41548</v>
      </c>
      <c r="B44" s="89">
        <v>2840.6151507499999</v>
      </c>
      <c r="C44" s="89">
        <f t="shared" si="1"/>
        <v>815.25673087000007</v>
      </c>
      <c r="D44" s="89">
        <f t="shared" si="2"/>
        <v>559.82754264999994</v>
      </c>
      <c r="E44" s="89">
        <f t="shared" si="3"/>
        <v>1465.53087723</v>
      </c>
      <c r="F44" s="89">
        <v>1716.83476918</v>
      </c>
      <c r="G44" s="89">
        <v>725.04337511000006</v>
      </c>
      <c r="H44" s="89">
        <v>461.82429633999999</v>
      </c>
      <c r="I44" s="89">
        <v>529.96709772999998</v>
      </c>
      <c r="J44" s="89">
        <v>1123.7803815699999</v>
      </c>
      <c r="K44" s="89">
        <v>90.213355759999999</v>
      </c>
      <c r="L44" s="89">
        <v>98.003246309999994</v>
      </c>
      <c r="M44" s="89">
        <v>935.56377950000001</v>
      </c>
      <c r="N44" s="89"/>
      <c r="O44" s="89"/>
      <c r="P44" s="89"/>
      <c r="Q44" s="89"/>
    </row>
    <row r="45" spans="1:17" ht="12.75" hidden="1" customHeight="1" outlineLevel="1">
      <c r="A45" s="62">
        <v>41579</v>
      </c>
      <c r="B45" s="89">
        <v>2818.4155779500002</v>
      </c>
      <c r="C45" s="89">
        <f t="shared" si="1"/>
        <v>804.90664416000004</v>
      </c>
      <c r="D45" s="89">
        <f t="shared" si="2"/>
        <v>556.93612226999994</v>
      </c>
      <c r="E45" s="89">
        <f t="shared" si="3"/>
        <v>1456.57281152</v>
      </c>
      <c r="F45" s="89">
        <v>1732.08322178</v>
      </c>
      <c r="G45" s="89">
        <v>737.1181186</v>
      </c>
      <c r="H45" s="89">
        <v>459.95292501</v>
      </c>
      <c r="I45" s="89">
        <v>535.01217816999997</v>
      </c>
      <c r="J45" s="89">
        <v>1086.3323561699999</v>
      </c>
      <c r="K45" s="89">
        <v>67.788525559999997</v>
      </c>
      <c r="L45" s="89">
        <v>96.983197259999997</v>
      </c>
      <c r="M45" s="89">
        <v>921.56063334999999</v>
      </c>
      <c r="N45" s="89"/>
      <c r="O45" s="89"/>
      <c r="P45" s="89"/>
      <c r="Q45" s="89"/>
    </row>
    <row r="46" spans="1:17" ht="12.75" hidden="1" customHeight="1" outlineLevel="1">
      <c r="A46" s="62">
        <v>41609</v>
      </c>
      <c r="B46" s="89">
        <v>2817.3662230599998</v>
      </c>
      <c r="C46" s="89">
        <f t="shared" si="1"/>
        <v>808.89748892</v>
      </c>
      <c r="D46" s="89">
        <f t="shared" si="2"/>
        <v>569.84549952999998</v>
      </c>
      <c r="E46" s="89">
        <f t="shared" si="3"/>
        <v>1438.6232346100001</v>
      </c>
      <c r="F46" s="89">
        <v>1752.6545704499999</v>
      </c>
      <c r="G46" s="89">
        <v>742.45900177999999</v>
      </c>
      <c r="H46" s="89">
        <v>473.17746448999998</v>
      </c>
      <c r="I46" s="89">
        <v>537.01810418000002</v>
      </c>
      <c r="J46" s="89">
        <v>1064.7116526100001</v>
      </c>
      <c r="K46" s="89">
        <v>66.438487140000007</v>
      </c>
      <c r="L46" s="89">
        <v>96.668035040000007</v>
      </c>
      <c r="M46" s="89">
        <v>901.60513043000003</v>
      </c>
      <c r="N46" s="89"/>
      <c r="O46" s="89"/>
      <c r="P46" s="89"/>
      <c r="Q46" s="89"/>
    </row>
    <row r="47" spans="1:17" ht="12.75" hidden="1" customHeight="1" outlineLevel="1">
      <c r="A47" s="62">
        <v>41640</v>
      </c>
      <c r="B47" s="89">
        <v>2809.0319165000001</v>
      </c>
      <c r="C47" s="89">
        <f t="shared" si="1"/>
        <v>817.11075196000002</v>
      </c>
      <c r="D47" s="89">
        <f t="shared" si="2"/>
        <v>571.72428056000001</v>
      </c>
      <c r="E47" s="89">
        <f t="shared" si="3"/>
        <v>1420.1968839800002</v>
      </c>
      <c r="F47" s="89">
        <v>1757.6339340699999</v>
      </c>
      <c r="G47" s="89">
        <v>750.69406731000004</v>
      </c>
      <c r="H47" s="89">
        <v>474.18127171999998</v>
      </c>
      <c r="I47" s="89">
        <v>532.75859504000005</v>
      </c>
      <c r="J47" s="89">
        <v>1051.39798243</v>
      </c>
      <c r="K47" s="89">
        <v>66.416684649999993</v>
      </c>
      <c r="L47" s="89">
        <v>97.543008839999999</v>
      </c>
      <c r="M47" s="89">
        <v>887.43828894000001</v>
      </c>
      <c r="N47" s="89"/>
      <c r="O47" s="89"/>
      <c r="P47" s="89"/>
      <c r="Q47" s="89"/>
    </row>
    <row r="48" spans="1:17" ht="12.75" hidden="1" customHeight="1" outlineLevel="1">
      <c r="A48" s="62">
        <v>41671</v>
      </c>
      <c r="B48" s="89">
        <v>3038.0097304699998</v>
      </c>
      <c r="C48" s="89">
        <f t="shared" si="1"/>
        <v>828.2474929</v>
      </c>
      <c r="D48" s="89">
        <f t="shared" si="2"/>
        <v>653.40335569000001</v>
      </c>
      <c r="E48" s="89">
        <f t="shared" si="3"/>
        <v>1556.3588818800001</v>
      </c>
      <c r="F48" s="89">
        <v>1766.44641841</v>
      </c>
      <c r="G48" s="89">
        <v>758.64810977000002</v>
      </c>
      <c r="H48" s="89">
        <v>477.08387770000002</v>
      </c>
      <c r="I48" s="89">
        <v>530.71443094000006</v>
      </c>
      <c r="J48" s="89">
        <v>1271.56331206</v>
      </c>
      <c r="K48" s="89">
        <v>69.599383130000007</v>
      </c>
      <c r="L48" s="89">
        <v>176.31947799</v>
      </c>
      <c r="M48" s="89">
        <v>1025.6444509400001</v>
      </c>
      <c r="N48" s="89"/>
      <c r="O48" s="89"/>
      <c r="P48" s="89"/>
      <c r="Q48" s="89"/>
    </row>
    <row r="49" spans="1:17" ht="12.75" hidden="1" customHeight="1" outlineLevel="1">
      <c r="A49" s="62">
        <v>41699</v>
      </c>
      <c r="B49" s="89">
        <v>3096.73968126</v>
      </c>
      <c r="C49" s="89">
        <f t="shared" si="1"/>
        <v>851.31983575000004</v>
      </c>
      <c r="D49" s="89">
        <f t="shared" si="2"/>
        <v>590.99717743999997</v>
      </c>
      <c r="E49" s="89">
        <f t="shared" si="3"/>
        <v>1654.4226680699999</v>
      </c>
      <c r="F49" s="89">
        <v>1757.4593457799999</v>
      </c>
      <c r="G49" s="89">
        <v>767.87480552</v>
      </c>
      <c r="H49" s="89">
        <v>460.32729265</v>
      </c>
      <c r="I49" s="89">
        <v>529.25724761000004</v>
      </c>
      <c r="J49" s="89">
        <v>1339.2803354800001</v>
      </c>
      <c r="K49" s="89">
        <v>83.44503023</v>
      </c>
      <c r="L49" s="89">
        <v>130.66988479</v>
      </c>
      <c r="M49" s="89">
        <v>1125.16542046</v>
      </c>
      <c r="N49" s="89"/>
      <c r="O49" s="89"/>
      <c r="P49" s="89"/>
      <c r="Q49" s="89"/>
    </row>
    <row r="50" spans="1:17" ht="12.75" hidden="1" customHeight="1" outlineLevel="1">
      <c r="A50" s="62">
        <v>41730</v>
      </c>
      <c r="B50" s="89">
        <v>3088.80345115</v>
      </c>
      <c r="C50" s="89">
        <f t="shared" si="1"/>
        <v>834.24483725000005</v>
      </c>
      <c r="D50" s="89">
        <f t="shared" si="2"/>
        <v>584.41176712000004</v>
      </c>
      <c r="E50" s="89">
        <f t="shared" si="3"/>
        <v>1670.14684678</v>
      </c>
      <c r="F50" s="89">
        <v>1758.8875380100001</v>
      </c>
      <c r="G50" s="89">
        <v>784.51356921000001</v>
      </c>
      <c r="H50" s="89">
        <v>451.14976659000001</v>
      </c>
      <c r="I50" s="89">
        <v>523.22420221000004</v>
      </c>
      <c r="J50" s="89">
        <v>1329.9159131399999</v>
      </c>
      <c r="K50" s="89">
        <v>49.731268040000003</v>
      </c>
      <c r="L50" s="89">
        <v>133.26200052999999</v>
      </c>
      <c r="M50" s="89">
        <v>1146.9226445700001</v>
      </c>
      <c r="N50" s="89"/>
      <c r="O50" s="89"/>
      <c r="P50" s="89"/>
      <c r="Q50" s="89"/>
    </row>
    <row r="51" spans="1:17" ht="12.75" hidden="1" customHeight="1" outlineLevel="1">
      <c r="A51" s="62">
        <v>41760</v>
      </c>
      <c r="B51" s="89">
        <v>3088.0793937399999</v>
      </c>
      <c r="C51" s="89">
        <f t="shared" si="1"/>
        <v>826.12827960999994</v>
      </c>
      <c r="D51" s="89">
        <f t="shared" si="2"/>
        <v>623.32213501000001</v>
      </c>
      <c r="E51" s="89">
        <f t="shared" si="3"/>
        <v>1638.6289791199999</v>
      </c>
      <c r="F51" s="89">
        <v>1736.6388246199999</v>
      </c>
      <c r="G51" s="89">
        <v>773.89427580999995</v>
      </c>
      <c r="H51" s="89">
        <v>447.26726897999998</v>
      </c>
      <c r="I51" s="89">
        <v>515.47727983000004</v>
      </c>
      <c r="J51" s="89">
        <v>1351.44056912</v>
      </c>
      <c r="K51" s="89">
        <v>52.234003800000004</v>
      </c>
      <c r="L51" s="89">
        <v>176.05486603</v>
      </c>
      <c r="M51" s="89">
        <v>1123.1516992899999</v>
      </c>
      <c r="N51" s="89"/>
      <c r="O51" s="89"/>
      <c r="P51" s="89"/>
      <c r="Q51" s="89"/>
    </row>
    <row r="52" spans="1:17" ht="12.75" hidden="1" customHeight="1" outlineLevel="1">
      <c r="A52" s="62">
        <v>41791</v>
      </c>
      <c r="B52" s="89">
        <v>2951.3941096499998</v>
      </c>
      <c r="C52" s="89">
        <f t="shared" si="1"/>
        <v>845.5804253</v>
      </c>
      <c r="D52" s="89">
        <f t="shared" si="2"/>
        <v>536.54852817999995</v>
      </c>
      <c r="E52" s="89">
        <f t="shared" si="3"/>
        <v>1569.26515617</v>
      </c>
      <c r="F52" s="89">
        <v>1703.81084708</v>
      </c>
      <c r="G52" s="89">
        <v>779.68999466000002</v>
      </c>
      <c r="H52" s="89">
        <v>427.29536622000001</v>
      </c>
      <c r="I52" s="89">
        <v>496.8254862</v>
      </c>
      <c r="J52" s="89">
        <v>1247.58326257</v>
      </c>
      <c r="K52" s="89">
        <v>65.890430640000005</v>
      </c>
      <c r="L52" s="89">
        <v>109.25316196</v>
      </c>
      <c r="M52" s="89">
        <v>1072.4396699700001</v>
      </c>
      <c r="N52" s="89"/>
      <c r="O52" s="89"/>
      <c r="P52" s="89"/>
      <c r="Q52" s="89"/>
    </row>
    <row r="53" spans="1:17" ht="12.75" hidden="1" customHeight="1" outlineLevel="1">
      <c r="A53" s="62">
        <v>41821</v>
      </c>
      <c r="B53" s="89">
        <v>2963.5083291999999</v>
      </c>
      <c r="C53" s="89">
        <f t="shared" si="1"/>
        <v>871.63941033000003</v>
      </c>
      <c r="D53" s="89">
        <f t="shared" si="2"/>
        <v>531.42096104000007</v>
      </c>
      <c r="E53" s="89">
        <f t="shared" si="3"/>
        <v>1560.44795783</v>
      </c>
      <c r="F53" s="89">
        <v>1704.56508745</v>
      </c>
      <c r="G53" s="89">
        <v>800.38858209</v>
      </c>
      <c r="H53" s="89">
        <v>420.70468282000002</v>
      </c>
      <c r="I53" s="89">
        <v>483.47182254000001</v>
      </c>
      <c r="J53" s="89">
        <v>1258.94324175</v>
      </c>
      <c r="K53" s="89">
        <v>71.250828240000004</v>
      </c>
      <c r="L53" s="89">
        <v>110.71627822000001</v>
      </c>
      <c r="M53" s="89">
        <v>1076.97613529</v>
      </c>
      <c r="N53" s="89"/>
      <c r="O53" s="89"/>
      <c r="P53" s="89"/>
      <c r="Q53" s="89"/>
    </row>
    <row r="54" spans="1:17" hidden="1" outlineLevel="1">
      <c r="A54" s="62">
        <v>41852</v>
      </c>
      <c r="B54" s="89">
        <v>3134.3676056300001</v>
      </c>
      <c r="C54" s="89">
        <f>G54+K54</f>
        <v>895.91578806999996</v>
      </c>
      <c r="D54" s="89">
        <f t="shared" si="2"/>
        <v>542.00264069000002</v>
      </c>
      <c r="E54" s="89">
        <f t="shared" si="3"/>
        <v>1696.44917687</v>
      </c>
      <c r="F54" s="89">
        <v>1714.1648962500001</v>
      </c>
      <c r="G54" s="89">
        <v>815.70731962000002</v>
      </c>
      <c r="H54" s="89">
        <v>416.73559420999999</v>
      </c>
      <c r="I54" s="89">
        <v>481.72198242000002</v>
      </c>
      <c r="J54" s="89">
        <v>1420.20270938</v>
      </c>
      <c r="K54" s="89">
        <v>80.208468449999998</v>
      </c>
      <c r="L54" s="89">
        <v>125.26704648</v>
      </c>
      <c r="M54" s="89">
        <v>1214.7271944500001</v>
      </c>
      <c r="N54" s="89"/>
      <c r="O54" s="89"/>
      <c r="P54" s="89"/>
      <c r="Q54" s="89"/>
    </row>
    <row r="55" spans="1:17" hidden="1" outlineLevel="1" collapsed="1">
      <c r="A55" s="62">
        <v>41883</v>
      </c>
      <c r="B55" s="89">
        <v>3024.8441733200002</v>
      </c>
      <c r="C55" s="89">
        <f t="shared" ref="C55:C67" si="4">G55+K55</f>
        <v>868.39714670000001</v>
      </c>
      <c r="D55" s="89">
        <f t="shared" ref="D55:D67" si="5">H55+L55</f>
        <v>550.97727220000002</v>
      </c>
      <c r="E55" s="89">
        <f t="shared" ref="E55:E67" si="6">I55+M55</f>
        <v>1605.4697544200001</v>
      </c>
      <c r="F55" s="89">
        <v>1700.0977181999999</v>
      </c>
      <c r="G55" s="89">
        <v>806.10845663999999</v>
      </c>
      <c r="H55" s="89">
        <v>415.85518388000003</v>
      </c>
      <c r="I55" s="89">
        <v>478.13407768000002</v>
      </c>
      <c r="J55" s="89">
        <v>1324.7464551200001</v>
      </c>
      <c r="K55" s="89">
        <v>62.28869006</v>
      </c>
      <c r="L55" s="89">
        <v>135.12208831999999</v>
      </c>
      <c r="M55" s="89">
        <v>1127.3356767400001</v>
      </c>
      <c r="N55" s="89"/>
      <c r="O55" s="89"/>
      <c r="P55" s="89"/>
      <c r="Q55" s="89"/>
    </row>
    <row r="56" spans="1:17" hidden="1" outlineLevel="1" collapsed="1">
      <c r="A56" s="62">
        <v>41913</v>
      </c>
      <c r="B56" s="89">
        <v>3002.2107857699998</v>
      </c>
      <c r="C56" s="89">
        <f t="shared" si="4"/>
        <v>899.69346650000011</v>
      </c>
      <c r="D56" s="89">
        <f t="shared" si="5"/>
        <v>521.23014618000002</v>
      </c>
      <c r="E56" s="89">
        <f t="shared" si="6"/>
        <v>1581.2871730900001</v>
      </c>
      <c r="F56" s="89">
        <v>1697.1985236099999</v>
      </c>
      <c r="G56" s="89">
        <v>818.54089151000005</v>
      </c>
      <c r="H56" s="89">
        <v>404.28167581999998</v>
      </c>
      <c r="I56" s="89">
        <v>474.37595628000003</v>
      </c>
      <c r="J56" s="89">
        <v>1305.0122621600001</v>
      </c>
      <c r="K56" s="89">
        <v>81.152574990000005</v>
      </c>
      <c r="L56" s="89">
        <v>116.94847036</v>
      </c>
      <c r="M56" s="89">
        <v>1106.91121681</v>
      </c>
      <c r="N56" s="89"/>
      <c r="O56" s="89"/>
      <c r="P56" s="89"/>
      <c r="Q56" s="89"/>
    </row>
    <row r="57" spans="1:17" hidden="1" outlineLevel="1" collapsed="1">
      <c r="A57" s="62">
        <v>41944</v>
      </c>
      <c r="B57" s="89">
        <v>3142.0983639999999</v>
      </c>
      <c r="C57" s="89">
        <f t="shared" si="4"/>
        <v>881.02665514</v>
      </c>
      <c r="D57" s="89">
        <f t="shared" si="5"/>
        <v>535.71183006000001</v>
      </c>
      <c r="E57" s="89">
        <f t="shared" si="6"/>
        <v>1725.3598788000002</v>
      </c>
      <c r="F57" s="89">
        <v>1667.0089192</v>
      </c>
      <c r="G57" s="89">
        <v>791.67747517999999</v>
      </c>
      <c r="H57" s="89">
        <v>401.16509847999998</v>
      </c>
      <c r="I57" s="89">
        <v>474.16634554000001</v>
      </c>
      <c r="J57" s="89">
        <v>1475.0894447999999</v>
      </c>
      <c r="K57" s="89">
        <v>89.349179960000001</v>
      </c>
      <c r="L57" s="89">
        <v>134.54673158</v>
      </c>
      <c r="M57" s="89">
        <v>1251.1935332600001</v>
      </c>
      <c r="N57" s="89"/>
      <c r="O57" s="89"/>
      <c r="P57" s="89"/>
      <c r="Q57" s="89"/>
    </row>
    <row r="58" spans="1:17" hidden="1" outlineLevel="1" collapsed="1">
      <c r="A58" s="62">
        <v>41974</v>
      </c>
      <c r="B58" s="89">
        <v>3189.2191630299999</v>
      </c>
      <c r="C58" s="89">
        <f t="shared" si="4"/>
        <v>908.97475234000001</v>
      </c>
      <c r="D58" s="89">
        <f t="shared" si="5"/>
        <v>535.38751636999996</v>
      </c>
      <c r="E58" s="89">
        <f t="shared" si="6"/>
        <v>1744.8568943199998</v>
      </c>
      <c r="F58" s="89">
        <v>1678.92715791</v>
      </c>
      <c r="G58" s="89">
        <v>814.25486384999999</v>
      </c>
      <c r="H58" s="89">
        <v>396.17502901</v>
      </c>
      <c r="I58" s="89">
        <v>468.49726505000001</v>
      </c>
      <c r="J58" s="89">
        <v>1510.2920051200001</v>
      </c>
      <c r="K58" s="89">
        <v>94.719888490000002</v>
      </c>
      <c r="L58" s="89">
        <v>139.21248736000001</v>
      </c>
      <c r="M58" s="89">
        <v>1276.3596292699999</v>
      </c>
      <c r="N58" s="89"/>
      <c r="O58" s="89"/>
      <c r="P58" s="89"/>
      <c r="Q58" s="89"/>
    </row>
    <row r="59" spans="1:17" hidden="1" outlineLevel="1">
      <c r="A59" s="62">
        <v>42005</v>
      </c>
      <c r="B59" s="89">
        <v>3177.6595841399999</v>
      </c>
      <c r="C59" s="89">
        <f t="shared" si="4"/>
        <v>879.71890294000002</v>
      </c>
      <c r="D59" s="89">
        <f t="shared" si="5"/>
        <v>535.01198370999998</v>
      </c>
      <c r="E59" s="89">
        <f t="shared" si="6"/>
        <v>1762.9286974899999</v>
      </c>
      <c r="F59" s="89">
        <v>1644.0847063799999</v>
      </c>
      <c r="G59" s="89">
        <v>783.85530356000004</v>
      </c>
      <c r="H59" s="89">
        <v>392.87726484000001</v>
      </c>
      <c r="I59" s="89">
        <v>467.35213798000001</v>
      </c>
      <c r="J59" s="89">
        <v>1533.5748777599999</v>
      </c>
      <c r="K59" s="89">
        <v>95.863599379999997</v>
      </c>
      <c r="L59" s="89">
        <v>142.13471887</v>
      </c>
      <c r="M59" s="89">
        <v>1295.5765595099999</v>
      </c>
      <c r="N59" s="89"/>
      <c r="O59" s="89"/>
      <c r="P59" s="89"/>
      <c r="Q59" s="89"/>
    </row>
    <row r="60" spans="1:17" hidden="1" outlineLevel="1" collapsed="1">
      <c r="A60" s="62">
        <v>42036</v>
      </c>
      <c r="B60" s="89">
        <v>4163.4971006899996</v>
      </c>
      <c r="C60" s="89">
        <f t="shared" si="4"/>
        <v>931.54830896999999</v>
      </c>
      <c r="D60" s="89">
        <f t="shared" si="5"/>
        <v>603.32693608</v>
      </c>
      <c r="E60" s="89">
        <f t="shared" si="6"/>
        <v>2628.6218556399999</v>
      </c>
      <c r="F60" s="89">
        <v>1644.1598523499999</v>
      </c>
      <c r="G60" s="89">
        <v>780.26004647000002</v>
      </c>
      <c r="H60" s="89">
        <v>376.99515115000003</v>
      </c>
      <c r="I60" s="89">
        <v>486.90465473</v>
      </c>
      <c r="J60" s="89">
        <v>2519.3372483399999</v>
      </c>
      <c r="K60" s="89">
        <v>151.2882625</v>
      </c>
      <c r="L60" s="89">
        <v>226.33178493</v>
      </c>
      <c r="M60" s="89">
        <v>2141.71720091</v>
      </c>
      <c r="N60" s="89"/>
      <c r="O60" s="89"/>
      <c r="P60" s="89"/>
      <c r="Q60" s="89"/>
    </row>
    <row r="61" spans="1:17" hidden="1" outlineLevel="1" collapsed="1">
      <c r="A61" s="62">
        <v>42064</v>
      </c>
      <c r="B61" s="89">
        <v>3712.7893892100001</v>
      </c>
      <c r="C61" s="89">
        <f t="shared" si="4"/>
        <v>898.74131685999998</v>
      </c>
      <c r="D61" s="89">
        <f t="shared" si="5"/>
        <v>561.24681891</v>
      </c>
      <c r="E61" s="89">
        <f t="shared" si="6"/>
        <v>2252.80125344</v>
      </c>
      <c r="F61" s="89">
        <v>1631.46966978</v>
      </c>
      <c r="G61" s="89">
        <v>767.93473632999996</v>
      </c>
      <c r="H61" s="89">
        <v>371.91657361</v>
      </c>
      <c r="I61" s="89">
        <v>491.61835983999998</v>
      </c>
      <c r="J61" s="89">
        <v>2081.3197194300001</v>
      </c>
      <c r="K61" s="89">
        <v>130.80658052999999</v>
      </c>
      <c r="L61" s="89">
        <v>189.3302453</v>
      </c>
      <c r="M61" s="89">
        <v>1761.1828935999999</v>
      </c>
      <c r="N61" s="89"/>
      <c r="O61" s="89"/>
      <c r="P61" s="89"/>
      <c r="Q61" s="89"/>
    </row>
    <row r="62" spans="1:17" hidden="1" outlineLevel="1" collapsed="1">
      <c r="A62" s="62">
        <v>42095</v>
      </c>
      <c r="B62" s="89">
        <v>3486.2295425100001</v>
      </c>
      <c r="C62" s="89">
        <f t="shared" si="4"/>
        <v>883.97829749000005</v>
      </c>
      <c r="D62" s="89">
        <f t="shared" si="5"/>
        <v>547.70695560000001</v>
      </c>
      <c r="E62" s="89">
        <f t="shared" si="6"/>
        <v>2054.54428942</v>
      </c>
      <c r="F62" s="89">
        <v>1632.95717023</v>
      </c>
      <c r="G62" s="89">
        <v>762.98881340000003</v>
      </c>
      <c r="H62" s="89">
        <v>378.58200359</v>
      </c>
      <c r="I62" s="89">
        <v>491.38635324000001</v>
      </c>
      <c r="J62" s="89">
        <v>1853.2723722799999</v>
      </c>
      <c r="K62" s="89">
        <v>120.98948409</v>
      </c>
      <c r="L62" s="89">
        <v>169.12495200999999</v>
      </c>
      <c r="M62" s="89">
        <v>1563.15793618</v>
      </c>
      <c r="N62" s="89"/>
      <c r="O62" s="89"/>
      <c r="P62" s="89"/>
      <c r="Q62" s="89"/>
    </row>
    <row r="63" spans="1:17" hidden="1" outlineLevel="1" collapsed="1">
      <c r="A63" s="62">
        <v>42125</v>
      </c>
      <c r="B63" s="89">
        <v>3156.36545316</v>
      </c>
      <c r="C63" s="89">
        <f t="shared" si="4"/>
        <v>835.71431152999992</v>
      </c>
      <c r="D63" s="89">
        <f t="shared" si="5"/>
        <v>483.73594443000002</v>
      </c>
      <c r="E63" s="89">
        <f t="shared" si="6"/>
        <v>1836.9151972</v>
      </c>
      <c r="F63" s="89">
        <v>1574.61948966</v>
      </c>
      <c r="G63" s="89">
        <v>747.49114540999994</v>
      </c>
      <c r="H63" s="89">
        <v>351.20006568000002</v>
      </c>
      <c r="I63" s="89">
        <v>475.92827856999997</v>
      </c>
      <c r="J63" s="89">
        <v>1581.7459635</v>
      </c>
      <c r="K63" s="89">
        <v>88.223166120000002</v>
      </c>
      <c r="L63" s="89">
        <v>132.53587874999999</v>
      </c>
      <c r="M63" s="89">
        <v>1360.98691863</v>
      </c>
      <c r="N63" s="89"/>
      <c r="O63" s="89"/>
      <c r="P63" s="89"/>
      <c r="Q63" s="89"/>
    </row>
    <row r="64" spans="1:17" hidden="1" outlineLevel="1" collapsed="1">
      <c r="A64" s="62">
        <v>42156</v>
      </c>
      <c r="B64" s="89">
        <v>3118.85922493</v>
      </c>
      <c r="C64" s="89">
        <f t="shared" si="4"/>
        <v>826.97273975000007</v>
      </c>
      <c r="D64" s="89">
        <f t="shared" si="5"/>
        <v>478.79919817000001</v>
      </c>
      <c r="E64" s="89">
        <f t="shared" si="6"/>
        <v>1813.08728701</v>
      </c>
      <c r="F64" s="89">
        <v>1565.7089000999999</v>
      </c>
      <c r="G64" s="89">
        <v>739.02984475000005</v>
      </c>
      <c r="H64" s="89">
        <v>349.86667745</v>
      </c>
      <c r="I64" s="89">
        <v>476.8123779</v>
      </c>
      <c r="J64" s="89">
        <v>1553.15032483</v>
      </c>
      <c r="K64" s="89">
        <v>87.942894999999993</v>
      </c>
      <c r="L64" s="89">
        <v>128.93252072000001</v>
      </c>
      <c r="M64" s="89">
        <v>1336.27490911</v>
      </c>
      <c r="N64" s="89"/>
      <c r="O64" s="89"/>
      <c r="P64" s="89"/>
      <c r="Q64" s="89"/>
    </row>
    <row r="65" spans="1:17" hidden="1" outlineLevel="1" collapsed="1">
      <c r="A65" s="62">
        <v>42186</v>
      </c>
      <c r="B65" s="89">
        <v>3140.7131522899999</v>
      </c>
      <c r="C65" s="89">
        <f t="shared" si="4"/>
        <v>833.36624993999999</v>
      </c>
      <c r="D65" s="89">
        <f t="shared" si="5"/>
        <v>486.51615361999995</v>
      </c>
      <c r="E65" s="89">
        <f t="shared" si="6"/>
        <v>1820.8307487300001</v>
      </c>
      <c r="F65" s="89">
        <v>1573.8638369400001</v>
      </c>
      <c r="G65" s="89">
        <v>742.01864018000003</v>
      </c>
      <c r="H65" s="89">
        <v>357.59275323999998</v>
      </c>
      <c r="I65" s="89">
        <v>474.25244351999999</v>
      </c>
      <c r="J65" s="89">
        <v>1566.8493153500001</v>
      </c>
      <c r="K65" s="89">
        <v>91.347609759999997</v>
      </c>
      <c r="L65" s="89">
        <v>128.92340038</v>
      </c>
      <c r="M65" s="89">
        <v>1346.5783052100001</v>
      </c>
      <c r="N65" s="89"/>
      <c r="O65" s="89"/>
      <c r="P65" s="89"/>
      <c r="Q65" s="89"/>
    </row>
    <row r="66" spans="1:17" hidden="1" outlineLevel="1" collapsed="1">
      <c r="A66" s="62">
        <v>42217</v>
      </c>
      <c r="B66" s="89">
        <v>3098.3763853700002</v>
      </c>
      <c r="C66" s="89">
        <f t="shared" si="4"/>
        <v>833.24309529999994</v>
      </c>
      <c r="D66" s="89">
        <f t="shared" si="5"/>
        <v>492.08913298000004</v>
      </c>
      <c r="E66" s="89">
        <f t="shared" si="6"/>
        <v>1773.04415709</v>
      </c>
      <c r="F66" s="89">
        <v>1583.45941773</v>
      </c>
      <c r="G66" s="89">
        <v>741.15733007999995</v>
      </c>
      <c r="H66" s="89">
        <v>364.64259937000003</v>
      </c>
      <c r="I66" s="89">
        <v>477.65948828000001</v>
      </c>
      <c r="J66" s="89">
        <v>1514.9169676399999</v>
      </c>
      <c r="K66" s="89">
        <v>92.085765219999999</v>
      </c>
      <c r="L66" s="89">
        <v>127.44653361</v>
      </c>
      <c r="M66" s="89">
        <v>1295.38466881</v>
      </c>
      <c r="N66" s="89"/>
      <c r="O66" s="89"/>
      <c r="P66" s="89"/>
      <c r="Q66" s="89"/>
    </row>
    <row r="67" spans="1:17" hidden="1" outlineLevel="1" collapsed="1">
      <c r="A67" s="62">
        <v>42248</v>
      </c>
      <c r="B67" s="89">
        <v>3107.03021197</v>
      </c>
      <c r="C67" s="89">
        <f t="shared" si="4"/>
        <v>835.49929008999993</v>
      </c>
      <c r="D67" s="89">
        <f t="shared" si="5"/>
        <v>498.85192426999998</v>
      </c>
      <c r="E67" s="89">
        <f t="shared" si="6"/>
        <v>1772.6789976099999</v>
      </c>
      <c r="F67" s="89">
        <v>1586.56797155</v>
      </c>
      <c r="G67" s="89">
        <v>741.47775623999996</v>
      </c>
      <c r="H67" s="89">
        <v>369.48496232999997</v>
      </c>
      <c r="I67" s="89">
        <v>475.60525297999999</v>
      </c>
      <c r="J67" s="89">
        <v>1520.4622404199999</v>
      </c>
      <c r="K67" s="89">
        <v>94.021533849999997</v>
      </c>
      <c r="L67" s="89">
        <v>129.36696194000001</v>
      </c>
      <c r="M67" s="89">
        <v>1297.07374463</v>
      </c>
      <c r="N67" s="89"/>
      <c r="O67" s="89"/>
      <c r="P67" s="89"/>
      <c r="Q67" s="89"/>
    </row>
    <row r="68" spans="1:17" hidden="1" outlineLevel="1" collapsed="1">
      <c r="A68" s="62">
        <v>42278</v>
      </c>
      <c r="B68" s="89">
        <v>3180.1268681399997</v>
      </c>
      <c r="C68" s="89">
        <f t="shared" ref="C68" si="7">G68+K68</f>
        <v>830.28227451999999</v>
      </c>
      <c r="D68" s="89">
        <f t="shared" ref="D68" si="8">H68+L68</f>
        <v>521.48226089000002</v>
      </c>
      <c r="E68" s="89">
        <f t="shared" ref="E68" si="9">I68+M68</f>
        <v>1828.3623327299999</v>
      </c>
      <c r="F68" s="89">
        <v>1597.0426526399999</v>
      </c>
      <c r="G68" s="89">
        <v>727.76728480999998</v>
      </c>
      <c r="H68" s="89">
        <v>385.56475648999998</v>
      </c>
      <c r="I68" s="89">
        <v>483.71061134000001</v>
      </c>
      <c r="J68" s="89">
        <v>1583.0842155</v>
      </c>
      <c r="K68" s="89">
        <v>102.51498970999999</v>
      </c>
      <c r="L68" s="89">
        <v>135.91750440000001</v>
      </c>
      <c r="M68" s="89">
        <v>1344.6517213899999</v>
      </c>
      <c r="N68" s="89"/>
      <c r="O68" s="89"/>
      <c r="P68" s="89"/>
      <c r="Q68" s="89"/>
    </row>
    <row r="69" spans="1:17" hidden="1" outlineLevel="1" collapsed="1">
      <c r="A69" s="62">
        <v>42309</v>
      </c>
      <c r="B69" s="89">
        <v>3380.5984418399999</v>
      </c>
      <c r="C69" s="89">
        <f t="shared" ref="C69" si="10">G69+K69</f>
        <v>859.94241914000008</v>
      </c>
      <c r="D69" s="89">
        <f t="shared" ref="D69" si="11">H69+L69</f>
        <v>609.19164544</v>
      </c>
      <c r="E69" s="89">
        <f t="shared" ref="E69" si="12">I69+M69</f>
        <v>1911.46437726</v>
      </c>
      <c r="F69" s="89">
        <v>1599.9299357299999</v>
      </c>
      <c r="G69" s="89">
        <v>720.62867743000004</v>
      </c>
      <c r="H69" s="89">
        <v>395.08449955999998</v>
      </c>
      <c r="I69" s="89">
        <v>484.21675873999999</v>
      </c>
      <c r="J69" s="89">
        <v>1780.66850611</v>
      </c>
      <c r="K69" s="89">
        <v>139.31374170999999</v>
      </c>
      <c r="L69" s="89">
        <v>214.10714587999999</v>
      </c>
      <c r="M69" s="89">
        <v>1427.2476185200001</v>
      </c>
      <c r="N69" s="89"/>
      <c r="O69" s="89"/>
      <c r="P69" s="89"/>
      <c r="Q69" s="89"/>
    </row>
    <row r="70" spans="1:17" hidden="1" outlineLevel="1" collapsed="1">
      <c r="A70" s="62">
        <v>42339</v>
      </c>
      <c r="B70" s="89">
        <v>3231.8616063099998</v>
      </c>
      <c r="C70" s="89">
        <f t="shared" ref="C70" si="13">G70+K70</f>
        <v>980.16822131999993</v>
      </c>
      <c r="D70" s="89">
        <f t="shared" ref="D70" si="14">H70+L70</f>
        <v>477.27121794000004</v>
      </c>
      <c r="E70" s="89">
        <f t="shared" ref="E70" si="15">I70+M70</f>
        <v>1774.4221670499999</v>
      </c>
      <c r="F70" s="89">
        <v>1602.1363283999999</v>
      </c>
      <c r="G70" s="89">
        <v>731.05055907999997</v>
      </c>
      <c r="H70" s="89">
        <v>386.44719499000001</v>
      </c>
      <c r="I70" s="89">
        <v>484.63857432999998</v>
      </c>
      <c r="J70" s="89">
        <v>1629.7252779099999</v>
      </c>
      <c r="K70" s="89">
        <v>249.11766223999999</v>
      </c>
      <c r="L70" s="89">
        <v>90.82402295</v>
      </c>
      <c r="M70" s="89">
        <v>1289.7835927199999</v>
      </c>
      <c r="N70" s="89"/>
      <c r="O70" s="89"/>
      <c r="P70" s="89"/>
      <c r="Q70" s="89"/>
    </row>
    <row r="71" spans="1:17" hidden="1" outlineLevel="1" collapsed="1">
      <c r="A71" s="62">
        <v>42370</v>
      </c>
      <c r="B71" s="89">
        <v>3285.9210569900001</v>
      </c>
      <c r="C71" s="89">
        <f t="shared" ref="C71" si="16">G71+K71</f>
        <v>979.16939256000001</v>
      </c>
      <c r="D71" s="89">
        <f t="shared" ref="D71" si="17">H71+L71</f>
        <v>479.71186458</v>
      </c>
      <c r="E71" s="89">
        <f t="shared" ref="E71" si="18">I71+M71</f>
        <v>1827.03979985</v>
      </c>
      <c r="F71" s="89">
        <v>1590.0703750299999</v>
      </c>
      <c r="G71" s="89">
        <v>718.92157455999995</v>
      </c>
      <c r="H71" s="89">
        <v>383.89184852</v>
      </c>
      <c r="I71" s="89">
        <v>487.25695194999997</v>
      </c>
      <c r="J71" s="89">
        <v>1695.85068196</v>
      </c>
      <c r="K71" s="89">
        <v>260.247818</v>
      </c>
      <c r="L71" s="89">
        <v>95.82001606</v>
      </c>
      <c r="M71" s="89">
        <v>1339.7828479</v>
      </c>
      <c r="N71" s="89"/>
      <c r="O71" s="89"/>
      <c r="P71" s="89"/>
      <c r="Q71" s="89"/>
    </row>
    <row r="72" spans="1:17" hidden="1" outlineLevel="1" collapsed="1">
      <c r="A72" s="62">
        <v>42401</v>
      </c>
      <c r="B72" s="89">
        <v>3398.7480098400001</v>
      </c>
      <c r="C72" s="89">
        <f t="shared" ref="C72" si="19">G72+K72</f>
        <v>1010.38031858</v>
      </c>
      <c r="D72" s="89">
        <f t="shared" ref="D72" si="20">H72+L72</f>
        <v>482.06930627999998</v>
      </c>
      <c r="E72" s="89">
        <f t="shared" ref="E72" si="21">I72+M72</f>
        <v>1906.2983849799998</v>
      </c>
      <c r="F72" s="89">
        <v>1610.2609981000001</v>
      </c>
      <c r="G72" s="89">
        <v>734.75678717000005</v>
      </c>
      <c r="H72" s="89">
        <v>382.10494148999999</v>
      </c>
      <c r="I72" s="89">
        <v>493.39926944000001</v>
      </c>
      <c r="J72" s="89">
        <v>1788.4870117400001</v>
      </c>
      <c r="K72" s="89">
        <v>275.62353141</v>
      </c>
      <c r="L72" s="89">
        <v>99.964364790000005</v>
      </c>
      <c r="M72" s="89">
        <v>1412.8991155399999</v>
      </c>
      <c r="N72" s="89"/>
      <c r="O72" s="89"/>
      <c r="P72" s="89"/>
      <c r="Q72" s="89"/>
    </row>
    <row r="73" spans="1:17" hidden="1" outlineLevel="1" collapsed="1">
      <c r="A73" s="62">
        <v>42430</v>
      </c>
      <c r="B73" s="89">
        <v>3323.0471926599998</v>
      </c>
      <c r="C73" s="89">
        <f t="shared" ref="C73" si="22">G73+K73</f>
        <v>966.30908703</v>
      </c>
      <c r="D73" s="89">
        <f t="shared" ref="D73" si="23">H73+L73</f>
        <v>474.89327200000002</v>
      </c>
      <c r="E73" s="89">
        <f t="shared" ref="E73" si="24">I73+M73</f>
        <v>1881.84483363</v>
      </c>
      <c r="F73" s="89">
        <v>1615.9277185799999</v>
      </c>
      <c r="G73" s="89">
        <v>743.56808221999995</v>
      </c>
      <c r="H73" s="89">
        <v>379.63024655999999</v>
      </c>
      <c r="I73" s="89">
        <v>492.72938979999998</v>
      </c>
      <c r="J73" s="89">
        <v>1707.1194740799999</v>
      </c>
      <c r="K73" s="89">
        <v>222.74100480999999</v>
      </c>
      <c r="L73" s="89">
        <v>95.263025440000007</v>
      </c>
      <c r="M73" s="89">
        <v>1389.11544383</v>
      </c>
      <c r="N73" s="89"/>
      <c r="O73" s="89"/>
      <c r="P73" s="89"/>
      <c r="Q73" s="89"/>
    </row>
    <row r="74" spans="1:17" hidden="1" outlineLevel="1" collapsed="1">
      <c r="A74" s="62">
        <v>42461</v>
      </c>
      <c r="B74" s="89">
        <v>3235.0031478199999</v>
      </c>
      <c r="C74" s="89">
        <f t="shared" ref="C74" si="25">G74+K74</f>
        <v>904.45983658</v>
      </c>
      <c r="D74" s="89">
        <f t="shared" ref="D74" si="26">H74+L74</f>
        <v>508.97027557000001</v>
      </c>
      <c r="E74" s="89">
        <f t="shared" ref="E74" si="27">I74+M74</f>
        <v>1821.5730356699999</v>
      </c>
      <c r="F74" s="89">
        <v>1601.7639496300001</v>
      </c>
      <c r="G74" s="89">
        <v>690.72185320000006</v>
      </c>
      <c r="H74" s="89">
        <v>417.90951574000002</v>
      </c>
      <c r="I74" s="89">
        <v>493.13258069</v>
      </c>
      <c r="J74" s="89">
        <v>1633.23919819</v>
      </c>
      <c r="K74" s="89">
        <v>213.73798338</v>
      </c>
      <c r="L74" s="89">
        <v>91.060759829999995</v>
      </c>
      <c r="M74" s="89">
        <v>1328.4404549799999</v>
      </c>
      <c r="N74" s="89"/>
      <c r="O74" s="89"/>
      <c r="P74" s="89"/>
      <c r="Q74" s="89"/>
    </row>
    <row r="75" spans="1:17" hidden="1" outlineLevel="1" collapsed="1">
      <c r="A75" s="62">
        <v>42491</v>
      </c>
      <c r="B75" s="89">
        <v>3210.1227830600001</v>
      </c>
      <c r="C75" s="89">
        <f t="shared" ref="C75" si="28">G75+K75</f>
        <v>931.5249169199999</v>
      </c>
      <c r="D75" s="89">
        <f t="shared" ref="D75" si="29">H75+L75</f>
        <v>490.06413652999998</v>
      </c>
      <c r="E75" s="89">
        <f t="shared" ref="E75" si="30">I75+M75</f>
        <v>1788.5337296099999</v>
      </c>
      <c r="F75" s="89">
        <v>1611.2673828699999</v>
      </c>
      <c r="G75" s="89">
        <v>717.84754969999995</v>
      </c>
      <c r="H75" s="89">
        <v>400.74713892</v>
      </c>
      <c r="I75" s="89">
        <v>492.67269425000001</v>
      </c>
      <c r="J75" s="89">
        <v>1598.85540019</v>
      </c>
      <c r="K75" s="89">
        <v>213.67736722000001</v>
      </c>
      <c r="L75" s="89">
        <v>89.316997610000001</v>
      </c>
      <c r="M75" s="89">
        <v>1295.86103536</v>
      </c>
      <c r="N75" s="89"/>
      <c r="O75" s="89"/>
      <c r="P75" s="89"/>
      <c r="Q75" s="89"/>
    </row>
    <row r="76" spans="1:17" hidden="1" outlineLevel="1" collapsed="1">
      <c r="A76" s="62">
        <v>42522</v>
      </c>
      <c r="B76" s="89">
        <v>3132.4465989599998</v>
      </c>
      <c r="C76" s="89">
        <f t="shared" ref="C76" si="31">G76+K76</f>
        <v>902.84651934999999</v>
      </c>
      <c r="D76" s="89">
        <f t="shared" ref="D76" si="32">H76+L76</f>
        <v>484.47978061999999</v>
      </c>
      <c r="E76" s="89">
        <f t="shared" ref="E76" si="33">I76+M76</f>
        <v>1745.12029899</v>
      </c>
      <c r="F76" s="89">
        <v>1612.8937857799999</v>
      </c>
      <c r="G76" s="89">
        <v>717.93212261999997</v>
      </c>
      <c r="H76" s="89">
        <v>402.71325844</v>
      </c>
      <c r="I76" s="89">
        <v>492.24840472</v>
      </c>
      <c r="J76" s="89">
        <v>1519.5528131799999</v>
      </c>
      <c r="K76" s="89">
        <v>184.91439672999999</v>
      </c>
      <c r="L76" s="89">
        <v>81.766522179999996</v>
      </c>
      <c r="M76" s="89">
        <v>1252.87189427</v>
      </c>
      <c r="N76" s="89"/>
      <c r="O76" s="89"/>
      <c r="P76" s="89"/>
      <c r="Q76" s="89"/>
    </row>
    <row r="77" spans="1:17" hidden="1" outlineLevel="1" collapsed="1">
      <c r="A77" s="62">
        <v>42552</v>
      </c>
      <c r="B77" s="89">
        <v>3070.6856047400001</v>
      </c>
      <c r="C77" s="89">
        <f t="shared" ref="C77" si="34">G77+K77</f>
        <v>882.38605030999997</v>
      </c>
      <c r="D77" s="89">
        <f t="shared" ref="D77" si="35">H77+L77</f>
        <v>481.17498359000001</v>
      </c>
      <c r="E77" s="89">
        <f t="shared" ref="E77" si="36">I77+M77</f>
        <v>1707.1245708399999</v>
      </c>
      <c r="F77" s="89">
        <v>1590.953143</v>
      </c>
      <c r="G77" s="89">
        <v>703.92418497999995</v>
      </c>
      <c r="H77" s="89">
        <v>401.51164237</v>
      </c>
      <c r="I77" s="89">
        <v>485.51731565</v>
      </c>
      <c r="J77" s="89">
        <v>1479.73246174</v>
      </c>
      <c r="K77" s="89">
        <v>178.46186532999999</v>
      </c>
      <c r="L77" s="89">
        <v>79.663341220000007</v>
      </c>
      <c r="M77" s="89">
        <v>1221.6072551899999</v>
      </c>
      <c r="N77" s="89"/>
      <c r="O77" s="89"/>
      <c r="P77" s="89"/>
      <c r="Q77" s="89"/>
    </row>
    <row r="78" spans="1:17" hidden="1" outlineLevel="1" collapsed="1">
      <c r="A78" s="62">
        <v>42583</v>
      </c>
      <c r="B78" s="89">
        <v>3139.6996427399999</v>
      </c>
      <c r="C78" s="89">
        <f t="shared" ref="C78" si="37">G78+K78</f>
        <v>918.56488121999996</v>
      </c>
      <c r="D78" s="89">
        <f t="shared" ref="D78" si="38">H78+L78</f>
        <v>488.76755469</v>
      </c>
      <c r="E78" s="89">
        <f t="shared" ref="E78" si="39">I78+M78</f>
        <v>1732.36720683</v>
      </c>
      <c r="F78" s="89">
        <v>1643.1992661500001</v>
      </c>
      <c r="G78" s="89">
        <v>750.21732558999997</v>
      </c>
      <c r="H78" s="89">
        <v>407.12042695000002</v>
      </c>
      <c r="I78" s="89">
        <v>485.86151360999997</v>
      </c>
      <c r="J78" s="89">
        <v>1496.5003765900001</v>
      </c>
      <c r="K78" s="89">
        <v>168.34755562999999</v>
      </c>
      <c r="L78" s="89">
        <v>81.647127740000002</v>
      </c>
      <c r="M78" s="89">
        <v>1246.50569322</v>
      </c>
      <c r="N78" s="89"/>
      <c r="O78" s="89"/>
      <c r="P78" s="89"/>
      <c r="Q78" s="89"/>
    </row>
    <row r="79" spans="1:17" hidden="1" outlineLevel="1" collapsed="1">
      <c r="A79" s="62">
        <v>42614</v>
      </c>
      <c r="B79" s="89">
        <v>3071.0921447999999</v>
      </c>
      <c r="C79" s="89">
        <f t="shared" ref="C79" si="40">G79+K79</f>
        <v>868.56216197000003</v>
      </c>
      <c r="D79" s="89">
        <f t="shared" ref="D79" si="41">H79+L79</f>
        <v>495.22676352000002</v>
      </c>
      <c r="E79" s="89">
        <f t="shared" ref="E79" si="42">I79+M79</f>
        <v>1707.30321931</v>
      </c>
      <c r="F79" s="89">
        <v>1643.1843790600001</v>
      </c>
      <c r="G79" s="89">
        <v>741.76053449000005</v>
      </c>
      <c r="H79" s="89">
        <v>412.39984985000001</v>
      </c>
      <c r="I79" s="89">
        <v>489.02399472000002</v>
      </c>
      <c r="J79" s="89">
        <v>1427.9077657400001</v>
      </c>
      <c r="K79" s="89">
        <v>126.80162747999999</v>
      </c>
      <c r="L79" s="89">
        <v>82.826913669999996</v>
      </c>
      <c r="M79" s="89">
        <v>1218.27922459</v>
      </c>
      <c r="N79" s="89"/>
      <c r="O79" s="89"/>
      <c r="P79" s="89"/>
      <c r="Q79" s="89"/>
    </row>
    <row r="80" spans="1:17" hidden="1" outlineLevel="1" collapsed="1">
      <c r="A80" s="62">
        <v>42644</v>
      </c>
      <c r="B80" s="89">
        <v>3014.6909979699999</v>
      </c>
      <c r="C80" s="89">
        <f t="shared" ref="C80" si="43">G80+K80</f>
        <v>867.6910799100001</v>
      </c>
      <c r="D80" s="89">
        <f t="shared" ref="D80" si="44">H80+L80</f>
        <v>498.36326726000004</v>
      </c>
      <c r="E80" s="89">
        <f t="shared" ref="E80" si="45">I80+M80</f>
        <v>1648.6366508000001</v>
      </c>
      <c r="F80" s="89">
        <v>1647.3016369100001</v>
      </c>
      <c r="G80" s="89">
        <v>742.73062675000006</v>
      </c>
      <c r="H80" s="89">
        <v>417.16029959000002</v>
      </c>
      <c r="I80" s="89">
        <v>487.41071056999999</v>
      </c>
      <c r="J80" s="89">
        <v>1367.3893610600001</v>
      </c>
      <c r="K80" s="89">
        <v>124.96045316</v>
      </c>
      <c r="L80" s="89">
        <v>81.202967670000007</v>
      </c>
      <c r="M80" s="89">
        <v>1161.2259402300001</v>
      </c>
      <c r="N80" s="89"/>
      <c r="O80" s="89"/>
      <c r="P80" s="89"/>
      <c r="Q80" s="89"/>
    </row>
    <row r="81" spans="1:17" hidden="1" outlineLevel="1" collapsed="1">
      <c r="A81" s="62">
        <v>42675</v>
      </c>
      <c r="B81" s="89">
        <v>3010.7270159099999</v>
      </c>
      <c r="C81" s="89">
        <f t="shared" ref="C81" si="46">G81+K81</f>
        <v>867.69223532000001</v>
      </c>
      <c r="D81" s="89">
        <f t="shared" ref="D81" si="47">H81+L81</f>
        <v>509.04345973</v>
      </c>
      <c r="E81" s="89">
        <f t="shared" ref="E81" si="48">I81+M81</f>
        <v>1633.9913208600001</v>
      </c>
      <c r="F81" s="89">
        <v>1656.74390821</v>
      </c>
      <c r="G81" s="89">
        <v>742.83796606999999</v>
      </c>
      <c r="H81" s="89">
        <v>427.86070348999999</v>
      </c>
      <c r="I81" s="89">
        <v>486.04523864999999</v>
      </c>
      <c r="J81" s="89">
        <v>1353.9831076999999</v>
      </c>
      <c r="K81" s="89">
        <v>124.85426925</v>
      </c>
      <c r="L81" s="89">
        <v>81.182756240000003</v>
      </c>
      <c r="M81" s="89">
        <v>1147.94608221</v>
      </c>
      <c r="N81" s="89"/>
      <c r="O81" s="89"/>
      <c r="P81" s="89"/>
      <c r="Q81" s="89"/>
    </row>
    <row r="82" spans="1:17" hidden="1" outlineLevel="1" collapsed="1">
      <c r="A82" s="62">
        <v>42705</v>
      </c>
      <c r="B82" s="89">
        <v>3092.8061713900001</v>
      </c>
      <c r="C82" s="89">
        <f t="shared" ref="C82" si="49">G82+K82</f>
        <v>887.29126990000009</v>
      </c>
      <c r="D82" s="89">
        <f t="shared" ref="D82" si="50">H82+L82</f>
        <v>524.60846651999998</v>
      </c>
      <c r="E82" s="89">
        <f t="shared" ref="E82" si="51">I82+M82</f>
        <v>1680.90643497</v>
      </c>
      <c r="F82" s="89">
        <v>1684.25917512</v>
      </c>
      <c r="G82" s="89">
        <v>743.08644385000002</v>
      </c>
      <c r="H82" s="89">
        <v>438.24865755000002</v>
      </c>
      <c r="I82" s="89">
        <v>502.92407372000002</v>
      </c>
      <c r="J82" s="89">
        <v>1408.5469962699999</v>
      </c>
      <c r="K82" s="89">
        <v>144.20482605000001</v>
      </c>
      <c r="L82" s="89">
        <v>86.359808970000003</v>
      </c>
      <c r="M82" s="89">
        <v>1177.9823612499999</v>
      </c>
      <c r="N82" s="89"/>
      <c r="O82" s="89"/>
      <c r="P82" s="89"/>
      <c r="Q82" s="89"/>
    </row>
    <row r="83" spans="1:17" hidden="1" outlineLevel="1" collapsed="1">
      <c r="A83" s="62">
        <v>42736</v>
      </c>
      <c r="B83" s="89">
        <v>3101.1801855899998</v>
      </c>
      <c r="C83" s="89">
        <f t="shared" ref="C83" si="52">G83+K83</f>
        <v>907.53099947999999</v>
      </c>
      <c r="D83" s="89">
        <f t="shared" ref="D83" si="53">H83+L83</f>
        <v>527.12933679000002</v>
      </c>
      <c r="E83" s="89">
        <f t="shared" ref="E83" si="54">I83+M83</f>
        <v>1666.5198493199998</v>
      </c>
      <c r="F83" s="89">
        <v>1707.1735432600001</v>
      </c>
      <c r="G83" s="89">
        <v>762.17157970999995</v>
      </c>
      <c r="H83" s="89">
        <v>440.62158686999999</v>
      </c>
      <c r="I83" s="89">
        <v>504.38037667999998</v>
      </c>
      <c r="J83" s="89">
        <v>1394.00664233</v>
      </c>
      <c r="K83" s="89">
        <v>145.35941976999999</v>
      </c>
      <c r="L83" s="89">
        <v>86.507749919999995</v>
      </c>
      <c r="M83" s="89">
        <v>1162.1394726399999</v>
      </c>
      <c r="N83" s="89"/>
      <c r="O83" s="89"/>
      <c r="P83" s="89"/>
      <c r="Q83" s="89"/>
    </row>
    <row r="84" spans="1:17" hidden="1" outlineLevel="1" collapsed="1">
      <c r="A84" s="62">
        <v>42767</v>
      </c>
      <c r="B84" s="89">
        <v>3157.88748106</v>
      </c>
      <c r="C84" s="89">
        <f t="shared" ref="C84" si="55">G84+K84</f>
        <v>996.72762935999992</v>
      </c>
      <c r="D84" s="89">
        <f t="shared" ref="D84" si="56">H84+L84</f>
        <v>523.60889552000003</v>
      </c>
      <c r="E84" s="89">
        <f t="shared" ref="E84" si="57">I84+M84</f>
        <v>1637.5509561800002</v>
      </c>
      <c r="F84" s="89">
        <v>1796.7701863100001</v>
      </c>
      <c r="G84" s="89">
        <v>850.91563785999995</v>
      </c>
      <c r="H84" s="89">
        <v>437.91330146000001</v>
      </c>
      <c r="I84" s="89">
        <v>507.94124699000002</v>
      </c>
      <c r="J84" s="89">
        <v>1361.1172947499999</v>
      </c>
      <c r="K84" s="89">
        <v>145.8119915</v>
      </c>
      <c r="L84" s="89">
        <v>85.695594060000005</v>
      </c>
      <c r="M84" s="89">
        <v>1129.6097091900001</v>
      </c>
      <c r="N84" s="89"/>
      <c r="O84" s="89"/>
      <c r="P84" s="89"/>
      <c r="Q84" s="89"/>
    </row>
    <row r="85" spans="1:17" hidden="1" outlineLevel="1" collapsed="1">
      <c r="A85" s="62">
        <v>42795</v>
      </c>
      <c r="B85" s="89">
        <v>3219.7526722799998</v>
      </c>
      <c r="C85" s="89">
        <f t="shared" ref="C85" si="58">G85+K85</f>
        <v>1027.32548503</v>
      </c>
      <c r="D85" s="89">
        <f t="shared" ref="D85" si="59">H85+L85</f>
        <v>571.15794811000001</v>
      </c>
      <c r="E85" s="89">
        <f t="shared" ref="E85" si="60">I85+M85</f>
        <v>1621.2692391400001</v>
      </c>
      <c r="F85" s="89">
        <v>1885.9190119100001</v>
      </c>
      <c r="G85" s="89">
        <v>915.38319803000002</v>
      </c>
      <c r="H85" s="89">
        <v>473.93294650000001</v>
      </c>
      <c r="I85" s="89">
        <v>496.60286738000002</v>
      </c>
      <c r="J85" s="89">
        <v>1333.83366037</v>
      </c>
      <c r="K85" s="89">
        <v>111.94228699999999</v>
      </c>
      <c r="L85" s="89">
        <v>97.225001610000007</v>
      </c>
      <c r="M85" s="89">
        <v>1124.6663717599999</v>
      </c>
      <c r="N85" s="89"/>
      <c r="O85" s="89"/>
      <c r="P85" s="89"/>
      <c r="Q85" s="89"/>
    </row>
    <row r="86" spans="1:17" hidden="1" outlineLevel="1" collapsed="1">
      <c r="A86" s="62">
        <v>42826</v>
      </c>
      <c r="B86" s="89">
        <v>3202.16549502</v>
      </c>
      <c r="C86" s="89">
        <f t="shared" ref="C86" si="61">G86+K86</f>
        <v>1042.8261232299999</v>
      </c>
      <c r="D86" s="89">
        <f t="shared" ref="D86" si="62">H86+L86</f>
        <v>577.98734280999997</v>
      </c>
      <c r="E86" s="89">
        <f t="shared" ref="E86" si="63">I86+M86</f>
        <v>1581.3520289800001</v>
      </c>
      <c r="F86" s="89">
        <v>1909.8674260099999</v>
      </c>
      <c r="G86" s="89">
        <v>925.03112111999997</v>
      </c>
      <c r="H86" s="89">
        <v>483.32935151999999</v>
      </c>
      <c r="I86" s="89">
        <v>501.50695337000002</v>
      </c>
      <c r="J86" s="89">
        <v>1292.2980690100001</v>
      </c>
      <c r="K86" s="89">
        <v>117.79500211</v>
      </c>
      <c r="L86" s="89">
        <v>94.657991289999998</v>
      </c>
      <c r="M86" s="89">
        <v>1079.8450756100001</v>
      </c>
      <c r="N86" s="89"/>
      <c r="O86" s="89"/>
      <c r="P86" s="89"/>
      <c r="Q86" s="89"/>
    </row>
    <row r="87" spans="1:17" hidden="1" outlineLevel="1" collapsed="1">
      <c r="A87" s="62">
        <v>42856</v>
      </c>
      <c r="B87" s="89">
        <v>3228.2565837500001</v>
      </c>
      <c r="C87" s="89">
        <f t="shared" ref="C87" si="64">G87+K87</f>
        <v>1085.3843475000001</v>
      </c>
      <c r="D87" s="89">
        <f t="shared" ref="D87" si="65">H87+L87</f>
        <v>589.43222489000004</v>
      </c>
      <c r="E87" s="89">
        <f t="shared" ref="E87" si="66">I87+M87</f>
        <v>1553.44001136</v>
      </c>
      <c r="F87" s="89">
        <v>1963.0155860699999</v>
      </c>
      <c r="G87" s="89">
        <v>968.8752068</v>
      </c>
      <c r="H87" s="89">
        <v>495.54078981999999</v>
      </c>
      <c r="I87" s="89">
        <v>498.59958945</v>
      </c>
      <c r="J87" s="89">
        <v>1265.24099768</v>
      </c>
      <c r="K87" s="89">
        <v>116.5091407</v>
      </c>
      <c r="L87" s="89">
        <v>93.89143507</v>
      </c>
      <c r="M87" s="89">
        <v>1054.84042191</v>
      </c>
      <c r="N87" s="89"/>
      <c r="O87" s="89"/>
      <c r="P87" s="89"/>
      <c r="Q87" s="89"/>
    </row>
    <row r="88" spans="1:17" hidden="1" outlineLevel="1" collapsed="1">
      <c r="A88" s="62">
        <v>42887</v>
      </c>
      <c r="B88" s="89">
        <v>3238.6603732399999</v>
      </c>
      <c r="C88" s="89">
        <f t="shared" ref="C88" si="67">G88+K88</f>
        <v>1047.7338240499998</v>
      </c>
      <c r="D88" s="89">
        <f t="shared" ref="D88" si="68">H88+L88</f>
        <v>662.42174414999999</v>
      </c>
      <c r="E88" s="89">
        <f t="shared" ref="E88" si="69">I88+M88</f>
        <v>1528.5048050400001</v>
      </c>
      <c r="F88" s="89">
        <v>2000.77815222</v>
      </c>
      <c r="G88" s="89">
        <v>933.52526982999996</v>
      </c>
      <c r="H88" s="89">
        <v>569.93878839000001</v>
      </c>
      <c r="I88" s="89">
        <v>497.31409400000001</v>
      </c>
      <c r="J88" s="89">
        <v>1237.8822210200001</v>
      </c>
      <c r="K88" s="89">
        <v>114.20855422</v>
      </c>
      <c r="L88" s="89">
        <v>92.482955759999996</v>
      </c>
      <c r="M88" s="89">
        <v>1031.19071104</v>
      </c>
      <c r="N88" s="89"/>
      <c r="O88" s="89"/>
      <c r="P88" s="89"/>
      <c r="Q88" s="89"/>
    </row>
    <row r="89" spans="1:17" hidden="1" outlineLevel="1" collapsed="1">
      <c r="A89" s="62">
        <v>42917</v>
      </c>
      <c r="B89" s="89">
        <v>3275.2220399500002</v>
      </c>
      <c r="C89" s="89">
        <f t="shared" ref="C89" si="70">G89+K89</f>
        <v>1111.2064338299999</v>
      </c>
      <c r="D89" s="89">
        <f t="shared" ref="D89" si="71">H89+L89</f>
        <v>645.88450691000003</v>
      </c>
      <c r="E89" s="89">
        <f t="shared" ref="E89" si="72">I89+M89</f>
        <v>1518.13109921</v>
      </c>
      <c r="F89" s="89">
        <v>2058.5831234399998</v>
      </c>
      <c r="G89" s="89">
        <v>1004.91601371</v>
      </c>
      <c r="H89" s="89">
        <v>554.54894607000006</v>
      </c>
      <c r="I89" s="89">
        <v>499.11816365999999</v>
      </c>
      <c r="J89" s="89">
        <v>1216.6389165099999</v>
      </c>
      <c r="K89" s="89">
        <v>106.29042011999999</v>
      </c>
      <c r="L89" s="89">
        <v>91.335560839999999</v>
      </c>
      <c r="M89" s="89">
        <v>1019.01293555</v>
      </c>
      <c r="N89" s="89"/>
      <c r="O89" s="89"/>
      <c r="P89" s="89"/>
      <c r="Q89" s="89"/>
    </row>
    <row r="90" spans="1:17" hidden="1" outlineLevel="1" collapsed="1">
      <c r="A90" s="62">
        <v>42948</v>
      </c>
      <c r="B90" s="89">
        <v>3343.1015512399999</v>
      </c>
      <c r="C90" s="89">
        <f t="shared" ref="C90" si="73">G90+K90</f>
        <v>1172.5015504100002</v>
      </c>
      <c r="D90" s="89">
        <f t="shared" ref="D90" si="74">H90+L90</f>
        <v>684.23871457999996</v>
      </c>
      <c r="E90" s="89">
        <f t="shared" ref="E90" si="75">I90+M90</f>
        <v>1486.3612862499999</v>
      </c>
      <c r="F90" s="89">
        <v>2161.1204447099999</v>
      </c>
      <c r="G90" s="89">
        <v>1067.4798355800001</v>
      </c>
      <c r="H90" s="89">
        <v>596.97171349999996</v>
      </c>
      <c r="I90" s="89">
        <v>496.66889563000001</v>
      </c>
      <c r="J90" s="89">
        <v>1181.98110653</v>
      </c>
      <c r="K90" s="89">
        <v>105.02171482999999</v>
      </c>
      <c r="L90" s="89">
        <v>87.26700108</v>
      </c>
      <c r="M90" s="89">
        <v>989.69239061999997</v>
      </c>
      <c r="N90" s="89"/>
      <c r="O90" s="89"/>
      <c r="P90" s="89"/>
      <c r="Q90" s="89"/>
    </row>
    <row r="91" spans="1:17" hidden="1" outlineLevel="1" collapsed="1">
      <c r="A91" s="62">
        <v>42979</v>
      </c>
      <c r="B91" s="89">
        <v>3435.66937022</v>
      </c>
      <c r="C91" s="89">
        <f t="shared" ref="C91" si="76">G91+K91</f>
        <v>1216.1148449899999</v>
      </c>
      <c r="D91" s="89">
        <f t="shared" ref="D91" si="77">H91+L91</f>
        <v>712.52415581000002</v>
      </c>
      <c r="E91" s="89">
        <f t="shared" ref="E91" si="78">I91+M91</f>
        <v>1507.0303694199999</v>
      </c>
      <c r="F91" s="89">
        <v>2220.7046936400002</v>
      </c>
      <c r="G91" s="89">
        <v>1108.9332000899999</v>
      </c>
      <c r="H91" s="89">
        <v>620.13942263000001</v>
      </c>
      <c r="I91" s="89">
        <v>491.63207091999999</v>
      </c>
      <c r="J91" s="89">
        <v>1214.9646765800001</v>
      </c>
      <c r="K91" s="89">
        <v>107.18164489999999</v>
      </c>
      <c r="L91" s="89">
        <v>92.384733179999998</v>
      </c>
      <c r="M91" s="89">
        <v>1015.3982985</v>
      </c>
      <c r="N91" s="89"/>
      <c r="O91" s="89"/>
      <c r="P91" s="89"/>
      <c r="Q91" s="89"/>
    </row>
    <row r="92" spans="1:17" hidden="1" outlineLevel="1" collapsed="1">
      <c r="A92" s="62">
        <v>43009</v>
      </c>
      <c r="B92" s="89">
        <v>3477.8067996</v>
      </c>
      <c r="C92" s="89">
        <f t="shared" ref="C92" si="79">G92+K92</f>
        <v>1260.5227959700001</v>
      </c>
      <c r="D92" s="89">
        <f t="shared" ref="D92" si="80">H92+L92</f>
        <v>714.89367017999996</v>
      </c>
      <c r="E92" s="89">
        <f t="shared" ref="E92" si="81">I92+M92</f>
        <v>1502.3903334500001</v>
      </c>
      <c r="F92" s="89">
        <v>2262.0800908000001</v>
      </c>
      <c r="G92" s="89">
        <v>1149.5714579</v>
      </c>
      <c r="H92" s="89">
        <v>620.64894031999995</v>
      </c>
      <c r="I92" s="89">
        <v>491.85969258</v>
      </c>
      <c r="J92" s="89">
        <v>1215.7267088000001</v>
      </c>
      <c r="K92" s="89">
        <v>110.95133807000001</v>
      </c>
      <c r="L92" s="89">
        <v>94.244729860000007</v>
      </c>
      <c r="M92" s="89">
        <v>1010.53064087</v>
      </c>
      <c r="N92" s="89"/>
      <c r="O92" s="89"/>
      <c r="P92" s="89"/>
      <c r="Q92" s="89"/>
    </row>
    <row r="93" spans="1:17" hidden="1" outlineLevel="1" collapsed="1">
      <c r="A93" s="62">
        <v>43040</v>
      </c>
      <c r="B93" s="89">
        <v>3440.8804710499999</v>
      </c>
      <c r="C93" s="89">
        <f t="shared" ref="C93" si="82">G93+K93</f>
        <v>1304.1058492500001</v>
      </c>
      <c r="D93" s="89">
        <f t="shared" ref="D93" si="83">H93+L93</f>
        <v>742.50741336999999</v>
      </c>
      <c r="E93" s="89">
        <f t="shared" ref="E93" si="84">I93+M93</f>
        <v>1394.26720843</v>
      </c>
      <c r="F93" s="89">
        <v>2333.1479078000002</v>
      </c>
      <c r="G93" s="89">
        <v>1192.2985097400001</v>
      </c>
      <c r="H93" s="89">
        <v>647.94116174999999</v>
      </c>
      <c r="I93" s="89">
        <v>492.90823631000001</v>
      </c>
      <c r="J93" s="89">
        <v>1107.7325632500001</v>
      </c>
      <c r="K93" s="89">
        <v>111.80733951000001</v>
      </c>
      <c r="L93" s="89">
        <v>94.566251620000003</v>
      </c>
      <c r="M93" s="89">
        <v>901.35897211999998</v>
      </c>
      <c r="N93" s="89"/>
      <c r="O93" s="89"/>
      <c r="P93" s="89"/>
      <c r="Q93" s="89"/>
    </row>
    <row r="94" spans="1:17" hidden="1" outlineLevel="1" collapsed="1">
      <c r="A94" s="62">
        <v>43070</v>
      </c>
      <c r="B94" s="89">
        <v>3619.5485613300002</v>
      </c>
      <c r="C94" s="89">
        <f t="shared" ref="C94" si="85">G94+K94</f>
        <v>1206.2660934800001</v>
      </c>
      <c r="D94" s="89">
        <f t="shared" ref="D94" si="86">H94+L94</f>
        <v>948.22733573999994</v>
      </c>
      <c r="E94" s="89">
        <f t="shared" ref="E94" si="87">I94+M94</f>
        <v>1465.0551321099999</v>
      </c>
      <c r="F94" s="89">
        <v>2423.6039880500002</v>
      </c>
      <c r="G94" s="89">
        <v>1093.1647996300001</v>
      </c>
      <c r="H94" s="89">
        <v>836.92585256999996</v>
      </c>
      <c r="I94" s="89">
        <v>493.51333584999998</v>
      </c>
      <c r="J94" s="89">
        <v>1195.94457328</v>
      </c>
      <c r="K94" s="89">
        <v>113.10129385</v>
      </c>
      <c r="L94" s="89">
        <v>111.30148317</v>
      </c>
      <c r="M94" s="89">
        <v>971.54179625999996</v>
      </c>
      <c r="N94" s="89"/>
      <c r="O94" s="89"/>
      <c r="P94" s="89"/>
      <c r="Q94" s="89"/>
    </row>
    <row r="95" spans="1:17" hidden="1" outlineLevel="1" collapsed="1">
      <c r="A95" s="62">
        <v>43101</v>
      </c>
      <c r="B95" s="89">
        <v>3704.5582519899999</v>
      </c>
      <c r="C95" s="89">
        <f t="shared" ref="C95" si="88">G95+K95</f>
        <v>1433.0071868300001</v>
      </c>
      <c r="D95" s="89">
        <f t="shared" ref="D95" si="89">H95+L95</f>
        <v>815.01652268000009</v>
      </c>
      <c r="E95" s="89">
        <f t="shared" ref="E95" si="90">I95+M95</f>
        <v>1456.53454248</v>
      </c>
      <c r="F95" s="89">
        <v>2496.2318157099999</v>
      </c>
      <c r="G95" s="89">
        <v>1289.91797668</v>
      </c>
      <c r="H95" s="89">
        <v>707.73990432000005</v>
      </c>
      <c r="I95" s="89">
        <v>498.57393471</v>
      </c>
      <c r="J95" s="89">
        <v>1208.3264362800001</v>
      </c>
      <c r="K95" s="89">
        <v>143.08921015000001</v>
      </c>
      <c r="L95" s="89">
        <v>107.27661836</v>
      </c>
      <c r="M95" s="89">
        <v>957.96060777000002</v>
      </c>
      <c r="N95" s="89"/>
      <c r="O95" s="89"/>
      <c r="P95" s="89"/>
      <c r="Q95" s="89"/>
    </row>
    <row r="96" spans="1:17" hidden="1" outlineLevel="1" collapsed="1">
      <c r="A96" s="62">
        <v>43132</v>
      </c>
      <c r="B96" s="89">
        <v>3597.6109064000002</v>
      </c>
      <c r="C96" s="89">
        <f t="shared" ref="C96" si="91">G96+K96</f>
        <v>1427.0141644799999</v>
      </c>
      <c r="D96" s="89">
        <f t="shared" ref="D96" si="92">H96+L96</f>
        <v>817.12626668999997</v>
      </c>
      <c r="E96" s="89">
        <f t="shared" ref="E96" si="93">I96+M96</f>
        <v>1353.4704752299999</v>
      </c>
      <c r="F96" s="89">
        <v>2510.7688721499999</v>
      </c>
      <c r="G96" s="89">
        <v>1304.2481142199999</v>
      </c>
      <c r="H96" s="89">
        <v>708.58984562000001</v>
      </c>
      <c r="I96" s="89">
        <v>497.93091231</v>
      </c>
      <c r="J96" s="89">
        <v>1086.8420342500001</v>
      </c>
      <c r="K96" s="89">
        <v>122.76605026</v>
      </c>
      <c r="L96" s="89">
        <v>108.53642107</v>
      </c>
      <c r="M96" s="89">
        <v>855.53956291999998</v>
      </c>
      <c r="N96" s="89"/>
      <c r="O96" s="89"/>
      <c r="P96" s="89"/>
      <c r="Q96" s="89"/>
    </row>
    <row r="97" spans="1:17" hidden="1" outlineLevel="1" collapsed="1">
      <c r="A97" s="62">
        <v>43160</v>
      </c>
      <c r="B97" s="89">
        <v>3630.5226062800002</v>
      </c>
      <c r="C97" s="89">
        <f t="shared" ref="C97" si="94">G97+K97</f>
        <v>1463.0789243700001</v>
      </c>
      <c r="D97" s="89">
        <f t="shared" ref="D97" si="95">H97+L97</f>
        <v>834.27727558999993</v>
      </c>
      <c r="E97" s="89">
        <f t="shared" ref="E97" si="96">I97+M97</f>
        <v>1333.1664063200001</v>
      </c>
      <c r="F97" s="89">
        <v>2575.23896956</v>
      </c>
      <c r="G97" s="89">
        <v>1341.4307391</v>
      </c>
      <c r="H97" s="89">
        <v>728.81731219999995</v>
      </c>
      <c r="I97" s="89">
        <v>504.99091826</v>
      </c>
      <c r="J97" s="89">
        <v>1055.28363672</v>
      </c>
      <c r="K97" s="89">
        <v>121.64818527</v>
      </c>
      <c r="L97" s="89">
        <v>105.45996339</v>
      </c>
      <c r="M97" s="89">
        <v>828.17548806000002</v>
      </c>
      <c r="N97" s="89"/>
      <c r="O97" s="89"/>
      <c r="P97" s="89"/>
      <c r="Q97" s="89"/>
    </row>
    <row r="98" spans="1:17" hidden="1" outlineLevel="1" collapsed="1">
      <c r="A98" s="62">
        <v>43191</v>
      </c>
      <c r="B98" s="89">
        <v>3662.3613638699999</v>
      </c>
      <c r="C98" s="89">
        <f t="shared" ref="C98" si="97">G98+K98</f>
        <v>1487.2826488599999</v>
      </c>
      <c r="D98" s="89">
        <f t="shared" ref="D98" si="98">H98+L98</f>
        <v>857.3602439</v>
      </c>
      <c r="E98" s="89">
        <f t="shared" ref="E98" si="99">I98+M98</f>
        <v>1317.7184711099999</v>
      </c>
      <c r="F98" s="89">
        <v>2629.23261714</v>
      </c>
      <c r="G98" s="89">
        <v>1366.3658298099999</v>
      </c>
      <c r="H98" s="89">
        <v>752.89303690999998</v>
      </c>
      <c r="I98" s="89">
        <v>509.97375041999999</v>
      </c>
      <c r="J98" s="89">
        <v>1033.1287467300001</v>
      </c>
      <c r="K98" s="89">
        <v>120.91681905</v>
      </c>
      <c r="L98" s="89">
        <v>104.46720698999999</v>
      </c>
      <c r="M98" s="89">
        <v>807.74472069000001</v>
      </c>
      <c r="N98" s="89"/>
      <c r="O98" s="89"/>
      <c r="P98" s="89"/>
      <c r="Q98" s="89"/>
    </row>
    <row r="99" spans="1:17" hidden="1" outlineLevel="1" collapsed="1">
      <c r="A99" s="62">
        <v>43221</v>
      </c>
      <c r="B99" s="89">
        <v>3755.0512229699998</v>
      </c>
      <c r="C99" s="89">
        <f t="shared" ref="C99" si="100">G99+K99</f>
        <v>1542.30112644</v>
      </c>
      <c r="D99" s="89">
        <f t="shared" ref="D99" si="101">H99+L99</f>
        <v>917.08640049000007</v>
      </c>
      <c r="E99" s="89">
        <f t="shared" ref="E99" si="102">I99+M99</f>
        <v>1295.6636960400001</v>
      </c>
      <c r="F99" s="89">
        <v>2734.0399556500001</v>
      </c>
      <c r="G99" s="89">
        <v>1409.30087809</v>
      </c>
      <c r="H99" s="89">
        <v>813.05148755000005</v>
      </c>
      <c r="I99" s="89">
        <v>511.68759001000001</v>
      </c>
      <c r="J99" s="89">
        <v>1021.01126732</v>
      </c>
      <c r="K99" s="89">
        <v>133.00024834999999</v>
      </c>
      <c r="L99" s="89">
        <v>104.03491294</v>
      </c>
      <c r="M99" s="89">
        <v>783.97610602999998</v>
      </c>
      <c r="N99" s="89"/>
      <c r="O99" s="89"/>
      <c r="P99" s="89"/>
      <c r="Q99" s="89"/>
    </row>
    <row r="100" spans="1:17" hidden="1" outlineLevel="1" collapsed="1">
      <c r="A100" s="62">
        <v>43252</v>
      </c>
      <c r="B100" s="89">
        <v>3762.1136827400001</v>
      </c>
      <c r="C100" s="89">
        <f t="shared" ref="C100" si="103">G100+K100</f>
        <v>1552.0021843899999</v>
      </c>
      <c r="D100" s="89">
        <f t="shared" ref="D100" si="104">H100+L100</f>
        <v>913.90619833000005</v>
      </c>
      <c r="E100" s="89">
        <f t="shared" ref="E100" si="105">I100+M100</f>
        <v>1296.2053000199999</v>
      </c>
      <c r="F100" s="89">
        <v>2745.69979762</v>
      </c>
      <c r="G100" s="89">
        <v>1418.0756432999999</v>
      </c>
      <c r="H100" s="89">
        <v>812.97068630000001</v>
      </c>
      <c r="I100" s="89">
        <v>514.65346801999999</v>
      </c>
      <c r="J100" s="89">
        <v>1016.41388512</v>
      </c>
      <c r="K100" s="89">
        <v>133.92654109</v>
      </c>
      <c r="L100" s="89">
        <v>100.93551203</v>
      </c>
      <c r="M100" s="89">
        <v>781.55183199999999</v>
      </c>
      <c r="N100" s="89"/>
      <c r="O100" s="89"/>
      <c r="P100" s="89"/>
      <c r="Q100" s="89"/>
    </row>
    <row r="101" spans="1:17" hidden="1" outlineLevel="1" collapsed="1">
      <c r="A101" s="62">
        <v>43282</v>
      </c>
      <c r="B101" s="89">
        <v>3849.68546952</v>
      </c>
      <c r="C101" s="89">
        <f t="shared" ref="C101" si="106">G101+K101</f>
        <v>1602.7534046600001</v>
      </c>
      <c r="D101" s="89">
        <f t="shared" ref="D101" si="107">H101+L101</f>
        <v>954.57675728000004</v>
      </c>
      <c r="E101" s="89">
        <f t="shared" ref="E101" si="108">I101+M101</f>
        <v>1292.35530758</v>
      </c>
      <c r="F101" s="89">
        <v>2829.6305083299999</v>
      </c>
      <c r="G101" s="89">
        <v>1465.3472438700001</v>
      </c>
      <c r="H101" s="89">
        <v>851.84093293000001</v>
      </c>
      <c r="I101" s="89">
        <v>512.44233153000005</v>
      </c>
      <c r="J101" s="89">
        <v>1020.05496119</v>
      </c>
      <c r="K101" s="89">
        <v>137.40616079</v>
      </c>
      <c r="L101" s="89">
        <v>102.73582435</v>
      </c>
      <c r="M101" s="89">
        <v>779.91297605</v>
      </c>
      <c r="N101" s="89"/>
      <c r="O101" s="89"/>
      <c r="P101" s="89"/>
      <c r="Q101" s="89"/>
    </row>
    <row r="102" spans="1:17" hidden="1" outlineLevel="1" collapsed="1">
      <c r="A102" s="62">
        <v>43313</v>
      </c>
      <c r="B102" s="89">
        <v>4149.2668070999998</v>
      </c>
      <c r="C102" s="89">
        <f t="shared" ref="C102" si="109">G102+K102</f>
        <v>1675.2973537999999</v>
      </c>
      <c r="D102" s="89">
        <f t="shared" ref="D102" si="110">H102+L102</f>
        <v>1016.82832992</v>
      </c>
      <c r="E102" s="89">
        <f t="shared" ref="E102" si="111">I102+M102</f>
        <v>1457.14112338</v>
      </c>
      <c r="F102" s="89">
        <v>2956.7946731299999</v>
      </c>
      <c r="G102" s="89">
        <v>1529.19094288</v>
      </c>
      <c r="H102" s="89">
        <v>906.13718871000003</v>
      </c>
      <c r="I102" s="89">
        <v>521.46654153999998</v>
      </c>
      <c r="J102" s="89">
        <v>1192.47213397</v>
      </c>
      <c r="K102" s="89">
        <v>146.10641092</v>
      </c>
      <c r="L102" s="89">
        <v>110.69114121</v>
      </c>
      <c r="M102" s="89">
        <v>935.67458183999997</v>
      </c>
      <c r="N102" s="89"/>
      <c r="O102" s="89"/>
      <c r="P102" s="89"/>
      <c r="Q102" s="89"/>
    </row>
    <row r="103" spans="1:17" hidden="1" outlineLevel="1" collapsed="1">
      <c r="A103" s="62">
        <v>43344</v>
      </c>
      <c r="B103" s="89">
        <v>4192.04955918</v>
      </c>
      <c r="C103" s="89">
        <f t="shared" ref="C103" si="112">G103+K103</f>
        <v>1690.22049313</v>
      </c>
      <c r="D103" s="89">
        <f t="shared" ref="D103" si="113">H103+L103</f>
        <v>1038.62661284</v>
      </c>
      <c r="E103" s="89">
        <f t="shared" ref="E103" si="114">I103+M103</f>
        <v>1463.2024532099999</v>
      </c>
      <c r="F103" s="89">
        <v>3001.4704187299999</v>
      </c>
      <c r="G103" s="89">
        <v>1543.1775235600001</v>
      </c>
      <c r="H103" s="89">
        <v>927.70836233</v>
      </c>
      <c r="I103" s="89">
        <v>530.58453283999995</v>
      </c>
      <c r="J103" s="89">
        <v>1190.5791404500001</v>
      </c>
      <c r="K103" s="89">
        <v>147.04296957</v>
      </c>
      <c r="L103" s="89">
        <v>110.91825050999999</v>
      </c>
      <c r="M103" s="89">
        <v>932.61792036999998</v>
      </c>
      <c r="N103" s="89"/>
      <c r="O103" s="89"/>
      <c r="P103" s="89"/>
      <c r="Q103" s="89"/>
    </row>
    <row r="104" spans="1:17" hidden="1" outlineLevel="1" collapsed="1">
      <c r="A104" s="62">
        <v>43374</v>
      </c>
      <c r="B104" s="89">
        <v>4229.6282388099999</v>
      </c>
      <c r="C104" s="89">
        <f t="shared" ref="C104" si="115">G104+K104</f>
        <v>1725.7707287800001</v>
      </c>
      <c r="D104" s="89">
        <f t="shared" ref="D104" si="116">H104+L104</f>
        <v>1077.93178124</v>
      </c>
      <c r="E104" s="89">
        <f t="shared" ref="E104" si="117">I104+M104</f>
        <v>1425.92572879</v>
      </c>
      <c r="F104" s="89">
        <v>3060.9422641699998</v>
      </c>
      <c r="G104" s="89">
        <v>1578.53847883</v>
      </c>
      <c r="H104" s="89">
        <v>967.67253917999994</v>
      </c>
      <c r="I104" s="89">
        <v>514.73124615999996</v>
      </c>
      <c r="J104" s="89">
        <v>1168.68597464</v>
      </c>
      <c r="K104" s="89">
        <v>147.23224995000001</v>
      </c>
      <c r="L104" s="89">
        <v>110.25924206000001</v>
      </c>
      <c r="M104" s="89">
        <v>911.19448263000004</v>
      </c>
      <c r="N104" s="89"/>
      <c r="O104" s="89"/>
      <c r="P104" s="89"/>
      <c r="Q104" s="89"/>
    </row>
    <row r="105" spans="1:17" hidden="1" outlineLevel="1" collapsed="1">
      <c r="A105" s="62">
        <v>43405</v>
      </c>
      <c r="B105" s="89">
        <v>4325.3693159100003</v>
      </c>
      <c r="C105" s="89">
        <f t="shared" ref="C105" si="118">G105+K105</f>
        <v>1758.0705477000001</v>
      </c>
      <c r="D105" s="89">
        <f t="shared" ref="D105" si="119">H105+L105</f>
        <v>1120.52331276</v>
      </c>
      <c r="E105" s="89">
        <f t="shared" ref="E105" si="120">I105+M105</f>
        <v>1446.7754554500002</v>
      </c>
      <c r="F105" s="89">
        <v>3145.2051883099998</v>
      </c>
      <c r="G105" s="89">
        <v>1608.7271550800001</v>
      </c>
      <c r="H105" s="89">
        <v>1014.82690112</v>
      </c>
      <c r="I105" s="89">
        <v>521.65113211000005</v>
      </c>
      <c r="J105" s="89">
        <v>1180.1641276</v>
      </c>
      <c r="K105" s="89">
        <v>149.34339262</v>
      </c>
      <c r="L105" s="89">
        <v>105.69641163999999</v>
      </c>
      <c r="M105" s="89">
        <v>925.12432334000005</v>
      </c>
      <c r="N105" s="89"/>
      <c r="O105" s="89"/>
      <c r="P105" s="89"/>
      <c r="Q105" s="89"/>
    </row>
    <row r="106" spans="1:17" hidden="1" outlineLevel="1" collapsed="1">
      <c r="A106" s="62">
        <v>43435</v>
      </c>
      <c r="B106" s="89">
        <v>4201.9846332699999</v>
      </c>
      <c r="C106" s="89">
        <f t="shared" ref="C106" si="121">G106+K106</f>
        <v>1713.1546062099999</v>
      </c>
      <c r="D106" s="89">
        <f t="shared" ref="D106" si="122">H106+L106</f>
        <v>1152.5112641000001</v>
      </c>
      <c r="E106" s="89">
        <f t="shared" ref="E106" si="123">I106+M106</f>
        <v>1336.31876296</v>
      </c>
      <c r="F106" s="89">
        <v>3170.0323279200002</v>
      </c>
      <c r="G106" s="89">
        <v>1601.9604732299999</v>
      </c>
      <c r="H106" s="89">
        <v>1049.28887293</v>
      </c>
      <c r="I106" s="89">
        <v>518.78298175999998</v>
      </c>
      <c r="J106" s="89">
        <v>1031.95230535</v>
      </c>
      <c r="K106" s="89">
        <v>111.19413298000001</v>
      </c>
      <c r="L106" s="89">
        <v>103.22239116999999</v>
      </c>
      <c r="M106" s="89">
        <v>817.53578119999997</v>
      </c>
      <c r="N106" s="89"/>
      <c r="O106" s="89"/>
      <c r="P106" s="89"/>
      <c r="Q106" s="89"/>
    </row>
    <row r="107" spans="1:17" hidden="1" outlineLevel="1" collapsed="1">
      <c r="A107" s="62">
        <v>43466</v>
      </c>
      <c r="B107" s="89">
        <v>4264.6427913799998</v>
      </c>
      <c r="C107" s="89">
        <f t="shared" ref="C107" si="124">G107+K107</f>
        <v>1741.11886903</v>
      </c>
      <c r="D107" s="89">
        <f t="shared" ref="D107" si="125">H107+L107</f>
        <v>1187.15052803</v>
      </c>
      <c r="E107" s="89">
        <f t="shared" ref="E107" si="126">I107+M107</f>
        <v>1336.37339432</v>
      </c>
      <c r="F107" s="89">
        <v>3229.6110821799998</v>
      </c>
      <c r="G107" s="89">
        <v>1629.02652648</v>
      </c>
      <c r="H107" s="89">
        <v>1083.45535823</v>
      </c>
      <c r="I107" s="89">
        <v>517.12919747000001</v>
      </c>
      <c r="J107" s="89">
        <v>1035.0317092</v>
      </c>
      <c r="K107" s="89">
        <v>112.09234255</v>
      </c>
      <c r="L107" s="89">
        <v>103.6951698</v>
      </c>
      <c r="M107" s="89">
        <v>819.24419684999998</v>
      </c>
      <c r="N107" s="89"/>
      <c r="O107" s="89"/>
      <c r="P107" s="89"/>
      <c r="Q107" s="89"/>
    </row>
    <row r="108" spans="1:17" hidden="1" outlineLevel="1" collapsed="1">
      <c r="A108" s="62">
        <v>43497</v>
      </c>
      <c r="B108" s="89">
        <v>4278.1265341099997</v>
      </c>
      <c r="C108" s="89">
        <f t="shared" ref="C108" si="127">G108+K108</f>
        <v>1761.8076466399998</v>
      </c>
      <c r="D108" s="89">
        <f t="shared" ref="D108" si="128">H108+L108</f>
        <v>1216.7380989000001</v>
      </c>
      <c r="E108" s="89">
        <f t="shared" ref="E108" si="129">I108+M108</f>
        <v>1299.5807885700001</v>
      </c>
      <c r="F108" s="89">
        <v>3292.8483292199999</v>
      </c>
      <c r="G108" s="89">
        <v>1652.2923376199999</v>
      </c>
      <c r="H108" s="89">
        <v>1114.9268624900001</v>
      </c>
      <c r="I108" s="89">
        <v>525.62912911000001</v>
      </c>
      <c r="J108" s="89">
        <v>985.27820488999998</v>
      </c>
      <c r="K108" s="89">
        <v>109.51530902</v>
      </c>
      <c r="L108" s="89">
        <v>101.81123641000001</v>
      </c>
      <c r="M108" s="89">
        <v>773.95165945999997</v>
      </c>
      <c r="N108" s="89"/>
      <c r="O108" s="89"/>
      <c r="P108" s="89"/>
      <c r="Q108" s="89"/>
    </row>
    <row r="109" spans="1:17" hidden="1" outlineLevel="1" collapsed="1">
      <c r="A109" s="62">
        <v>43525</v>
      </c>
      <c r="B109" s="89">
        <v>4373.9448208399999</v>
      </c>
      <c r="C109" s="89">
        <f t="shared" ref="C109" si="130">G109+K109</f>
        <v>2057.8371686400001</v>
      </c>
      <c r="D109" s="89">
        <f t="shared" ref="D109" si="131">H109+L109</f>
        <v>1080.3720930100001</v>
      </c>
      <c r="E109" s="89">
        <f t="shared" ref="E109" si="132">I109+M109</f>
        <v>1235.73555919</v>
      </c>
      <c r="F109" s="89">
        <v>3387.6914145300002</v>
      </c>
      <c r="G109" s="89">
        <v>1913.10229706</v>
      </c>
      <c r="H109" s="89">
        <v>977.49735949000001</v>
      </c>
      <c r="I109" s="89">
        <v>497.09175798000001</v>
      </c>
      <c r="J109" s="89">
        <v>986.25340630999995</v>
      </c>
      <c r="K109" s="89">
        <v>144.73487158</v>
      </c>
      <c r="L109" s="89">
        <v>102.87473352000001</v>
      </c>
      <c r="M109" s="89">
        <v>738.64380120999999</v>
      </c>
      <c r="N109" s="89"/>
      <c r="O109" s="89"/>
      <c r="P109" s="89"/>
      <c r="Q109" s="89"/>
    </row>
    <row r="110" spans="1:17" hidden="1" outlineLevel="1" collapsed="1">
      <c r="A110" s="62">
        <v>43556</v>
      </c>
      <c r="B110" s="89">
        <v>4406.3868099199999</v>
      </c>
      <c r="C110" s="89">
        <f t="shared" ref="C110" si="133">G110+K110</f>
        <v>1788.3880179</v>
      </c>
      <c r="D110" s="89">
        <f t="shared" ref="D110" si="134">H110+L110</f>
        <v>1321.6548268899999</v>
      </c>
      <c r="E110" s="89">
        <f t="shared" ref="E110" si="135">I110+M110</f>
        <v>1296.34396513</v>
      </c>
      <c r="F110" s="89">
        <v>3448.45935964</v>
      </c>
      <c r="G110" s="89">
        <v>1689.5256726699999</v>
      </c>
      <c r="H110" s="89">
        <v>1218.6633249199999</v>
      </c>
      <c r="I110" s="89">
        <v>540.27036205000002</v>
      </c>
      <c r="J110" s="89">
        <v>957.92745028000002</v>
      </c>
      <c r="K110" s="89">
        <v>98.862345230000003</v>
      </c>
      <c r="L110" s="89">
        <v>102.99150197</v>
      </c>
      <c r="M110" s="89">
        <v>756.07360308</v>
      </c>
      <c r="N110" s="89"/>
      <c r="O110" s="89"/>
      <c r="P110" s="89"/>
      <c r="Q110" s="89"/>
    </row>
    <row r="111" spans="1:17" hidden="1" outlineLevel="1" collapsed="1">
      <c r="A111" s="62">
        <v>43586</v>
      </c>
      <c r="B111" s="89">
        <v>4487.06476982</v>
      </c>
      <c r="C111" s="89">
        <f t="shared" ref="C111" si="136">G111+K111</f>
        <v>1839.9076303099998</v>
      </c>
      <c r="D111" s="89">
        <f t="shared" ref="D111" si="137">H111+L111</f>
        <v>1369.48157661</v>
      </c>
      <c r="E111" s="89">
        <f t="shared" ref="E111" si="138">I111+M111</f>
        <v>1277.6755628999999</v>
      </c>
      <c r="F111" s="89">
        <v>3544.4547444200002</v>
      </c>
      <c r="G111" s="89">
        <v>1739.5630332999999</v>
      </c>
      <c r="H111" s="89">
        <v>1264.7941078900001</v>
      </c>
      <c r="I111" s="89">
        <v>540.09760323</v>
      </c>
      <c r="J111" s="89">
        <v>942.61002540000004</v>
      </c>
      <c r="K111" s="89">
        <v>100.34459701</v>
      </c>
      <c r="L111" s="89">
        <v>104.68746872</v>
      </c>
      <c r="M111" s="89">
        <v>737.57795967000004</v>
      </c>
      <c r="N111" s="89"/>
      <c r="O111" s="89"/>
      <c r="P111" s="89"/>
      <c r="Q111" s="89"/>
    </row>
    <row r="112" spans="1:17" hidden="1" outlineLevel="1" collapsed="1">
      <c r="A112" s="62">
        <v>43617</v>
      </c>
      <c r="B112" s="89">
        <v>4136.0895656499997</v>
      </c>
      <c r="C112" s="89">
        <f t="shared" ref="C112" si="139">G112+K112</f>
        <v>1873.7957408</v>
      </c>
      <c r="D112" s="89">
        <f t="shared" ref="D112" si="140">H112+L112</f>
        <v>1267.9541605500001</v>
      </c>
      <c r="E112" s="89">
        <f t="shared" ref="E112" si="141">I112+M112</f>
        <v>994.33966429999998</v>
      </c>
      <c r="F112" s="89">
        <v>3539.0617727899998</v>
      </c>
      <c r="G112" s="89">
        <v>1810.1052560400001</v>
      </c>
      <c r="H112" s="89">
        <v>1204.98518631</v>
      </c>
      <c r="I112" s="89">
        <v>523.97133043999997</v>
      </c>
      <c r="J112" s="89">
        <v>597.02779285999998</v>
      </c>
      <c r="K112" s="89">
        <v>63.690484759999997</v>
      </c>
      <c r="L112" s="89">
        <v>62.968974240000001</v>
      </c>
      <c r="M112" s="89">
        <v>470.36833386000001</v>
      </c>
      <c r="N112" s="89"/>
      <c r="O112" s="89"/>
      <c r="P112" s="89"/>
      <c r="Q112" s="89"/>
    </row>
    <row r="113" spans="1:17" hidden="1" outlineLevel="1" collapsed="1">
      <c r="A113" s="62">
        <v>43647</v>
      </c>
      <c r="B113" s="89">
        <v>4179.6362398499996</v>
      </c>
      <c r="C113" s="89">
        <f t="shared" ref="C113" si="142">G113+K113</f>
        <v>1924.74397641</v>
      </c>
      <c r="D113" s="89">
        <f t="shared" ref="D113" si="143">H113+L113</f>
        <v>1288.7413836599999</v>
      </c>
      <c r="E113" s="89">
        <f t="shared" ref="E113" si="144">I113+M113</f>
        <v>966.15087977999997</v>
      </c>
      <c r="F113" s="89">
        <v>3627.56110008</v>
      </c>
      <c r="G113" s="89">
        <v>1858.0746704200001</v>
      </c>
      <c r="H113" s="89">
        <v>1235.6476770899999</v>
      </c>
      <c r="I113" s="89">
        <v>533.83875257</v>
      </c>
      <c r="J113" s="89">
        <v>552.07513976999996</v>
      </c>
      <c r="K113" s="89">
        <v>66.669305989999998</v>
      </c>
      <c r="L113" s="89">
        <v>53.093706570000002</v>
      </c>
      <c r="M113" s="89">
        <v>432.31212721000003</v>
      </c>
      <c r="N113" s="89"/>
      <c r="O113" s="89"/>
      <c r="P113" s="89"/>
      <c r="Q113" s="89"/>
    </row>
    <row r="114" spans="1:17" hidden="1" outlineLevel="1" collapsed="1">
      <c r="A114" s="62">
        <v>43678</v>
      </c>
      <c r="B114" s="89">
        <v>4268.6281237599997</v>
      </c>
      <c r="C114" s="89">
        <f t="shared" ref="C114" si="145">G114+K114</f>
        <v>1962.6460751</v>
      </c>
      <c r="D114" s="89">
        <f t="shared" ref="D114" si="146">H114+L114</f>
        <v>1348.62598858</v>
      </c>
      <c r="E114" s="89">
        <f t="shared" ref="E114" si="147">I114+M114</f>
        <v>957.35606008000013</v>
      </c>
      <c r="F114" s="89">
        <v>3726.9497294399998</v>
      </c>
      <c r="G114" s="89">
        <v>1895.14796787</v>
      </c>
      <c r="H114" s="89">
        <v>1296.63467126</v>
      </c>
      <c r="I114" s="89">
        <v>535.16709031000005</v>
      </c>
      <c r="J114" s="89">
        <v>541.67839432000005</v>
      </c>
      <c r="K114" s="89">
        <v>67.498107230000002</v>
      </c>
      <c r="L114" s="89">
        <v>51.99131732</v>
      </c>
      <c r="M114" s="89">
        <v>422.18896977000003</v>
      </c>
      <c r="N114" s="89"/>
      <c r="O114" s="89"/>
      <c r="P114" s="89"/>
      <c r="Q114" s="89"/>
    </row>
    <row r="115" spans="1:17" hidden="1" outlineLevel="1" collapsed="1">
      <c r="A115" s="62">
        <v>43709</v>
      </c>
      <c r="B115" s="89">
        <v>4248.82061196</v>
      </c>
      <c r="C115" s="89">
        <f t="shared" ref="C115" si="148">G115+K115</f>
        <v>1979.1396974300001</v>
      </c>
      <c r="D115" s="89">
        <f t="shared" ref="D115" si="149">H115+L115</f>
        <v>1362.4919892799999</v>
      </c>
      <c r="E115" s="89">
        <f t="shared" ref="E115" si="150">I115+M115</f>
        <v>907.18892525000001</v>
      </c>
      <c r="F115" s="89">
        <v>3768.4213955300002</v>
      </c>
      <c r="G115" s="89">
        <v>1915.1031797200001</v>
      </c>
      <c r="H115" s="89">
        <v>1316.3371999799999</v>
      </c>
      <c r="I115" s="89">
        <v>536.98101583000005</v>
      </c>
      <c r="J115" s="89">
        <v>480.39921643000002</v>
      </c>
      <c r="K115" s="89">
        <v>64.036517709999998</v>
      </c>
      <c r="L115" s="89">
        <v>46.154789299999997</v>
      </c>
      <c r="M115" s="89">
        <v>370.20790942000002</v>
      </c>
      <c r="N115" s="89"/>
      <c r="O115" s="89"/>
      <c r="P115" s="89"/>
      <c r="Q115" s="89"/>
    </row>
    <row r="116" spans="1:17" hidden="1" outlineLevel="1" collapsed="1">
      <c r="A116" s="62">
        <v>43739</v>
      </c>
      <c r="B116" s="89">
        <v>4315.4220576799999</v>
      </c>
      <c r="C116" s="89">
        <f t="shared" ref="C116" si="151">G116+K116</f>
        <v>1972.39414091</v>
      </c>
      <c r="D116" s="89">
        <f t="shared" ref="D116" si="152">H116+L116</f>
        <v>1389.9654229300002</v>
      </c>
      <c r="E116" s="89">
        <f t="shared" ref="E116" si="153">I116+M116</f>
        <v>953.06249383999989</v>
      </c>
      <c r="F116" s="89">
        <v>3825.4393127799999</v>
      </c>
      <c r="G116" s="89">
        <v>1906.17042724</v>
      </c>
      <c r="H116" s="89">
        <v>1342.2342904100001</v>
      </c>
      <c r="I116" s="89">
        <v>577.03459512999996</v>
      </c>
      <c r="J116" s="89">
        <v>489.9827449</v>
      </c>
      <c r="K116" s="89">
        <v>66.223713669999995</v>
      </c>
      <c r="L116" s="89">
        <v>47.731132520000003</v>
      </c>
      <c r="M116" s="89">
        <v>376.02789870999999</v>
      </c>
      <c r="N116" s="89"/>
      <c r="O116" s="89"/>
      <c r="P116" s="89"/>
      <c r="Q116" s="89"/>
    </row>
    <row r="117" spans="1:17" hidden="1" outlineLevel="1" collapsed="1">
      <c r="A117" s="62">
        <v>43770</v>
      </c>
      <c r="B117" s="89">
        <v>4322.7591245000003</v>
      </c>
      <c r="C117" s="89">
        <f t="shared" ref="C117" si="154">G117+K117</f>
        <v>1968.89962459</v>
      </c>
      <c r="D117" s="89">
        <f t="shared" ref="D117" si="155">H117+L117</f>
        <v>1420.04518611</v>
      </c>
      <c r="E117" s="89">
        <f t="shared" ref="E117" si="156">I117+M117</f>
        <v>933.81431380000004</v>
      </c>
      <c r="F117" s="89">
        <v>3857.0297275799999</v>
      </c>
      <c r="G117" s="89">
        <v>1905.36162683</v>
      </c>
      <c r="H117" s="89">
        <v>1374.3551469700001</v>
      </c>
      <c r="I117" s="89">
        <v>577.31295378000004</v>
      </c>
      <c r="J117" s="89">
        <v>465.72939692</v>
      </c>
      <c r="K117" s="89">
        <v>63.537997760000003</v>
      </c>
      <c r="L117" s="89">
        <v>45.690039140000003</v>
      </c>
      <c r="M117" s="89">
        <v>356.50136001999999</v>
      </c>
      <c r="N117" s="89"/>
      <c r="O117" s="89"/>
      <c r="P117" s="89"/>
      <c r="Q117" s="89"/>
    </row>
    <row r="118" spans="1:17" hidden="1" outlineLevel="1" collapsed="1">
      <c r="A118" s="62">
        <v>43800</v>
      </c>
      <c r="B118" s="89">
        <v>4363.1480149700001</v>
      </c>
      <c r="C118" s="89">
        <f t="shared" ref="C118" si="157">G118+K118</f>
        <v>2013.90278352</v>
      </c>
      <c r="D118" s="89">
        <f t="shared" ref="D118" si="158">H118+L118</f>
        <v>1467.568904</v>
      </c>
      <c r="E118" s="89">
        <f t="shared" ref="E118" si="159">I118+M118</f>
        <v>881.67632744999992</v>
      </c>
      <c r="F118" s="89">
        <v>3940.09059032</v>
      </c>
      <c r="G118" s="89">
        <v>1951.2671991699999</v>
      </c>
      <c r="H118" s="89">
        <v>1422.2942964599999</v>
      </c>
      <c r="I118" s="89">
        <v>566.52909468999997</v>
      </c>
      <c r="J118" s="89">
        <v>423.05742464999997</v>
      </c>
      <c r="K118" s="89">
        <v>62.635584350000002</v>
      </c>
      <c r="L118" s="89">
        <v>45.274607539999998</v>
      </c>
      <c r="M118" s="89">
        <v>315.14723276000001</v>
      </c>
      <c r="N118" s="89"/>
      <c r="O118" s="89"/>
      <c r="P118" s="89"/>
      <c r="Q118" s="89"/>
    </row>
    <row r="119" spans="1:17" hidden="1" outlineLevel="1" collapsed="1">
      <c r="A119" s="62">
        <v>43831</v>
      </c>
      <c r="B119" s="89">
        <v>4457.3846748100004</v>
      </c>
      <c r="C119" s="89">
        <f t="shared" ref="C119" si="160">G119+K119</f>
        <v>2049.73031722</v>
      </c>
      <c r="D119" s="89">
        <f t="shared" ref="D119" si="161">H119+L119</f>
        <v>1514.17168692</v>
      </c>
      <c r="E119" s="89">
        <f t="shared" ref="E119" si="162">I119+M119</f>
        <v>893.48267066999995</v>
      </c>
      <c r="F119" s="89">
        <v>4015.38233214</v>
      </c>
      <c r="G119" s="89">
        <v>1984.10786665</v>
      </c>
      <c r="H119" s="89">
        <v>1466.7568522500001</v>
      </c>
      <c r="I119" s="89">
        <v>564.51761323999995</v>
      </c>
      <c r="J119" s="89">
        <v>442.00234267000002</v>
      </c>
      <c r="K119" s="89">
        <v>65.622450569999998</v>
      </c>
      <c r="L119" s="89">
        <v>47.414834669999998</v>
      </c>
      <c r="M119" s="89">
        <v>328.96505743</v>
      </c>
      <c r="N119" s="89"/>
      <c r="O119" s="89"/>
      <c r="P119" s="89"/>
      <c r="Q119" s="89"/>
    </row>
    <row r="120" spans="1:17" hidden="1" outlineLevel="1" collapsed="1">
      <c r="A120" s="62">
        <v>43862</v>
      </c>
      <c r="B120" s="89">
        <v>4494.84903244</v>
      </c>
      <c r="C120" s="89">
        <f t="shared" ref="C120" si="163">G120+K120</f>
        <v>2066.9003931699999</v>
      </c>
      <c r="D120" s="89">
        <f t="shared" ref="D120" si="164">H120+L120</f>
        <v>1541.3520259899999</v>
      </c>
      <c r="E120" s="89">
        <f t="shared" ref="E120" si="165">I120+M120</f>
        <v>886.59661328000004</v>
      </c>
      <c r="F120" s="89">
        <v>4065.0848764399998</v>
      </c>
      <c r="G120" s="89">
        <v>2002.42835537</v>
      </c>
      <c r="H120" s="89">
        <v>1494.85662112</v>
      </c>
      <c r="I120" s="89">
        <v>567.79989995000005</v>
      </c>
      <c r="J120" s="89">
        <v>429.76415600000001</v>
      </c>
      <c r="K120" s="89">
        <v>64.472037799999995</v>
      </c>
      <c r="L120" s="89">
        <v>46.495404870000002</v>
      </c>
      <c r="M120" s="89">
        <v>318.79671332999999</v>
      </c>
      <c r="N120" s="89"/>
      <c r="O120" s="89"/>
      <c r="P120" s="89"/>
      <c r="Q120" s="89"/>
    </row>
    <row r="121" spans="1:17" hidden="1" outlineLevel="1" collapsed="1">
      <c r="A121" s="62">
        <v>43891</v>
      </c>
      <c r="B121" s="89">
        <v>4592.8546824300001</v>
      </c>
      <c r="C121" s="89">
        <f t="shared" ref="C121" si="166">G121+K121</f>
        <v>2122.30552167</v>
      </c>
      <c r="D121" s="89">
        <f t="shared" ref="D121" si="167">H121+L121</f>
        <v>1551.1759102800002</v>
      </c>
      <c r="E121" s="89">
        <f t="shared" ref="E121" si="168">I121+M121</f>
        <v>919.37325048000002</v>
      </c>
      <c r="F121" s="89">
        <v>4108.5047080599998</v>
      </c>
      <c r="G121" s="89">
        <v>2048.8137942200001</v>
      </c>
      <c r="H121" s="89">
        <v>1498.4813590900001</v>
      </c>
      <c r="I121" s="89">
        <v>561.20955475000005</v>
      </c>
      <c r="J121" s="89">
        <v>484.34997436999998</v>
      </c>
      <c r="K121" s="89">
        <v>73.491727449999999</v>
      </c>
      <c r="L121" s="89">
        <v>52.694551189999999</v>
      </c>
      <c r="M121" s="89">
        <v>358.16369572999997</v>
      </c>
      <c r="N121" s="89"/>
      <c r="O121" s="89"/>
      <c r="P121" s="89"/>
      <c r="Q121" s="89"/>
    </row>
    <row r="122" spans="1:17" hidden="1" outlineLevel="1" collapsed="1">
      <c r="A122" s="62">
        <v>43922</v>
      </c>
      <c r="B122" s="89">
        <v>4440.2738212499999</v>
      </c>
      <c r="C122" s="89">
        <f t="shared" ref="C122" si="169">G122+K122</f>
        <v>2008.8816938300001</v>
      </c>
      <c r="D122" s="89">
        <f t="shared" ref="D122" si="170">H122+L122</f>
        <v>1514.8981695800001</v>
      </c>
      <c r="E122" s="89">
        <f t="shared" ref="E122" si="171">I122+M122</f>
        <v>916.49395784000001</v>
      </c>
      <c r="F122" s="89">
        <v>3975.2705829900001</v>
      </c>
      <c r="G122" s="89">
        <v>1938.4718053500001</v>
      </c>
      <c r="H122" s="89">
        <v>1464.63177554</v>
      </c>
      <c r="I122" s="89">
        <v>572.16700209999999</v>
      </c>
      <c r="J122" s="89">
        <v>465.00323825999999</v>
      </c>
      <c r="K122" s="89">
        <v>70.409888480000006</v>
      </c>
      <c r="L122" s="89">
        <v>50.266394040000002</v>
      </c>
      <c r="M122" s="89">
        <v>344.32695574000002</v>
      </c>
      <c r="N122" s="89"/>
      <c r="O122" s="89"/>
      <c r="P122" s="89"/>
      <c r="Q122" s="89"/>
    </row>
    <row r="123" spans="1:17" hidden="1" outlineLevel="1" collapsed="1">
      <c r="A123" s="62">
        <v>43952</v>
      </c>
      <c r="B123" s="89">
        <v>4416.8648899899999</v>
      </c>
      <c r="C123" s="89">
        <f t="shared" ref="C123" si="172">G123+K123</f>
        <v>2016.9789387199999</v>
      </c>
      <c r="D123" s="89">
        <f t="shared" ref="D123" si="173">H123+L123</f>
        <v>1506.3644077499998</v>
      </c>
      <c r="E123" s="89">
        <f t="shared" ref="E123" si="174">I123+M123</f>
        <v>893.52154352000002</v>
      </c>
      <c r="F123" s="89">
        <v>3954.0212638399998</v>
      </c>
      <c r="G123" s="89">
        <v>1946.8684106799999</v>
      </c>
      <c r="H123" s="89">
        <v>1456.3168994099999</v>
      </c>
      <c r="I123" s="89">
        <v>550.83595375000004</v>
      </c>
      <c r="J123" s="89">
        <v>462.84362614999998</v>
      </c>
      <c r="K123" s="89">
        <v>70.110528040000005</v>
      </c>
      <c r="L123" s="89">
        <v>50.04750834</v>
      </c>
      <c r="M123" s="89">
        <v>342.68558976999998</v>
      </c>
      <c r="N123" s="89"/>
      <c r="O123" s="89"/>
      <c r="P123" s="89"/>
      <c r="Q123" s="89"/>
    </row>
    <row r="124" spans="1:17" hidden="1" outlineLevel="1" collapsed="1">
      <c r="A124" s="62">
        <v>43983</v>
      </c>
      <c r="B124" s="89">
        <v>4416.4148912000001</v>
      </c>
      <c r="C124" s="89">
        <f t="shared" ref="C124" si="175">G124+K124</f>
        <v>2017.8804628300002</v>
      </c>
      <c r="D124" s="89">
        <f t="shared" ref="D124" si="176">H124+L124</f>
        <v>1519.5674345499999</v>
      </c>
      <c r="E124" s="89">
        <f t="shared" ref="E124" si="177">I124+M124</f>
        <v>878.96699381999997</v>
      </c>
      <c r="F124" s="89">
        <v>3959.8558534099998</v>
      </c>
      <c r="G124" s="89">
        <v>1948.0696023800001</v>
      </c>
      <c r="H124" s="89">
        <v>1470.0796643799999</v>
      </c>
      <c r="I124" s="89">
        <v>541.70658664999996</v>
      </c>
      <c r="J124" s="89">
        <v>456.55903778999999</v>
      </c>
      <c r="K124" s="89">
        <v>69.810860450000007</v>
      </c>
      <c r="L124" s="89">
        <v>49.487770169999997</v>
      </c>
      <c r="M124" s="89">
        <v>337.26040717000001</v>
      </c>
      <c r="N124" s="89"/>
      <c r="O124" s="89"/>
      <c r="P124" s="89"/>
      <c r="Q124" s="89"/>
    </row>
    <row r="125" spans="1:17" hidden="1" outlineLevel="1" collapsed="1">
      <c r="A125" s="62">
        <v>44013</v>
      </c>
      <c r="B125" s="89">
        <v>4434.0909315199997</v>
      </c>
      <c r="C125" s="89">
        <f t="shared" ref="C125" si="178">G125+K125</f>
        <v>2015.1369188599999</v>
      </c>
      <c r="D125" s="89">
        <f t="shared" ref="D125" si="179">H125+L125</f>
        <v>1529.84200708</v>
      </c>
      <c r="E125" s="89">
        <f t="shared" ref="E125" si="180">I125+M125</f>
        <v>889.11200557999996</v>
      </c>
      <c r="F125" s="89">
        <v>3963.2740773700002</v>
      </c>
      <c r="G125" s="89">
        <v>1945.84370386</v>
      </c>
      <c r="H125" s="89">
        <v>1479.0974498800001</v>
      </c>
      <c r="I125" s="89">
        <v>538.33292362999998</v>
      </c>
      <c r="J125" s="89">
        <v>470.81685414999998</v>
      </c>
      <c r="K125" s="89">
        <v>69.293215000000004</v>
      </c>
      <c r="L125" s="89">
        <v>50.744557200000003</v>
      </c>
      <c r="M125" s="89">
        <v>350.77908194999998</v>
      </c>
      <c r="N125" s="89"/>
      <c r="O125" s="89"/>
      <c r="P125" s="89"/>
      <c r="Q125" s="89"/>
    </row>
    <row r="126" spans="1:17" hidden="1" outlineLevel="1" collapsed="1">
      <c r="A126" s="62">
        <v>44044</v>
      </c>
      <c r="B126" s="89">
        <v>4479.2392240600002</v>
      </c>
      <c r="C126" s="89">
        <f t="shared" ref="C126" si="181">G126+K126</f>
        <v>2057.4193372700001</v>
      </c>
      <c r="D126" s="89">
        <f t="shared" ref="D126" si="182">H126+L126</f>
        <v>1536.6577791499999</v>
      </c>
      <c r="E126" s="89">
        <f t="shared" ref="E126" si="183">I126+M126</f>
        <v>885.16210763999993</v>
      </c>
      <c r="F126" s="89">
        <v>4017.643356</v>
      </c>
      <c r="G126" s="89">
        <v>1988.2761978000001</v>
      </c>
      <c r="H126" s="89">
        <v>1487.77126686</v>
      </c>
      <c r="I126" s="89">
        <v>541.59589133999998</v>
      </c>
      <c r="J126" s="89">
        <v>461.59586805999999</v>
      </c>
      <c r="K126" s="89">
        <v>69.143139469999994</v>
      </c>
      <c r="L126" s="89">
        <v>48.886512289999999</v>
      </c>
      <c r="M126" s="89">
        <v>343.56621630000001</v>
      </c>
      <c r="N126" s="89"/>
      <c r="O126" s="89"/>
      <c r="P126" s="89"/>
      <c r="Q126" s="89"/>
    </row>
    <row r="127" spans="1:17" hidden="1" outlineLevel="1" collapsed="1">
      <c r="A127" s="62">
        <v>44075</v>
      </c>
      <c r="B127" s="89">
        <v>4496.3501612099999</v>
      </c>
      <c r="C127" s="89">
        <f t="shared" ref="C127" si="184">G127+K127</f>
        <v>2058.73982983</v>
      </c>
      <c r="D127" s="89">
        <f t="shared" ref="D127" si="185">H127+L127</f>
        <v>1541.6086713499999</v>
      </c>
      <c r="E127" s="89">
        <f t="shared" ref="E127" si="186">I127+M127</f>
        <v>896.00166003000004</v>
      </c>
      <c r="F127" s="89">
        <v>4025.9973780199998</v>
      </c>
      <c r="G127" s="89">
        <v>1987.1929048500001</v>
      </c>
      <c r="H127" s="89">
        <v>1491.5146031899999</v>
      </c>
      <c r="I127" s="89">
        <v>547.28986998000005</v>
      </c>
      <c r="J127" s="89">
        <v>470.35278319000003</v>
      </c>
      <c r="K127" s="89">
        <v>71.54692498</v>
      </c>
      <c r="L127" s="89">
        <v>50.094068159999999</v>
      </c>
      <c r="M127" s="89">
        <v>348.71179004999999</v>
      </c>
      <c r="N127" s="89"/>
      <c r="O127" s="89"/>
      <c r="P127" s="89"/>
      <c r="Q127" s="89"/>
    </row>
    <row r="128" spans="1:17" hidden="1" outlineLevel="1" collapsed="1">
      <c r="A128" s="62">
        <v>44105</v>
      </c>
      <c r="B128" s="89">
        <v>4335.75024304</v>
      </c>
      <c r="C128" s="89">
        <f t="shared" ref="C128" si="187">G128+K128</f>
        <v>1964.9455297300001</v>
      </c>
      <c r="D128" s="89">
        <f t="shared" ref="D128" si="188">H128+L128</f>
        <v>1511.4675710899999</v>
      </c>
      <c r="E128" s="89">
        <f t="shared" ref="E128" si="189">I128+M128</f>
        <v>859.33714222000003</v>
      </c>
      <c r="F128" s="89">
        <v>3964.9788817499998</v>
      </c>
      <c r="G128" s="89">
        <v>1921.65018747</v>
      </c>
      <c r="H128" s="89">
        <v>1493.9589442399999</v>
      </c>
      <c r="I128" s="89">
        <v>549.36975003999999</v>
      </c>
      <c r="J128" s="89">
        <v>370.77136129000002</v>
      </c>
      <c r="K128" s="89">
        <v>43.295342259999998</v>
      </c>
      <c r="L128" s="89">
        <v>17.508626849999999</v>
      </c>
      <c r="M128" s="89">
        <v>309.96739217999999</v>
      </c>
      <c r="N128" s="89"/>
      <c r="O128" s="89"/>
      <c r="P128" s="89"/>
      <c r="Q128" s="89"/>
    </row>
    <row r="129" spans="1:17" hidden="1" outlineLevel="1" collapsed="1">
      <c r="A129" s="62">
        <v>44136</v>
      </c>
      <c r="B129" s="89">
        <v>4302.7016967500003</v>
      </c>
      <c r="C129" s="89">
        <f t="shared" ref="C129" si="190">G129+K129</f>
        <v>1970.7743658000002</v>
      </c>
      <c r="D129" s="89">
        <f t="shared" ref="D129" si="191">H129+L129</f>
        <v>1522.4490997399998</v>
      </c>
      <c r="E129" s="89">
        <f t="shared" ref="E129" si="192">I129+M129</f>
        <v>809.47823120999988</v>
      </c>
      <c r="F129" s="89">
        <v>3985.4574138900002</v>
      </c>
      <c r="G129" s="89">
        <v>1927.2282793500001</v>
      </c>
      <c r="H129" s="89">
        <v>1505.2377337299999</v>
      </c>
      <c r="I129" s="89">
        <v>552.99140080999996</v>
      </c>
      <c r="J129" s="89">
        <v>317.24428286</v>
      </c>
      <c r="K129" s="89">
        <v>43.546086449999997</v>
      </c>
      <c r="L129" s="89">
        <v>17.211366009999999</v>
      </c>
      <c r="M129" s="89">
        <v>256.48683039999997</v>
      </c>
      <c r="N129" s="89"/>
      <c r="O129" s="89"/>
      <c r="P129" s="89"/>
      <c r="Q129" s="89"/>
    </row>
    <row r="130" spans="1:17" hidden="1" outlineLevel="1" collapsed="1">
      <c r="A130" s="62">
        <v>44166</v>
      </c>
      <c r="B130" s="89">
        <v>4257.3277912200001</v>
      </c>
      <c r="C130" s="89">
        <f t="shared" ref="C130" si="193">G130+K130</f>
        <v>1957.1041445800001</v>
      </c>
      <c r="D130" s="89">
        <f t="shared" ref="D130" si="194">H130+L130</f>
        <v>1513.21570516</v>
      </c>
      <c r="E130" s="89">
        <f t="shared" ref="E130" si="195">I130+M130</f>
        <v>787.00794148</v>
      </c>
      <c r="F130" s="89">
        <v>3963.76046116</v>
      </c>
      <c r="G130" s="89">
        <v>1913.7647626600001</v>
      </c>
      <c r="H130" s="89">
        <v>1494.79361965</v>
      </c>
      <c r="I130" s="89">
        <v>555.20207885000002</v>
      </c>
      <c r="J130" s="89">
        <v>293.56733006000002</v>
      </c>
      <c r="K130" s="89">
        <v>43.339381920000001</v>
      </c>
      <c r="L130" s="89">
        <v>18.422085509999999</v>
      </c>
      <c r="M130" s="89">
        <v>231.80586263000001</v>
      </c>
      <c r="N130" s="89"/>
      <c r="O130" s="89"/>
      <c r="P130" s="89"/>
      <c r="Q130" s="89"/>
    </row>
    <row r="131" spans="1:17" hidden="1" outlineLevel="1" collapsed="1">
      <c r="A131" s="62">
        <v>44197</v>
      </c>
      <c r="B131" s="89">
        <v>4278.2405768999997</v>
      </c>
      <c r="C131" s="89">
        <f t="shared" ref="C131" si="196">G131+K131</f>
        <v>1972.5079467400001</v>
      </c>
      <c r="D131" s="89">
        <f t="shared" ref="D131" si="197">H131+L131</f>
        <v>1513.3713045099998</v>
      </c>
      <c r="E131" s="89">
        <f t="shared" ref="E131" si="198">I131+M131</f>
        <v>792.36132565000003</v>
      </c>
      <c r="F131" s="89">
        <v>3985.1794625500002</v>
      </c>
      <c r="G131" s="89">
        <v>1928.4589510000001</v>
      </c>
      <c r="H131" s="89">
        <v>1494.71451665</v>
      </c>
      <c r="I131" s="89">
        <v>562.00599490000002</v>
      </c>
      <c r="J131" s="89">
        <v>293.06111435000003</v>
      </c>
      <c r="K131" s="89">
        <v>44.048995740000002</v>
      </c>
      <c r="L131" s="89">
        <v>18.656787860000001</v>
      </c>
      <c r="M131" s="89">
        <v>230.35533075000001</v>
      </c>
      <c r="N131" s="89"/>
      <c r="O131" s="89"/>
      <c r="P131" s="89"/>
      <c r="Q131" s="89"/>
    </row>
    <row r="132" spans="1:17" hidden="1" outlineLevel="1" collapsed="1">
      <c r="A132" s="62">
        <v>44228</v>
      </c>
      <c r="B132" s="89">
        <v>4279.6495876500003</v>
      </c>
      <c r="C132" s="89">
        <f t="shared" ref="C132" si="199">G132+K132</f>
        <v>1988.4286437999999</v>
      </c>
      <c r="D132" s="89">
        <f t="shared" ref="D132" si="200">H132+L132</f>
        <v>1536.3754338700001</v>
      </c>
      <c r="E132" s="89">
        <f t="shared" ref="E132" si="201">I132+M132</f>
        <v>754.84550997999997</v>
      </c>
      <c r="F132" s="89">
        <v>4024.17355481</v>
      </c>
      <c r="G132" s="89">
        <v>1944.4604536899999</v>
      </c>
      <c r="H132" s="89">
        <v>1518.1238895500001</v>
      </c>
      <c r="I132" s="89">
        <v>561.58921156999997</v>
      </c>
      <c r="J132" s="89">
        <v>255.47603283999999</v>
      </c>
      <c r="K132" s="89">
        <v>43.968190110000002</v>
      </c>
      <c r="L132" s="89">
        <v>18.251544320000001</v>
      </c>
      <c r="M132" s="89">
        <v>193.25629841</v>
      </c>
      <c r="N132" s="89"/>
      <c r="O132" s="89"/>
      <c r="P132" s="89"/>
      <c r="Q132" s="89"/>
    </row>
    <row r="133" spans="1:17" hidden="1" outlineLevel="1" collapsed="1">
      <c r="A133" s="62">
        <v>44256</v>
      </c>
      <c r="B133" s="89">
        <v>4385.1572779999997</v>
      </c>
      <c r="C133" s="89">
        <f t="shared" ref="C133" si="202">G133+K133</f>
        <v>2035.4442933</v>
      </c>
      <c r="D133" s="89">
        <f t="shared" ref="D133" si="203">H133+L133</f>
        <v>1591.94738581</v>
      </c>
      <c r="E133" s="89">
        <f t="shared" ref="E133" si="204">I133+M133</f>
        <v>757.76559888999998</v>
      </c>
      <c r="F133" s="89">
        <v>4135.3321019799996</v>
      </c>
      <c r="G133" s="89">
        <v>1991.3534591299999</v>
      </c>
      <c r="H133" s="89">
        <v>1574.1034066899999</v>
      </c>
      <c r="I133" s="89">
        <v>569.87523615999999</v>
      </c>
      <c r="J133" s="89">
        <v>249.82517601999999</v>
      </c>
      <c r="K133" s="89">
        <v>44.090834170000001</v>
      </c>
      <c r="L133" s="89">
        <v>17.84397912</v>
      </c>
      <c r="M133" s="89">
        <v>187.89036272999999</v>
      </c>
      <c r="N133" s="89"/>
      <c r="O133" s="89"/>
      <c r="P133" s="89"/>
      <c r="Q133" s="89"/>
    </row>
    <row r="134" spans="1:17" hidden="1" outlineLevel="1" collapsed="1">
      <c r="A134" s="62">
        <v>44287</v>
      </c>
      <c r="B134" s="89">
        <v>4463.0303731599997</v>
      </c>
      <c r="C134" s="89">
        <f t="shared" ref="C134" si="205">G134+K134</f>
        <v>2061.6285453199998</v>
      </c>
      <c r="D134" s="89">
        <f t="shared" ref="D134" si="206">H134+L134</f>
        <v>1631.6407733999999</v>
      </c>
      <c r="E134" s="89">
        <f t="shared" ref="E134" si="207">I134+M134</f>
        <v>769.76105444000007</v>
      </c>
      <c r="F134" s="89">
        <v>4228.0075657400002</v>
      </c>
      <c r="G134" s="89">
        <v>2029.5594382100001</v>
      </c>
      <c r="H134" s="89">
        <v>1614.4313767799999</v>
      </c>
      <c r="I134" s="89">
        <v>584.01675075000003</v>
      </c>
      <c r="J134" s="89">
        <v>235.02280741999999</v>
      </c>
      <c r="K134" s="89">
        <v>32.069107109999997</v>
      </c>
      <c r="L134" s="89">
        <v>17.20939662</v>
      </c>
      <c r="M134" s="89">
        <v>185.74430369000001</v>
      </c>
      <c r="N134" s="89"/>
      <c r="O134" s="89"/>
      <c r="P134" s="89"/>
      <c r="Q134" s="89"/>
    </row>
    <row r="135" spans="1:17" hidden="1" outlineLevel="1" collapsed="1">
      <c r="A135" s="62">
        <v>44317</v>
      </c>
      <c r="B135" s="89">
        <v>4581.5123909000004</v>
      </c>
      <c r="C135" s="89">
        <f t="shared" ref="C135" si="208">G135+K135</f>
        <v>2113.4308449499999</v>
      </c>
      <c r="D135" s="89">
        <f t="shared" ref="D135" si="209">H135+L135</f>
        <v>1675.08761564</v>
      </c>
      <c r="E135" s="89">
        <f t="shared" ref="E135" si="210">I135+M135</f>
        <v>792.99393031</v>
      </c>
      <c r="F135" s="89">
        <v>4348.3910819599996</v>
      </c>
      <c r="G135" s="89">
        <v>2081.3096759300001</v>
      </c>
      <c r="H135" s="89">
        <v>1658.08952759</v>
      </c>
      <c r="I135" s="89">
        <v>608.99187844000005</v>
      </c>
      <c r="J135" s="89">
        <v>233.12130894000001</v>
      </c>
      <c r="K135" s="89">
        <v>32.121169020000004</v>
      </c>
      <c r="L135" s="89">
        <v>16.99808805</v>
      </c>
      <c r="M135" s="89">
        <v>184.00205187</v>
      </c>
      <c r="N135" s="89"/>
      <c r="O135" s="89"/>
      <c r="P135" s="89"/>
      <c r="Q135" s="89"/>
    </row>
    <row r="136" spans="1:17" hidden="1" outlineLevel="1" collapsed="1">
      <c r="A136" s="62">
        <v>44348</v>
      </c>
      <c r="B136" s="89">
        <v>4678.93801945</v>
      </c>
      <c r="C136" s="89">
        <f t="shared" ref="C136" si="211">G136+K136</f>
        <v>2162.9707004799998</v>
      </c>
      <c r="D136" s="89">
        <f t="shared" ref="D136" si="212">H136+L136</f>
        <v>1704.0224188699999</v>
      </c>
      <c r="E136" s="89">
        <f t="shared" ref="E136" si="213">I136+M136</f>
        <v>811.94490010000004</v>
      </c>
      <c r="F136" s="89">
        <v>4453.66465745</v>
      </c>
      <c r="G136" s="89">
        <v>2131.1734172199999</v>
      </c>
      <c r="H136" s="89">
        <v>1687.13433175</v>
      </c>
      <c r="I136" s="89">
        <v>635.35690848000002</v>
      </c>
      <c r="J136" s="89">
        <v>225.27336199999999</v>
      </c>
      <c r="K136" s="89">
        <v>31.79728326</v>
      </c>
      <c r="L136" s="89">
        <v>16.888087120000002</v>
      </c>
      <c r="M136" s="89">
        <v>176.58799162</v>
      </c>
      <c r="N136" s="89"/>
      <c r="O136" s="89"/>
      <c r="P136" s="89"/>
      <c r="Q136" s="89"/>
    </row>
    <row r="137" spans="1:17" hidden="1" outlineLevel="1" collapsed="1">
      <c r="A137" s="62">
        <v>44378</v>
      </c>
      <c r="B137" s="89">
        <v>4780.2040997000004</v>
      </c>
      <c r="C137" s="89">
        <f t="shared" ref="C137" si="214">G137+K137</f>
        <v>2204.2752426400002</v>
      </c>
      <c r="D137" s="89">
        <f t="shared" ref="D137" si="215">H137+L137</f>
        <v>1742.1170250100001</v>
      </c>
      <c r="E137" s="89">
        <f t="shared" ref="E137" si="216">I137+M137</f>
        <v>833.81183205000002</v>
      </c>
      <c r="F137" s="89">
        <v>4561.4022443800004</v>
      </c>
      <c r="G137" s="89">
        <v>2172.6107983400002</v>
      </c>
      <c r="H137" s="89">
        <v>1725.5853930400001</v>
      </c>
      <c r="I137" s="89">
        <v>663.206053</v>
      </c>
      <c r="J137" s="89">
        <v>218.80185531999999</v>
      </c>
      <c r="K137" s="89">
        <v>31.6644443</v>
      </c>
      <c r="L137" s="89">
        <v>16.531631969999999</v>
      </c>
      <c r="M137" s="89">
        <v>170.60577905</v>
      </c>
      <c r="N137" s="89"/>
      <c r="O137" s="89"/>
      <c r="P137" s="89"/>
      <c r="Q137" s="89"/>
    </row>
    <row r="138" spans="1:17" hidden="1" outlineLevel="1" collapsed="1">
      <c r="A138" s="62">
        <v>44409</v>
      </c>
      <c r="B138" s="89">
        <v>4922.7911705200004</v>
      </c>
      <c r="C138" s="89">
        <f t="shared" ref="C138" si="217">G138+K138</f>
        <v>2293.3457345800002</v>
      </c>
      <c r="D138" s="89">
        <f t="shared" ref="D138" si="218">H138+L138</f>
        <v>1774.21892557</v>
      </c>
      <c r="E138" s="89">
        <f t="shared" ref="E138" si="219">I138+M138</f>
        <v>855.22651037000003</v>
      </c>
      <c r="F138" s="89">
        <v>4706.3274541600003</v>
      </c>
      <c r="G138" s="89">
        <v>2262.6586293</v>
      </c>
      <c r="H138" s="89">
        <v>1757.7664887200001</v>
      </c>
      <c r="I138" s="89">
        <v>685.90233613999999</v>
      </c>
      <c r="J138" s="89">
        <v>216.46371636000001</v>
      </c>
      <c r="K138" s="89">
        <v>30.687105280000001</v>
      </c>
      <c r="L138" s="89">
        <v>16.452436850000002</v>
      </c>
      <c r="M138" s="89">
        <v>169.32417423000001</v>
      </c>
      <c r="N138" s="89"/>
      <c r="O138" s="89"/>
      <c r="P138" s="89"/>
      <c r="Q138" s="89"/>
    </row>
    <row r="139" spans="1:17" hidden="1" outlineLevel="1" collapsed="1">
      <c r="A139" s="62">
        <v>44440</v>
      </c>
      <c r="B139" s="89">
        <v>4955.9586490000002</v>
      </c>
      <c r="C139" s="89">
        <f t="shared" ref="C139" si="220">G139+K139</f>
        <v>2118.3935958000002</v>
      </c>
      <c r="D139" s="89">
        <f t="shared" ref="D139" si="221">H139+L139</f>
        <v>1963.6168448800001</v>
      </c>
      <c r="E139" s="89">
        <f t="shared" ref="E139" si="222">I139+M139</f>
        <v>873.94820831999994</v>
      </c>
      <c r="F139" s="89">
        <v>4751.4266293199998</v>
      </c>
      <c r="G139" s="89">
        <v>2094.4796227900001</v>
      </c>
      <c r="H139" s="89">
        <v>1947.5490807000001</v>
      </c>
      <c r="I139" s="89">
        <v>709.39792582999996</v>
      </c>
      <c r="J139" s="89">
        <v>204.53201967999999</v>
      </c>
      <c r="K139" s="89">
        <v>23.913973009999999</v>
      </c>
      <c r="L139" s="89">
        <v>16.067764180000001</v>
      </c>
      <c r="M139" s="89">
        <v>164.55028249</v>
      </c>
      <c r="N139" s="89"/>
      <c r="O139" s="89"/>
      <c r="P139" s="89"/>
      <c r="Q139" s="89"/>
    </row>
    <row r="140" spans="1:17" collapsed="1">
      <c r="A140" s="62">
        <v>44470</v>
      </c>
      <c r="B140" s="89">
        <v>4972.9525057000001</v>
      </c>
      <c r="C140" s="89">
        <f t="shared" ref="C140" si="223">G140+K140</f>
        <v>2083.3794619600003</v>
      </c>
      <c r="D140" s="89">
        <f t="shared" ref="D140" si="224">H140+L140</f>
        <v>1972.1644492399998</v>
      </c>
      <c r="E140" s="89">
        <f t="shared" ref="E140" si="225">I140+M140</f>
        <v>917.40859449999994</v>
      </c>
      <c r="F140" s="89">
        <v>4790.4442084000002</v>
      </c>
      <c r="G140" s="89">
        <v>2059.8469431200001</v>
      </c>
      <c r="H140" s="89">
        <v>1956.3109472599999</v>
      </c>
      <c r="I140" s="89">
        <v>774.28631801999995</v>
      </c>
      <c r="J140" s="89">
        <v>182.50829730000001</v>
      </c>
      <c r="K140" s="89">
        <v>23.532518840000002</v>
      </c>
      <c r="L140" s="89">
        <v>15.853501980000001</v>
      </c>
      <c r="M140" s="89">
        <v>143.12227648000001</v>
      </c>
      <c r="N140" s="89"/>
      <c r="O140" s="89"/>
      <c r="P140" s="89"/>
      <c r="Q140" s="89"/>
    </row>
    <row r="141" spans="1:17">
      <c r="A141" s="62">
        <v>44501</v>
      </c>
      <c r="B141" s="89">
        <v>5080.6397463000003</v>
      </c>
      <c r="C141" s="89">
        <f t="shared" ref="C141" si="226">G141+K141</f>
        <v>2165.6386693900004</v>
      </c>
      <c r="D141" s="89">
        <f t="shared" ref="D141" si="227">H141+L141</f>
        <v>2017.28491117</v>
      </c>
      <c r="E141" s="89">
        <f t="shared" ref="E141" si="228">I141+M141</f>
        <v>897.71616574000006</v>
      </c>
      <c r="F141" s="89">
        <v>4894.1464825700004</v>
      </c>
      <c r="G141" s="89">
        <v>2141.3139876300002</v>
      </c>
      <c r="H141" s="89">
        <v>2000.99453395</v>
      </c>
      <c r="I141" s="89">
        <v>751.83796099000006</v>
      </c>
      <c r="J141" s="89">
        <v>186.49326373</v>
      </c>
      <c r="K141" s="89">
        <v>24.324681760000001</v>
      </c>
      <c r="L141" s="89">
        <v>16.29037722</v>
      </c>
      <c r="M141" s="89">
        <v>145.87820475000001</v>
      </c>
      <c r="N141" s="89"/>
      <c r="O141" s="89"/>
      <c r="P141" s="89"/>
      <c r="Q141" s="89"/>
    </row>
    <row r="142" spans="1:17">
      <c r="A142" s="62">
        <v>44531</v>
      </c>
      <c r="B142" s="89">
        <v>5100.0851217700001</v>
      </c>
      <c r="C142" s="89">
        <f t="shared" ref="C142" si="229">G142+K142</f>
        <v>2166.8836341900001</v>
      </c>
      <c r="D142" s="89">
        <f t="shared" ref="D142" si="230">H142+L142</f>
        <v>2018.9912419700001</v>
      </c>
      <c r="E142" s="89">
        <f t="shared" ref="E142" si="231">I142+M142</f>
        <v>914.2102456099999</v>
      </c>
      <c r="F142" s="89">
        <v>4921.6487645699999</v>
      </c>
      <c r="G142" s="89">
        <v>2150.3295929800001</v>
      </c>
      <c r="H142" s="89">
        <v>2002.69987001</v>
      </c>
      <c r="I142" s="89">
        <v>768.61930157999996</v>
      </c>
      <c r="J142" s="89">
        <v>178.4363572</v>
      </c>
      <c r="K142" s="89">
        <v>16.554041210000001</v>
      </c>
      <c r="L142" s="89">
        <v>16.291371959999999</v>
      </c>
      <c r="M142" s="89">
        <v>145.59094403</v>
      </c>
      <c r="N142" s="89"/>
      <c r="O142" s="89"/>
      <c r="P142" s="89"/>
      <c r="Q142" s="89"/>
    </row>
    <row r="143" spans="1:17">
      <c r="A143" s="62">
        <v>44562</v>
      </c>
      <c r="B143" s="89">
        <v>5241.1049943500002</v>
      </c>
      <c r="C143" s="89">
        <f t="shared" ref="C143" si="232">G143+K143</f>
        <v>2243.0242205599998</v>
      </c>
      <c r="D143" s="89">
        <f t="shared" ref="D143" si="233">H143+L143</f>
        <v>2063.7960104799999</v>
      </c>
      <c r="E143" s="89">
        <f t="shared" ref="E143" si="234">I143+M143</f>
        <v>934.28476331000002</v>
      </c>
      <c r="F143" s="89">
        <v>5074.5919459099996</v>
      </c>
      <c r="G143" s="89">
        <v>2242.6775109199998</v>
      </c>
      <c r="H143" s="89">
        <v>2045.6517018699999</v>
      </c>
      <c r="I143" s="89">
        <v>786.26273312000001</v>
      </c>
      <c r="J143" s="89">
        <v>166.51304844000001</v>
      </c>
      <c r="K143" s="89">
        <v>0.34670963999999999</v>
      </c>
      <c r="L143" s="89">
        <v>18.14430861</v>
      </c>
      <c r="M143" s="89">
        <v>148.02203019000001</v>
      </c>
      <c r="N143" s="89"/>
      <c r="O143" s="89"/>
      <c r="P143" s="89"/>
      <c r="Q143" s="89"/>
    </row>
    <row r="144" spans="1:17">
      <c r="A144" s="62">
        <v>44593</v>
      </c>
      <c r="B144" s="89">
        <v>5389.3292507300002</v>
      </c>
      <c r="C144" s="89">
        <f t="shared" ref="C144" si="235">G144+K144</f>
        <v>2320.3440676700002</v>
      </c>
      <c r="D144" s="89">
        <f t="shared" ref="D144" si="236">H144+L144</f>
        <v>2127.3391988100002</v>
      </c>
      <c r="E144" s="89">
        <f t="shared" ref="E144" si="237">I144+M144</f>
        <v>941.64598425000008</v>
      </c>
      <c r="F144" s="89">
        <v>5237.5864910199998</v>
      </c>
      <c r="G144" s="89">
        <v>2319.98038266</v>
      </c>
      <c r="H144" s="89">
        <v>2108.91792102</v>
      </c>
      <c r="I144" s="89">
        <v>808.68818734000001</v>
      </c>
      <c r="J144" s="89">
        <v>151.74275971</v>
      </c>
      <c r="K144" s="89">
        <v>0.36368500999999998</v>
      </c>
      <c r="L144" s="89">
        <v>18.421277790000001</v>
      </c>
      <c r="M144" s="89">
        <v>132.95779691000001</v>
      </c>
      <c r="N144" s="89"/>
      <c r="O144" s="89"/>
      <c r="P144" s="89"/>
      <c r="Q144" s="89"/>
    </row>
    <row r="145" spans="1:17">
      <c r="A145" s="62">
        <v>44621</v>
      </c>
      <c r="B145" s="89">
        <v>5243.8543664199997</v>
      </c>
      <c r="C145" s="89">
        <f t="shared" ref="C145" si="238">G145+K145</f>
        <v>2220.7775965000001</v>
      </c>
      <c r="D145" s="89">
        <f t="shared" ref="D145" si="239">H145+L145</f>
        <v>2076.8119066100003</v>
      </c>
      <c r="E145" s="89">
        <f t="shared" ref="E145" si="240">I145+M145</f>
        <v>946.26486331000001</v>
      </c>
      <c r="F145" s="89">
        <v>5092.0124352599996</v>
      </c>
      <c r="G145" s="89">
        <v>2220.3347207100001</v>
      </c>
      <c r="H145" s="89">
        <v>2058.3626625100001</v>
      </c>
      <c r="I145" s="89">
        <v>813.31505203999996</v>
      </c>
      <c r="J145" s="89">
        <v>151.84193116</v>
      </c>
      <c r="K145" s="89">
        <v>0.44287578999999999</v>
      </c>
      <c r="L145" s="89">
        <v>18.449244100000001</v>
      </c>
      <c r="M145" s="89">
        <v>132.94981127</v>
      </c>
      <c r="N145" s="89"/>
      <c r="O145" s="89"/>
      <c r="P145" s="89"/>
      <c r="Q145" s="89"/>
    </row>
    <row r="146" spans="1:17">
      <c r="A146" s="62">
        <v>44652</v>
      </c>
      <c r="B146" s="89">
        <v>5146.2645066900004</v>
      </c>
      <c r="C146" s="89">
        <f t="shared" ref="C146" si="241">G146+K146</f>
        <v>2221.3321089699998</v>
      </c>
      <c r="D146" s="89">
        <f t="shared" ref="D146" si="242">H146+L146</f>
        <v>1994.0619808199999</v>
      </c>
      <c r="E146" s="89">
        <f t="shared" ref="E146" si="243">I146+M146</f>
        <v>930.87041690000001</v>
      </c>
      <c r="F146" s="89">
        <v>4999.9994909899997</v>
      </c>
      <c r="G146" s="89">
        <v>2220.9647498999998</v>
      </c>
      <c r="H146" s="89">
        <v>1977.21258891</v>
      </c>
      <c r="I146" s="89">
        <v>801.82215217999999</v>
      </c>
      <c r="J146" s="89">
        <v>146.26501569999999</v>
      </c>
      <c r="K146" s="89">
        <v>0.36735907000000001</v>
      </c>
      <c r="L146" s="89">
        <v>16.849391910000001</v>
      </c>
      <c r="M146" s="89">
        <v>129.04826471999999</v>
      </c>
      <c r="N146" s="89"/>
      <c r="O146" s="89"/>
      <c r="P146" s="89"/>
      <c r="Q146" s="89"/>
    </row>
    <row r="147" spans="1:17">
      <c r="A147" s="62">
        <v>44682</v>
      </c>
      <c r="B147" s="89">
        <v>5090.4102060599998</v>
      </c>
      <c r="C147" s="89">
        <f t="shared" ref="C147" si="244">G147+K147</f>
        <v>2180.9570127699999</v>
      </c>
      <c r="D147" s="89">
        <f t="shared" ref="D147" si="245">H147+L147</f>
        <v>1991.42274679</v>
      </c>
      <c r="E147" s="89">
        <f t="shared" ref="E147" si="246">I147+M147</f>
        <v>918.03044649999993</v>
      </c>
      <c r="F147" s="89">
        <v>4945.0402944899997</v>
      </c>
      <c r="G147" s="89">
        <v>2180.5755994699998</v>
      </c>
      <c r="H147" s="89">
        <v>1974.7914937200001</v>
      </c>
      <c r="I147" s="89">
        <v>789.67320129999996</v>
      </c>
      <c r="J147" s="89">
        <v>145.36991157</v>
      </c>
      <c r="K147" s="89">
        <v>0.38141330000000001</v>
      </c>
      <c r="L147" s="89">
        <v>16.63125307</v>
      </c>
      <c r="M147" s="89">
        <v>128.35724519999999</v>
      </c>
      <c r="N147" s="89"/>
      <c r="O147" s="89"/>
      <c r="P147" s="89"/>
      <c r="Q147" s="89"/>
    </row>
    <row r="148" spans="1:17">
      <c r="A148" s="62">
        <v>44713</v>
      </c>
      <c r="B148" s="89">
        <v>4968.6521983700004</v>
      </c>
      <c r="C148" s="89">
        <f t="shared" ref="C148" si="247">G148+K148</f>
        <v>2032.58651728</v>
      </c>
      <c r="D148" s="89">
        <f t="shared" ref="D148" si="248">H148+L148</f>
        <v>1988.7810868199999</v>
      </c>
      <c r="E148" s="89">
        <f t="shared" ref="E148" si="249">I148+M148</f>
        <v>947.28459426999996</v>
      </c>
      <c r="F148" s="89">
        <v>4834.7249392900003</v>
      </c>
      <c r="G148" s="89">
        <v>2032.2086729600001</v>
      </c>
      <c r="H148" s="89">
        <v>1972.54663747</v>
      </c>
      <c r="I148" s="89">
        <v>829.96962885999994</v>
      </c>
      <c r="J148" s="89">
        <v>133.92725908</v>
      </c>
      <c r="K148" s="89">
        <v>0.37784432000000001</v>
      </c>
      <c r="L148" s="89">
        <v>16.234449349999998</v>
      </c>
      <c r="M148" s="89">
        <v>117.31496541</v>
      </c>
      <c r="N148" s="89"/>
      <c r="O148" s="89"/>
      <c r="P148" s="89"/>
      <c r="Q148" s="89"/>
    </row>
    <row r="149" spans="1:17">
      <c r="A149" s="62">
        <v>44743</v>
      </c>
      <c r="B149" s="89">
        <v>4879.1926122799996</v>
      </c>
      <c r="C149" s="89">
        <f t="shared" ref="C149" si="250">G149+K149</f>
        <v>2040.4246531800002</v>
      </c>
      <c r="D149" s="89">
        <f t="shared" ref="D149" si="251">H149+L149</f>
        <v>1914.13630954</v>
      </c>
      <c r="E149" s="89">
        <f t="shared" ref="E149" si="252">I149+M149</f>
        <v>924.63164955999991</v>
      </c>
      <c r="F149" s="89">
        <v>4713.2156515999995</v>
      </c>
      <c r="G149" s="89">
        <v>2039.6260481500001</v>
      </c>
      <c r="H149" s="89">
        <v>1894.19294507</v>
      </c>
      <c r="I149" s="89">
        <v>779.39665837999996</v>
      </c>
      <c r="J149" s="89">
        <v>165.97696067999999</v>
      </c>
      <c r="K149" s="89">
        <v>0.79860503000000005</v>
      </c>
      <c r="L149" s="89">
        <v>19.943364469999999</v>
      </c>
      <c r="M149" s="89">
        <v>145.23499118000001</v>
      </c>
      <c r="N149" s="89"/>
      <c r="O149" s="89"/>
      <c r="P149" s="89"/>
      <c r="Q149" s="89"/>
    </row>
    <row r="150" spans="1:17">
      <c r="A150" s="62">
        <v>44774</v>
      </c>
      <c r="B150" s="89">
        <v>4783.4129232499999</v>
      </c>
      <c r="C150" s="89">
        <f t="shared" ref="C150" si="253">G150+K150</f>
        <v>2029.83376894</v>
      </c>
      <c r="D150" s="89">
        <f t="shared" ref="D150" si="254">H150+L150</f>
        <v>1851.9863837400001</v>
      </c>
      <c r="E150" s="89">
        <f t="shared" ref="E150" si="255">I150+M150</f>
        <v>901.59277057000008</v>
      </c>
      <c r="F150" s="89">
        <v>4617.48816893</v>
      </c>
      <c r="G150" s="89">
        <v>2029.2624514399999</v>
      </c>
      <c r="H150" s="89">
        <v>1831.8431546100001</v>
      </c>
      <c r="I150" s="89">
        <v>756.38256288000002</v>
      </c>
      <c r="J150" s="89">
        <v>165.92475432000001</v>
      </c>
      <c r="K150" s="89">
        <v>0.57131750000000003</v>
      </c>
      <c r="L150" s="89">
        <v>20.143229130000002</v>
      </c>
      <c r="M150" s="89">
        <v>145.21020769</v>
      </c>
      <c r="N150" s="89"/>
      <c r="O150" s="89"/>
      <c r="P150" s="89"/>
      <c r="Q150" s="89"/>
    </row>
    <row r="151" spans="1:17">
      <c r="A151" s="62">
        <v>44805</v>
      </c>
      <c r="B151" s="89">
        <v>4687.7256028600004</v>
      </c>
      <c r="C151" s="89">
        <f t="shared" ref="C151" si="256">G151+K151</f>
        <v>2018.4287168599999</v>
      </c>
      <c r="D151" s="89">
        <f t="shared" ref="D151" si="257">H151+L151</f>
        <v>1783.4143222099999</v>
      </c>
      <c r="E151" s="89">
        <f t="shared" ref="E151" si="258">I151+M151</f>
        <v>885.88256379000006</v>
      </c>
      <c r="F151" s="89">
        <v>4523.0085822399997</v>
      </c>
      <c r="G151" s="89">
        <v>2017.14889419</v>
      </c>
      <c r="H151" s="89">
        <v>1763.34036399</v>
      </c>
      <c r="I151" s="89">
        <v>742.51932406000003</v>
      </c>
      <c r="J151" s="89">
        <v>164.71702062</v>
      </c>
      <c r="K151" s="89">
        <v>1.2798226699999999</v>
      </c>
      <c r="L151" s="89">
        <v>20.073958220000002</v>
      </c>
      <c r="M151" s="89">
        <v>143.36323973</v>
      </c>
      <c r="N151" s="89"/>
      <c r="O151" s="89"/>
      <c r="P151" s="89"/>
      <c r="Q151" s="89"/>
    </row>
    <row r="152" spans="1:17">
      <c r="A152" s="62">
        <v>44835</v>
      </c>
      <c r="B152" s="89">
        <v>4625.3733878499997</v>
      </c>
      <c r="C152" s="89">
        <f t="shared" ref="C152" si="259">G152+K152</f>
        <v>1990.0608283500001</v>
      </c>
      <c r="D152" s="89">
        <f t="shared" ref="D152" si="260">H152+L152</f>
        <v>1745.8372746</v>
      </c>
      <c r="E152" s="89">
        <f t="shared" ref="E152" si="261">I152+M152</f>
        <v>889.47528490000002</v>
      </c>
      <c r="F152" s="89">
        <v>4460.6529374199999</v>
      </c>
      <c r="G152" s="89">
        <v>1989.27809411</v>
      </c>
      <c r="H152" s="89">
        <v>1726.73801065</v>
      </c>
      <c r="I152" s="89">
        <v>744.63683265999998</v>
      </c>
      <c r="J152" s="89">
        <v>164.72045043</v>
      </c>
      <c r="K152" s="89">
        <v>0.78273424000000003</v>
      </c>
      <c r="L152" s="89">
        <v>19.099263950000001</v>
      </c>
      <c r="M152" s="89">
        <v>144.83845224000001</v>
      </c>
      <c r="N152" s="89"/>
      <c r="O152" s="89"/>
      <c r="P152" s="89"/>
      <c r="Q152" s="89"/>
    </row>
  </sheetData>
  <mergeCells count="7">
    <mergeCell ref="F7:I7"/>
    <mergeCell ref="J7:M7"/>
    <mergeCell ref="A3:M3"/>
    <mergeCell ref="A6:A8"/>
    <mergeCell ref="B6:B8"/>
    <mergeCell ref="C6:E7"/>
    <mergeCell ref="F6:M6"/>
  </mergeCells>
  <hyperlinks>
    <hyperlink ref="A3" location="'на звітну дату'!A1" display="'зміст'!A1"/>
    <hyperlink ref="A1" location="Зміст!A1" display="Зміст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3" tint="0.39997558519241921"/>
    <outlinePr summaryBelow="0" summaryRight="0"/>
    <pageSetUpPr fitToPage="1"/>
  </sheetPr>
  <dimension ref="A1:AAA152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8" style="76" customWidth="1"/>
    <col min="2" max="2" width="10.44140625" style="76" customWidth="1"/>
    <col min="3" max="3" width="12" style="76" customWidth="1"/>
    <col min="4" max="4" width="12.44140625" style="76" customWidth="1"/>
    <col min="5" max="5" width="12.6640625" style="76" customWidth="1"/>
    <col min="6" max="6" width="13.109375" style="76" customWidth="1"/>
    <col min="7" max="7" width="14.5546875" style="76" customWidth="1"/>
    <col min="8" max="8" width="11" style="76" customWidth="1"/>
    <col min="9" max="9" width="15.88671875" style="76" customWidth="1"/>
    <col min="10" max="10" width="12.5546875" style="76" customWidth="1"/>
    <col min="11" max="11" width="12.44140625" style="76" customWidth="1"/>
    <col min="12" max="13" width="12" style="76" customWidth="1"/>
    <col min="14" max="14" width="10.88671875" style="76" customWidth="1"/>
    <col min="15" max="15" width="11.109375" style="76" customWidth="1"/>
    <col min="16" max="16" width="14" style="76" customWidth="1"/>
    <col min="17" max="17" width="9.6640625" style="76" customWidth="1"/>
    <col min="18" max="18" width="10.33203125" style="76" customWidth="1"/>
    <col min="19" max="19" width="10.44140625" style="76" customWidth="1"/>
    <col min="20" max="16384" width="9.109375" style="76"/>
  </cols>
  <sheetData>
    <row r="1" spans="1:703" ht="14.4">
      <c r="A1" s="108" t="s">
        <v>173</v>
      </c>
    </row>
    <row r="2" spans="1:703" ht="5.25" customHeight="1"/>
    <row r="3" spans="1:703">
      <c r="A3" s="114" t="s">
        <v>50</v>
      </c>
    </row>
    <row r="4" spans="1:703" ht="12.75" customHeight="1">
      <c r="A4" s="216" t="s">
        <v>62</v>
      </c>
      <c r="B4" s="217"/>
      <c r="C4" s="83"/>
    </row>
    <row r="5" spans="1:703" ht="12.75" customHeight="1">
      <c r="A5" s="77" t="s">
        <v>239</v>
      </c>
    </row>
    <row r="6" spans="1:703" ht="12.75" customHeight="1">
      <c r="A6" s="218" t="s">
        <v>0</v>
      </c>
      <c r="B6" s="220" t="s">
        <v>1</v>
      </c>
      <c r="C6" s="222" t="s">
        <v>49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</row>
    <row r="7" spans="1:703" s="84" customFormat="1" ht="12.75" customHeight="1">
      <c r="A7" s="218"/>
      <c r="B7" s="220"/>
      <c r="C7" s="223" t="s">
        <v>171</v>
      </c>
      <c r="D7" s="223" t="s">
        <v>170</v>
      </c>
      <c r="E7" s="223" t="s">
        <v>46</v>
      </c>
      <c r="F7" s="223" t="s">
        <v>45</v>
      </c>
      <c r="G7" s="223" t="s">
        <v>44</v>
      </c>
      <c r="H7" s="223" t="s">
        <v>43</v>
      </c>
      <c r="I7" s="223" t="s">
        <v>42</v>
      </c>
      <c r="J7" s="223" t="s">
        <v>41</v>
      </c>
      <c r="K7" s="223" t="s">
        <v>40</v>
      </c>
      <c r="L7" s="223" t="s">
        <v>64</v>
      </c>
      <c r="M7" s="223" t="s">
        <v>273</v>
      </c>
      <c r="N7" s="223" t="s">
        <v>38</v>
      </c>
      <c r="O7" s="223" t="s">
        <v>37</v>
      </c>
      <c r="P7" s="223" t="s">
        <v>51</v>
      </c>
      <c r="Q7" s="223" t="s">
        <v>36</v>
      </c>
      <c r="R7" s="223" t="s">
        <v>35</v>
      </c>
      <c r="S7" s="223" t="s">
        <v>34</v>
      </c>
      <c r="T7" s="223" t="s">
        <v>33</v>
      </c>
    </row>
    <row r="8" spans="1:703" s="84" customFormat="1" ht="12.75" customHeight="1">
      <c r="A8" s="219"/>
      <c r="B8" s="221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</row>
    <row r="9" spans="1:703" s="84" customFormat="1" ht="65.25" customHeight="1">
      <c r="A9" s="219"/>
      <c r="B9" s="221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</row>
    <row r="10" spans="1:703" s="84" customFormat="1" collapsed="1">
      <c r="A10" s="85">
        <v>1</v>
      </c>
      <c r="B10" s="86">
        <v>2</v>
      </c>
      <c r="C10" s="85">
        <v>3</v>
      </c>
      <c r="D10" s="86">
        <v>4</v>
      </c>
      <c r="E10" s="85">
        <v>5</v>
      </c>
      <c r="F10" s="86">
        <v>6</v>
      </c>
      <c r="G10" s="85">
        <v>7</v>
      </c>
      <c r="H10" s="86">
        <v>8</v>
      </c>
      <c r="I10" s="85">
        <v>9</v>
      </c>
      <c r="J10" s="86">
        <v>10</v>
      </c>
      <c r="K10" s="85">
        <v>11</v>
      </c>
      <c r="L10" s="86">
        <v>12</v>
      </c>
      <c r="M10" s="85">
        <v>13</v>
      </c>
      <c r="N10" s="171">
        <v>14</v>
      </c>
      <c r="O10" s="85">
        <v>15</v>
      </c>
      <c r="P10" s="171">
        <v>16</v>
      </c>
      <c r="Q10" s="85">
        <v>17</v>
      </c>
      <c r="R10" s="171">
        <v>18</v>
      </c>
      <c r="S10" s="85">
        <v>19</v>
      </c>
      <c r="T10" s="171">
        <v>20</v>
      </c>
    </row>
    <row r="11" spans="1:703" hidden="1" outlineLevel="1">
      <c r="A11" s="62">
        <v>40544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  <c r="IW11" s="120"/>
      <c r="IX11" s="120"/>
      <c r="IY11" s="120"/>
      <c r="IZ11" s="120"/>
      <c r="JA11" s="120"/>
      <c r="JB11" s="120"/>
      <c r="JC11" s="120"/>
      <c r="JD11" s="120"/>
      <c r="JE11" s="120"/>
      <c r="JF11" s="120"/>
      <c r="JG11" s="120"/>
      <c r="JH11" s="120"/>
      <c r="JI11" s="120"/>
      <c r="JJ11" s="120"/>
      <c r="JK11" s="120"/>
      <c r="JL11" s="120"/>
      <c r="JM11" s="120"/>
      <c r="JN11" s="120"/>
      <c r="JO11" s="120"/>
      <c r="JP11" s="120"/>
      <c r="JQ11" s="120"/>
      <c r="JR11" s="120"/>
      <c r="JS11" s="120"/>
      <c r="JT11" s="120"/>
      <c r="JU11" s="120"/>
      <c r="JV11" s="120"/>
      <c r="JW11" s="120"/>
      <c r="JX11" s="120"/>
      <c r="JY11" s="120"/>
      <c r="JZ11" s="120"/>
      <c r="KA11" s="120"/>
      <c r="KB11" s="120"/>
      <c r="KC11" s="120"/>
      <c r="KD11" s="120"/>
      <c r="KE11" s="120"/>
      <c r="KF11" s="120"/>
      <c r="KG11" s="120"/>
      <c r="KH11" s="120"/>
      <c r="KI11" s="120"/>
      <c r="KJ11" s="120"/>
      <c r="KK11" s="120"/>
      <c r="KL11" s="120"/>
      <c r="KM11" s="120"/>
      <c r="KN11" s="120"/>
      <c r="KO11" s="120"/>
      <c r="KP11" s="120"/>
      <c r="KQ11" s="120"/>
      <c r="KR11" s="120"/>
      <c r="KS11" s="120"/>
      <c r="KT11" s="120"/>
      <c r="KU11" s="120"/>
      <c r="KV11" s="120"/>
      <c r="KW11" s="120"/>
      <c r="KX11" s="120"/>
      <c r="KY11" s="120"/>
      <c r="KZ11" s="120"/>
      <c r="LA11" s="120"/>
      <c r="LB11" s="120"/>
      <c r="LC11" s="120"/>
      <c r="LD11" s="120"/>
      <c r="LE11" s="120"/>
      <c r="LF11" s="120"/>
      <c r="LG11" s="120"/>
      <c r="LH11" s="120"/>
      <c r="LI11" s="120"/>
      <c r="LJ11" s="120"/>
      <c r="LK11" s="120"/>
      <c r="LL11" s="120"/>
      <c r="LM11" s="120"/>
      <c r="LN11" s="120"/>
      <c r="LO11" s="120"/>
      <c r="LP11" s="120"/>
      <c r="LQ11" s="120"/>
      <c r="LR11" s="120"/>
      <c r="LS11" s="120"/>
      <c r="LT11" s="120"/>
      <c r="LU11" s="120"/>
      <c r="LV11" s="120"/>
      <c r="LW11" s="120"/>
      <c r="LX11" s="120"/>
      <c r="LY11" s="120"/>
      <c r="LZ11" s="120"/>
      <c r="MA11" s="120"/>
      <c r="MB11" s="120"/>
      <c r="MC11" s="120"/>
      <c r="MD11" s="120"/>
      <c r="ME11" s="120"/>
      <c r="MF11" s="120"/>
      <c r="MG11" s="120"/>
      <c r="MH11" s="120"/>
      <c r="MI11" s="120"/>
      <c r="MJ11" s="120"/>
      <c r="MK11" s="120"/>
      <c r="ML11" s="120"/>
      <c r="MM11" s="120"/>
      <c r="MN11" s="120"/>
      <c r="MO11" s="120"/>
      <c r="MP11" s="120"/>
      <c r="MQ11" s="120"/>
      <c r="MR11" s="120"/>
      <c r="MS11" s="120"/>
      <c r="MT11" s="120"/>
      <c r="MU11" s="120"/>
      <c r="MV11" s="120"/>
      <c r="MW11" s="120"/>
      <c r="MX11" s="120"/>
      <c r="MY11" s="120"/>
      <c r="MZ11" s="120"/>
      <c r="NA11" s="120"/>
      <c r="NB11" s="120"/>
      <c r="NC11" s="120"/>
      <c r="ND11" s="120"/>
      <c r="NE11" s="120"/>
      <c r="NF11" s="120"/>
      <c r="NG11" s="120"/>
      <c r="NH11" s="120"/>
      <c r="NI11" s="120"/>
      <c r="NJ11" s="120"/>
      <c r="NK11" s="120"/>
      <c r="NL11" s="120"/>
      <c r="NM11" s="120"/>
      <c r="NN11" s="120"/>
      <c r="NO11" s="120"/>
      <c r="NP11" s="120"/>
      <c r="NQ11" s="120"/>
      <c r="NR11" s="120"/>
      <c r="NS11" s="120"/>
      <c r="NT11" s="120"/>
      <c r="NU11" s="120"/>
      <c r="NV11" s="120"/>
      <c r="NW11" s="120"/>
      <c r="NX11" s="120"/>
      <c r="NY11" s="120"/>
      <c r="NZ11" s="120"/>
      <c r="OA11" s="120"/>
      <c r="OB11" s="120"/>
      <c r="OC11" s="120"/>
      <c r="OD11" s="120"/>
      <c r="OE11" s="120"/>
      <c r="OF11" s="120"/>
      <c r="OG11" s="120"/>
      <c r="OH11" s="120"/>
      <c r="OI11" s="120"/>
      <c r="OJ11" s="120"/>
      <c r="OK11" s="120"/>
      <c r="OL11" s="120"/>
      <c r="OM11" s="120"/>
      <c r="ON11" s="120"/>
      <c r="OO11" s="120"/>
      <c r="OP11" s="120"/>
      <c r="OQ11" s="120"/>
      <c r="OR11" s="120"/>
      <c r="OS11" s="120"/>
      <c r="OT11" s="120"/>
      <c r="OU11" s="120"/>
      <c r="OV11" s="120"/>
      <c r="OW11" s="120"/>
      <c r="OX11" s="120"/>
      <c r="OY11" s="120"/>
      <c r="OZ11" s="120"/>
      <c r="PA11" s="120"/>
      <c r="PB11" s="120"/>
      <c r="PC11" s="120"/>
      <c r="PD11" s="120"/>
      <c r="PE11" s="120"/>
      <c r="PF11" s="120"/>
      <c r="PG11" s="120"/>
      <c r="PH11" s="120"/>
      <c r="PI11" s="120"/>
      <c r="PJ11" s="120"/>
      <c r="PK11" s="120"/>
      <c r="PL11" s="120"/>
      <c r="PM11" s="120"/>
      <c r="PN11" s="120"/>
      <c r="PO11" s="120"/>
      <c r="PP11" s="120"/>
      <c r="PQ11" s="120"/>
      <c r="PR11" s="120"/>
      <c r="PS11" s="120"/>
      <c r="PT11" s="120"/>
      <c r="PU11" s="120"/>
      <c r="PV11" s="120"/>
      <c r="PW11" s="120"/>
      <c r="PX11" s="120"/>
      <c r="PY11" s="120"/>
      <c r="PZ11" s="120"/>
      <c r="QA11" s="120"/>
      <c r="QB11" s="120"/>
      <c r="QC11" s="120"/>
      <c r="QD11" s="120"/>
      <c r="QE11" s="120"/>
      <c r="QF11" s="120"/>
      <c r="QG11" s="120"/>
      <c r="QH11" s="120"/>
      <c r="QI11" s="120"/>
      <c r="QJ11" s="120"/>
      <c r="QK11" s="120"/>
      <c r="QL11" s="120"/>
      <c r="QM11" s="120"/>
      <c r="QN11" s="120"/>
      <c r="QO11" s="120"/>
      <c r="QP11" s="120"/>
      <c r="QQ11" s="120"/>
      <c r="QR11" s="120"/>
      <c r="QS11" s="120"/>
      <c r="QT11" s="120"/>
      <c r="QU11" s="120"/>
      <c r="QV11" s="120"/>
      <c r="QW11" s="120"/>
      <c r="QX11" s="120"/>
      <c r="QY11" s="120"/>
      <c r="QZ11" s="120"/>
      <c r="RA11" s="120"/>
      <c r="RB11" s="120"/>
      <c r="RC11" s="120"/>
      <c r="RD11" s="120"/>
      <c r="RE11" s="120"/>
      <c r="RF11" s="120"/>
      <c r="RG11" s="120"/>
      <c r="RH11" s="120"/>
      <c r="RI11" s="120"/>
      <c r="RJ11" s="120"/>
      <c r="RK11" s="120"/>
      <c r="RL11" s="120"/>
      <c r="RM11" s="120"/>
      <c r="RN11" s="120"/>
      <c r="RO11" s="120"/>
      <c r="RP11" s="120"/>
      <c r="RQ11" s="120"/>
      <c r="RR11" s="120"/>
      <c r="RS11" s="120"/>
      <c r="RT11" s="120"/>
      <c r="RU11" s="120"/>
      <c r="RV11" s="120"/>
      <c r="RW11" s="120"/>
      <c r="RX11" s="120"/>
      <c r="RY11" s="120"/>
      <c r="RZ11" s="120"/>
      <c r="SA11" s="120"/>
      <c r="SB11" s="120"/>
      <c r="SC11" s="120"/>
      <c r="SD11" s="120"/>
      <c r="SE11" s="120"/>
      <c r="SF11" s="120"/>
      <c r="SG11" s="120"/>
      <c r="SH11" s="120"/>
      <c r="SI11" s="120"/>
      <c r="SJ11" s="120"/>
      <c r="SK11" s="120"/>
      <c r="SL11" s="120"/>
      <c r="SM11" s="120"/>
      <c r="SN11" s="120"/>
      <c r="SO11" s="120"/>
      <c r="SP11" s="120"/>
      <c r="SQ11" s="120"/>
      <c r="SR11" s="120"/>
      <c r="SS11" s="120"/>
      <c r="ST11" s="120"/>
      <c r="SU11" s="120"/>
      <c r="SV11" s="120"/>
      <c r="SW11" s="120"/>
      <c r="SX11" s="120"/>
      <c r="SY11" s="120"/>
      <c r="SZ11" s="120"/>
      <c r="TA11" s="120"/>
      <c r="TB11" s="120"/>
      <c r="TC11" s="120"/>
      <c r="TD11" s="120"/>
      <c r="TE11" s="120"/>
      <c r="TF11" s="120"/>
      <c r="TG11" s="120"/>
      <c r="TH11" s="120"/>
      <c r="TI11" s="120"/>
      <c r="TJ11" s="120"/>
      <c r="TK11" s="120"/>
      <c r="TL11" s="120"/>
      <c r="TM11" s="120"/>
      <c r="TN11" s="120"/>
      <c r="TO11" s="120"/>
      <c r="TP11" s="120"/>
      <c r="TQ11" s="120"/>
      <c r="TR11" s="120"/>
      <c r="TS11" s="120"/>
      <c r="TT11" s="120"/>
      <c r="TU11" s="120"/>
      <c r="TV11" s="120"/>
      <c r="TW11" s="120"/>
      <c r="TX11" s="120"/>
      <c r="TY11" s="120"/>
      <c r="TZ11" s="120"/>
      <c r="UA11" s="120"/>
      <c r="UB11" s="120"/>
      <c r="UC11" s="120"/>
      <c r="UD11" s="120"/>
      <c r="UE11" s="120"/>
      <c r="UF11" s="120"/>
      <c r="UG11" s="120"/>
      <c r="UH11" s="120"/>
      <c r="UI11" s="120"/>
      <c r="UJ11" s="120"/>
      <c r="UK11" s="120"/>
      <c r="UL11" s="120"/>
      <c r="UM11" s="120"/>
      <c r="UN11" s="120"/>
      <c r="UO11" s="120"/>
      <c r="UP11" s="120"/>
      <c r="UQ11" s="120"/>
      <c r="UR11" s="120"/>
      <c r="US11" s="120"/>
      <c r="UT11" s="120"/>
      <c r="UU11" s="120"/>
      <c r="UV11" s="120"/>
      <c r="UW11" s="120"/>
      <c r="UX11" s="120"/>
      <c r="UY11" s="120"/>
      <c r="UZ11" s="120"/>
      <c r="VA11" s="120"/>
      <c r="VB11" s="120"/>
      <c r="VC11" s="120"/>
      <c r="VD11" s="120"/>
      <c r="VE11" s="120"/>
      <c r="VF11" s="120"/>
      <c r="VG11" s="120"/>
      <c r="VH11" s="120"/>
      <c r="VI11" s="120"/>
      <c r="VJ11" s="120"/>
      <c r="VK11" s="120"/>
      <c r="VL11" s="120"/>
      <c r="VM11" s="120"/>
      <c r="VN11" s="120"/>
      <c r="VO11" s="120"/>
      <c r="VP11" s="120"/>
      <c r="VQ11" s="120"/>
      <c r="VR11" s="120"/>
      <c r="VS11" s="120"/>
      <c r="VT11" s="120"/>
      <c r="VU11" s="120"/>
      <c r="VV11" s="120"/>
      <c r="VW11" s="120"/>
      <c r="VX11" s="120"/>
      <c r="VY11" s="120"/>
      <c r="VZ11" s="120"/>
      <c r="WA11" s="120"/>
      <c r="WB11" s="120"/>
      <c r="WC11" s="120"/>
      <c r="WD11" s="120"/>
      <c r="WE11" s="120"/>
      <c r="WF11" s="120"/>
      <c r="WG11" s="120"/>
      <c r="WH11" s="120"/>
      <c r="WI11" s="120"/>
      <c r="WJ11" s="120"/>
      <c r="WK11" s="120"/>
      <c r="WL11" s="120"/>
      <c r="WM11" s="120"/>
      <c r="WN11" s="120"/>
      <c r="WO11" s="120"/>
      <c r="WP11" s="120"/>
      <c r="WQ11" s="120"/>
      <c r="WR11" s="120"/>
      <c r="WS11" s="120"/>
      <c r="WT11" s="120"/>
      <c r="WU11" s="120"/>
      <c r="WV11" s="120"/>
      <c r="WW11" s="120"/>
      <c r="WX11" s="120"/>
      <c r="WY11" s="120"/>
      <c r="WZ11" s="120"/>
      <c r="XA11" s="120"/>
      <c r="XB11" s="120"/>
      <c r="XC11" s="120"/>
      <c r="XD11" s="120"/>
      <c r="XE11" s="120"/>
      <c r="XF11" s="120"/>
      <c r="XG11" s="120"/>
      <c r="XH11" s="120"/>
      <c r="XI11" s="120"/>
      <c r="XJ11" s="120"/>
      <c r="XK11" s="120"/>
      <c r="XL11" s="120"/>
      <c r="XM11" s="120"/>
      <c r="XN11" s="120"/>
      <c r="XO11" s="120"/>
      <c r="XP11" s="120"/>
      <c r="XQ11" s="120"/>
      <c r="XR11" s="120"/>
      <c r="XS11" s="120"/>
      <c r="XT11" s="120"/>
      <c r="XU11" s="120"/>
      <c r="XV11" s="120"/>
      <c r="XW11" s="120"/>
      <c r="XX11" s="120"/>
      <c r="XY11" s="120"/>
      <c r="XZ11" s="120"/>
      <c r="YA11" s="120"/>
      <c r="YB11" s="120"/>
      <c r="YC11" s="120"/>
      <c r="YD11" s="120"/>
      <c r="YE11" s="120"/>
      <c r="YF11" s="120"/>
      <c r="YG11" s="120"/>
      <c r="YH11" s="120"/>
      <c r="YI11" s="120"/>
      <c r="YJ11" s="120"/>
      <c r="YK11" s="120"/>
      <c r="YL11" s="120"/>
      <c r="YM11" s="120"/>
      <c r="YN11" s="120"/>
      <c r="YO11" s="120"/>
      <c r="YP11" s="120"/>
      <c r="YQ11" s="120"/>
      <c r="YR11" s="120"/>
      <c r="YS11" s="120"/>
      <c r="YT11" s="120"/>
      <c r="YU11" s="120"/>
      <c r="YV11" s="120"/>
      <c r="YW11" s="120"/>
      <c r="YX11" s="120"/>
      <c r="YY11" s="120"/>
      <c r="YZ11" s="120"/>
      <c r="ZA11" s="120"/>
      <c r="ZB11" s="120"/>
      <c r="ZC11" s="120"/>
      <c r="ZD11" s="120"/>
      <c r="ZE11" s="120"/>
      <c r="ZF11" s="120"/>
      <c r="ZG11" s="120"/>
      <c r="ZH11" s="120"/>
      <c r="ZI11" s="120"/>
      <c r="ZJ11" s="120"/>
      <c r="ZK11" s="120"/>
      <c r="ZL11" s="120"/>
      <c r="ZM11" s="120"/>
      <c r="ZN11" s="120"/>
      <c r="ZO11" s="120"/>
      <c r="ZP11" s="120"/>
      <c r="ZQ11" s="120"/>
      <c r="ZR11" s="120"/>
      <c r="ZS11" s="120"/>
      <c r="ZT11" s="120"/>
      <c r="ZU11" s="120"/>
      <c r="ZV11" s="120"/>
      <c r="ZW11" s="120"/>
      <c r="ZX11" s="120"/>
      <c r="ZY11" s="120"/>
      <c r="ZZ11" s="120"/>
      <c r="AAA11" s="120"/>
    </row>
    <row r="12" spans="1:703" hidden="1" outlineLevel="1">
      <c r="A12" s="62">
        <v>40575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0"/>
      <c r="JW12" s="120"/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0"/>
      <c r="LP12" s="120"/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0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  <c r="NX12" s="120"/>
      <c r="NY12" s="120"/>
      <c r="NZ12" s="120"/>
      <c r="OA12" s="120"/>
      <c r="OB12" s="120"/>
      <c r="OC12" s="120"/>
      <c r="OD12" s="120"/>
      <c r="OE12" s="120"/>
      <c r="OF12" s="120"/>
      <c r="OG12" s="120"/>
      <c r="OH12" s="120"/>
      <c r="OI12" s="120"/>
      <c r="OJ12" s="120"/>
      <c r="OK12" s="120"/>
      <c r="OL12" s="120"/>
      <c r="OM12" s="120"/>
      <c r="ON12" s="120"/>
      <c r="OO12" s="120"/>
      <c r="OP12" s="120"/>
      <c r="OQ12" s="120"/>
      <c r="OR12" s="120"/>
      <c r="OS12" s="120"/>
      <c r="OT12" s="120"/>
      <c r="OU12" s="120"/>
      <c r="OV12" s="120"/>
      <c r="OW12" s="120"/>
      <c r="OX12" s="120"/>
      <c r="OY12" s="120"/>
      <c r="OZ12" s="120"/>
      <c r="PA12" s="120"/>
      <c r="PB12" s="120"/>
      <c r="PC12" s="120"/>
      <c r="PD12" s="120"/>
      <c r="PE12" s="120"/>
      <c r="PF12" s="120"/>
      <c r="PG12" s="120"/>
      <c r="PH12" s="120"/>
      <c r="PI12" s="120"/>
      <c r="PJ12" s="120"/>
      <c r="PK12" s="120"/>
      <c r="PL12" s="120"/>
      <c r="PM12" s="120"/>
      <c r="PN12" s="120"/>
      <c r="PO12" s="120"/>
      <c r="PP12" s="120"/>
      <c r="PQ12" s="120"/>
      <c r="PR12" s="120"/>
      <c r="PS12" s="120"/>
      <c r="PT12" s="120"/>
      <c r="PU12" s="120"/>
      <c r="PV12" s="120"/>
      <c r="PW12" s="120"/>
      <c r="PX12" s="120"/>
      <c r="PY12" s="120"/>
      <c r="PZ12" s="120"/>
      <c r="QA12" s="120"/>
      <c r="QB12" s="120"/>
      <c r="QC12" s="120"/>
      <c r="QD12" s="120"/>
      <c r="QE12" s="120"/>
      <c r="QF12" s="120"/>
      <c r="QG12" s="120"/>
      <c r="QH12" s="120"/>
      <c r="QI12" s="120"/>
      <c r="QJ12" s="120"/>
      <c r="QK12" s="120"/>
      <c r="QL12" s="120"/>
      <c r="QM12" s="120"/>
      <c r="QN12" s="120"/>
      <c r="QO12" s="120"/>
      <c r="QP12" s="120"/>
      <c r="QQ12" s="120"/>
      <c r="QR12" s="120"/>
      <c r="QS12" s="120"/>
      <c r="QT12" s="120"/>
      <c r="QU12" s="120"/>
      <c r="QV12" s="120"/>
      <c r="QW12" s="120"/>
      <c r="QX12" s="120"/>
      <c r="QY12" s="120"/>
      <c r="QZ12" s="120"/>
      <c r="RA12" s="120"/>
      <c r="RB12" s="120"/>
      <c r="RC12" s="120"/>
      <c r="RD12" s="120"/>
      <c r="RE12" s="120"/>
      <c r="RF12" s="120"/>
      <c r="RG12" s="120"/>
      <c r="RH12" s="120"/>
      <c r="RI12" s="120"/>
      <c r="RJ12" s="120"/>
      <c r="RK12" s="120"/>
      <c r="RL12" s="120"/>
      <c r="RM12" s="120"/>
      <c r="RN12" s="120"/>
      <c r="RO12" s="120"/>
      <c r="RP12" s="120"/>
      <c r="RQ12" s="120"/>
      <c r="RR12" s="120"/>
      <c r="RS12" s="120"/>
      <c r="RT12" s="120"/>
      <c r="RU12" s="120"/>
      <c r="RV12" s="120"/>
      <c r="RW12" s="120"/>
      <c r="RX12" s="120"/>
      <c r="RY12" s="120"/>
      <c r="RZ12" s="120"/>
      <c r="SA12" s="120"/>
      <c r="SB12" s="120"/>
      <c r="SC12" s="120"/>
      <c r="SD12" s="120"/>
      <c r="SE12" s="120"/>
      <c r="SF12" s="120"/>
      <c r="SG12" s="120"/>
      <c r="SH12" s="120"/>
      <c r="SI12" s="120"/>
      <c r="SJ12" s="120"/>
      <c r="SK12" s="120"/>
      <c r="SL12" s="120"/>
      <c r="SM12" s="120"/>
      <c r="SN12" s="120"/>
      <c r="SO12" s="120"/>
      <c r="SP12" s="120"/>
      <c r="SQ12" s="120"/>
      <c r="SR12" s="120"/>
      <c r="SS12" s="120"/>
      <c r="ST12" s="120"/>
      <c r="SU12" s="120"/>
      <c r="SV12" s="120"/>
      <c r="SW12" s="120"/>
      <c r="SX12" s="120"/>
      <c r="SY12" s="120"/>
      <c r="SZ12" s="120"/>
      <c r="TA12" s="120"/>
      <c r="TB12" s="120"/>
      <c r="TC12" s="120"/>
      <c r="TD12" s="120"/>
      <c r="TE12" s="120"/>
      <c r="TF12" s="120"/>
      <c r="TG12" s="120"/>
      <c r="TH12" s="120"/>
      <c r="TI12" s="120"/>
      <c r="TJ12" s="120"/>
      <c r="TK12" s="120"/>
      <c r="TL12" s="120"/>
      <c r="TM12" s="120"/>
      <c r="TN12" s="120"/>
      <c r="TO12" s="120"/>
      <c r="TP12" s="120"/>
      <c r="TQ12" s="120"/>
      <c r="TR12" s="120"/>
      <c r="TS12" s="120"/>
      <c r="TT12" s="120"/>
      <c r="TU12" s="120"/>
      <c r="TV12" s="120"/>
      <c r="TW12" s="120"/>
      <c r="TX12" s="120"/>
      <c r="TY12" s="120"/>
      <c r="TZ12" s="120"/>
      <c r="UA12" s="120"/>
      <c r="UB12" s="120"/>
      <c r="UC12" s="120"/>
      <c r="UD12" s="120"/>
      <c r="UE12" s="120"/>
      <c r="UF12" s="120"/>
      <c r="UG12" s="120"/>
      <c r="UH12" s="120"/>
      <c r="UI12" s="120"/>
      <c r="UJ12" s="120"/>
      <c r="UK12" s="120"/>
      <c r="UL12" s="120"/>
      <c r="UM12" s="120"/>
      <c r="UN12" s="120"/>
      <c r="UO12" s="120"/>
      <c r="UP12" s="120"/>
      <c r="UQ12" s="120"/>
      <c r="UR12" s="120"/>
      <c r="US12" s="120"/>
      <c r="UT12" s="120"/>
      <c r="UU12" s="120"/>
      <c r="UV12" s="120"/>
      <c r="UW12" s="120"/>
      <c r="UX12" s="120"/>
      <c r="UY12" s="120"/>
      <c r="UZ12" s="120"/>
      <c r="VA12" s="120"/>
      <c r="VB12" s="120"/>
      <c r="VC12" s="120"/>
      <c r="VD12" s="120"/>
      <c r="VE12" s="120"/>
      <c r="VF12" s="120"/>
      <c r="VG12" s="120"/>
      <c r="VH12" s="120"/>
      <c r="VI12" s="120"/>
      <c r="VJ12" s="120"/>
      <c r="VK12" s="120"/>
      <c r="VL12" s="120"/>
      <c r="VM12" s="120"/>
      <c r="VN12" s="120"/>
      <c r="VO12" s="120"/>
      <c r="VP12" s="120"/>
      <c r="VQ12" s="120"/>
      <c r="VR12" s="120"/>
      <c r="VS12" s="120"/>
      <c r="VT12" s="120"/>
      <c r="VU12" s="120"/>
      <c r="VV12" s="120"/>
      <c r="VW12" s="120"/>
      <c r="VX12" s="120"/>
      <c r="VY12" s="120"/>
      <c r="VZ12" s="120"/>
      <c r="WA12" s="120"/>
      <c r="WB12" s="120"/>
      <c r="WC12" s="120"/>
      <c r="WD12" s="120"/>
      <c r="WE12" s="120"/>
      <c r="WF12" s="120"/>
      <c r="WG12" s="120"/>
      <c r="WH12" s="120"/>
      <c r="WI12" s="120"/>
      <c r="WJ12" s="120"/>
      <c r="WK12" s="120"/>
      <c r="WL12" s="120"/>
      <c r="WM12" s="120"/>
      <c r="WN12" s="120"/>
      <c r="WO12" s="120"/>
      <c r="WP12" s="120"/>
      <c r="WQ12" s="120"/>
      <c r="WR12" s="120"/>
      <c r="WS12" s="120"/>
      <c r="WT12" s="120"/>
      <c r="WU12" s="120"/>
      <c r="WV12" s="120"/>
      <c r="WW12" s="120"/>
      <c r="WX12" s="120"/>
      <c r="WY12" s="120"/>
      <c r="WZ12" s="120"/>
      <c r="XA12" s="120"/>
      <c r="XB12" s="120"/>
      <c r="XC12" s="120"/>
      <c r="XD12" s="120"/>
      <c r="XE12" s="120"/>
      <c r="XF12" s="120"/>
      <c r="XG12" s="120"/>
      <c r="XH12" s="120"/>
      <c r="XI12" s="120"/>
      <c r="XJ12" s="120"/>
      <c r="XK12" s="120"/>
      <c r="XL12" s="120"/>
      <c r="XM12" s="120"/>
      <c r="XN12" s="120"/>
      <c r="XO12" s="120"/>
      <c r="XP12" s="120"/>
      <c r="XQ12" s="120"/>
      <c r="XR12" s="120"/>
      <c r="XS12" s="120"/>
      <c r="XT12" s="120"/>
      <c r="XU12" s="120"/>
      <c r="XV12" s="120"/>
      <c r="XW12" s="120"/>
      <c r="XX12" s="120"/>
      <c r="XY12" s="120"/>
      <c r="XZ12" s="120"/>
      <c r="YA12" s="120"/>
      <c r="YB12" s="120"/>
      <c r="YC12" s="120"/>
      <c r="YD12" s="120"/>
      <c r="YE12" s="120"/>
      <c r="YF12" s="120"/>
      <c r="YG12" s="120"/>
      <c r="YH12" s="120"/>
      <c r="YI12" s="120"/>
      <c r="YJ12" s="120"/>
      <c r="YK12" s="120"/>
      <c r="YL12" s="120"/>
      <c r="YM12" s="120"/>
      <c r="YN12" s="120"/>
      <c r="YO12" s="120"/>
      <c r="YP12" s="120"/>
      <c r="YQ12" s="120"/>
      <c r="YR12" s="120"/>
      <c r="YS12" s="120"/>
      <c r="YT12" s="120"/>
      <c r="YU12" s="120"/>
      <c r="YV12" s="120"/>
      <c r="YW12" s="120"/>
      <c r="YX12" s="120"/>
      <c r="YY12" s="120"/>
      <c r="YZ12" s="120"/>
      <c r="ZA12" s="120"/>
      <c r="ZB12" s="120"/>
      <c r="ZC12" s="120"/>
      <c r="ZD12" s="120"/>
      <c r="ZE12" s="120"/>
      <c r="ZF12" s="120"/>
      <c r="ZG12" s="120"/>
      <c r="ZH12" s="120"/>
      <c r="ZI12" s="120"/>
      <c r="ZJ12" s="120"/>
      <c r="ZK12" s="120"/>
      <c r="ZL12" s="120"/>
      <c r="ZM12" s="120"/>
      <c r="ZN12" s="120"/>
      <c r="ZO12" s="120"/>
      <c r="ZP12" s="120"/>
      <c r="ZQ12" s="120"/>
      <c r="ZR12" s="120"/>
      <c r="ZS12" s="120"/>
      <c r="ZT12" s="120"/>
      <c r="ZU12" s="120"/>
      <c r="ZV12" s="120"/>
      <c r="ZW12" s="120"/>
      <c r="ZX12" s="120"/>
      <c r="ZY12" s="120"/>
      <c r="ZZ12" s="120"/>
      <c r="AAA12" s="120"/>
    </row>
    <row r="13" spans="1:703" hidden="1" outlineLevel="1">
      <c r="A13" s="62">
        <v>40603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  <c r="IW13" s="120"/>
      <c r="IX13" s="120"/>
      <c r="IY13" s="120"/>
      <c r="IZ13" s="120"/>
      <c r="JA13" s="120"/>
      <c r="JB13" s="120"/>
      <c r="JC13" s="120"/>
      <c r="JD13" s="120"/>
      <c r="JE13" s="120"/>
      <c r="JF13" s="120"/>
      <c r="JG13" s="120"/>
      <c r="JH13" s="120"/>
      <c r="JI13" s="120"/>
      <c r="JJ13" s="120"/>
      <c r="JK13" s="120"/>
      <c r="JL13" s="120"/>
      <c r="JM13" s="120"/>
      <c r="JN13" s="120"/>
      <c r="JO13" s="120"/>
      <c r="JP13" s="120"/>
      <c r="JQ13" s="120"/>
      <c r="JR13" s="120"/>
      <c r="JS13" s="120"/>
      <c r="JT13" s="120"/>
      <c r="JU13" s="120"/>
      <c r="JV13" s="120"/>
      <c r="JW13" s="120"/>
      <c r="JX13" s="120"/>
      <c r="JY13" s="120"/>
      <c r="JZ13" s="120"/>
      <c r="KA13" s="120"/>
      <c r="KB13" s="120"/>
      <c r="KC13" s="120"/>
      <c r="KD13" s="120"/>
      <c r="KE13" s="120"/>
      <c r="KF13" s="120"/>
      <c r="KG13" s="120"/>
      <c r="KH13" s="120"/>
      <c r="KI13" s="120"/>
      <c r="KJ13" s="120"/>
      <c r="KK13" s="120"/>
      <c r="KL13" s="120"/>
      <c r="KM13" s="120"/>
      <c r="KN13" s="120"/>
      <c r="KO13" s="120"/>
      <c r="KP13" s="120"/>
      <c r="KQ13" s="120"/>
      <c r="KR13" s="120"/>
      <c r="KS13" s="120"/>
      <c r="KT13" s="120"/>
      <c r="KU13" s="120"/>
      <c r="KV13" s="120"/>
      <c r="KW13" s="120"/>
      <c r="KX13" s="120"/>
      <c r="KY13" s="120"/>
      <c r="KZ13" s="120"/>
      <c r="LA13" s="120"/>
      <c r="LB13" s="120"/>
      <c r="LC13" s="120"/>
      <c r="LD13" s="120"/>
      <c r="LE13" s="120"/>
      <c r="LF13" s="120"/>
      <c r="LG13" s="120"/>
      <c r="LH13" s="120"/>
      <c r="LI13" s="120"/>
      <c r="LJ13" s="120"/>
      <c r="LK13" s="120"/>
      <c r="LL13" s="120"/>
      <c r="LM13" s="120"/>
      <c r="LN13" s="120"/>
      <c r="LO13" s="120"/>
      <c r="LP13" s="120"/>
      <c r="LQ13" s="120"/>
      <c r="LR13" s="120"/>
      <c r="LS13" s="120"/>
      <c r="LT13" s="120"/>
      <c r="LU13" s="120"/>
      <c r="LV13" s="120"/>
      <c r="LW13" s="120"/>
      <c r="LX13" s="120"/>
      <c r="LY13" s="120"/>
      <c r="LZ13" s="120"/>
      <c r="MA13" s="120"/>
      <c r="MB13" s="120"/>
      <c r="MC13" s="120"/>
      <c r="MD13" s="120"/>
      <c r="ME13" s="120"/>
      <c r="MF13" s="120"/>
      <c r="MG13" s="120"/>
      <c r="MH13" s="120"/>
      <c r="MI13" s="120"/>
      <c r="MJ13" s="120"/>
      <c r="MK13" s="120"/>
      <c r="ML13" s="120"/>
      <c r="MM13" s="120"/>
      <c r="MN13" s="120"/>
      <c r="MO13" s="120"/>
      <c r="MP13" s="120"/>
      <c r="MQ13" s="120"/>
      <c r="MR13" s="120"/>
      <c r="MS13" s="120"/>
      <c r="MT13" s="120"/>
      <c r="MU13" s="120"/>
      <c r="MV13" s="120"/>
      <c r="MW13" s="120"/>
      <c r="MX13" s="120"/>
      <c r="MY13" s="120"/>
      <c r="MZ13" s="120"/>
      <c r="NA13" s="120"/>
      <c r="NB13" s="120"/>
      <c r="NC13" s="120"/>
      <c r="ND13" s="120"/>
      <c r="NE13" s="120"/>
      <c r="NF13" s="120"/>
      <c r="NG13" s="120"/>
      <c r="NH13" s="120"/>
      <c r="NI13" s="120"/>
      <c r="NJ13" s="120"/>
      <c r="NK13" s="120"/>
      <c r="NL13" s="120"/>
      <c r="NM13" s="120"/>
      <c r="NN13" s="120"/>
      <c r="NO13" s="120"/>
      <c r="NP13" s="120"/>
      <c r="NQ13" s="120"/>
      <c r="NR13" s="120"/>
      <c r="NS13" s="120"/>
      <c r="NT13" s="120"/>
      <c r="NU13" s="120"/>
      <c r="NV13" s="120"/>
      <c r="NW13" s="120"/>
      <c r="NX13" s="120"/>
      <c r="NY13" s="120"/>
      <c r="NZ13" s="120"/>
      <c r="OA13" s="120"/>
      <c r="OB13" s="120"/>
      <c r="OC13" s="120"/>
      <c r="OD13" s="120"/>
      <c r="OE13" s="120"/>
      <c r="OF13" s="120"/>
      <c r="OG13" s="120"/>
      <c r="OH13" s="120"/>
      <c r="OI13" s="120"/>
      <c r="OJ13" s="120"/>
      <c r="OK13" s="120"/>
      <c r="OL13" s="120"/>
      <c r="OM13" s="120"/>
      <c r="ON13" s="120"/>
      <c r="OO13" s="120"/>
      <c r="OP13" s="120"/>
      <c r="OQ13" s="120"/>
      <c r="OR13" s="120"/>
      <c r="OS13" s="120"/>
      <c r="OT13" s="120"/>
      <c r="OU13" s="120"/>
      <c r="OV13" s="120"/>
      <c r="OW13" s="120"/>
      <c r="OX13" s="120"/>
      <c r="OY13" s="120"/>
      <c r="OZ13" s="120"/>
      <c r="PA13" s="120"/>
      <c r="PB13" s="120"/>
      <c r="PC13" s="120"/>
      <c r="PD13" s="120"/>
      <c r="PE13" s="120"/>
      <c r="PF13" s="120"/>
      <c r="PG13" s="120"/>
      <c r="PH13" s="120"/>
      <c r="PI13" s="120"/>
      <c r="PJ13" s="120"/>
      <c r="PK13" s="120"/>
      <c r="PL13" s="120"/>
      <c r="PM13" s="120"/>
      <c r="PN13" s="120"/>
      <c r="PO13" s="120"/>
      <c r="PP13" s="120"/>
      <c r="PQ13" s="120"/>
      <c r="PR13" s="120"/>
      <c r="PS13" s="120"/>
      <c r="PT13" s="120"/>
      <c r="PU13" s="120"/>
      <c r="PV13" s="120"/>
      <c r="PW13" s="120"/>
      <c r="PX13" s="120"/>
      <c r="PY13" s="120"/>
      <c r="PZ13" s="120"/>
      <c r="QA13" s="120"/>
      <c r="QB13" s="120"/>
      <c r="QC13" s="120"/>
      <c r="QD13" s="120"/>
      <c r="QE13" s="120"/>
      <c r="QF13" s="120"/>
      <c r="QG13" s="120"/>
      <c r="QH13" s="120"/>
      <c r="QI13" s="120"/>
      <c r="QJ13" s="120"/>
      <c r="QK13" s="120"/>
      <c r="QL13" s="120"/>
      <c r="QM13" s="120"/>
      <c r="QN13" s="120"/>
      <c r="QO13" s="120"/>
      <c r="QP13" s="120"/>
      <c r="QQ13" s="120"/>
      <c r="QR13" s="120"/>
      <c r="QS13" s="120"/>
      <c r="QT13" s="120"/>
      <c r="QU13" s="120"/>
      <c r="QV13" s="120"/>
      <c r="QW13" s="120"/>
      <c r="QX13" s="120"/>
      <c r="QY13" s="120"/>
      <c r="QZ13" s="120"/>
      <c r="RA13" s="120"/>
      <c r="RB13" s="120"/>
      <c r="RC13" s="120"/>
      <c r="RD13" s="120"/>
      <c r="RE13" s="120"/>
      <c r="RF13" s="120"/>
      <c r="RG13" s="120"/>
      <c r="RH13" s="120"/>
      <c r="RI13" s="120"/>
      <c r="RJ13" s="120"/>
      <c r="RK13" s="120"/>
      <c r="RL13" s="120"/>
      <c r="RM13" s="120"/>
      <c r="RN13" s="120"/>
      <c r="RO13" s="120"/>
      <c r="RP13" s="120"/>
      <c r="RQ13" s="120"/>
      <c r="RR13" s="120"/>
      <c r="RS13" s="120"/>
      <c r="RT13" s="120"/>
      <c r="RU13" s="120"/>
      <c r="RV13" s="120"/>
      <c r="RW13" s="120"/>
      <c r="RX13" s="120"/>
      <c r="RY13" s="120"/>
      <c r="RZ13" s="120"/>
      <c r="SA13" s="120"/>
      <c r="SB13" s="120"/>
      <c r="SC13" s="120"/>
      <c r="SD13" s="120"/>
      <c r="SE13" s="120"/>
      <c r="SF13" s="120"/>
      <c r="SG13" s="120"/>
      <c r="SH13" s="120"/>
      <c r="SI13" s="120"/>
      <c r="SJ13" s="120"/>
      <c r="SK13" s="120"/>
      <c r="SL13" s="120"/>
      <c r="SM13" s="120"/>
      <c r="SN13" s="120"/>
      <c r="SO13" s="120"/>
      <c r="SP13" s="120"/>
      <c r="SQ13" s="120"/>
      <c r="SR13" s="120"/>
      <c r="SS13" s="120"/>
      <c r="ST13" s="120"/>
      <c r="SU13" s="120"/>
      <c r="SV13" s="120"/>
      <c r="SW13" s="120"/>
      <c r="SX13" s="120"/>
      <c r="SY13" s="120"/>
      <c r="SZ13" s="120"/>
      <c r="TA13" s="120"/>
      <c r="TB13" s="120"/>
      <c r="TC13" s="120"/>
      <c r="TD13" s="120"/>
      <c r="TE13" s="120"/>
      <c r="TF13" s="120"/>
      <c r="TG13" s="120"/>
      <c r="TH13" s="120"/>
      <c r="TI13" s="120"/>
      <c r="TJ13" s="120"/>
      <c r="TK13" s="120"/>
      <c r="TL13" s="120"/>
      <c r="TM13" s="120"/>
      <c r="TN13" s="120"/>
      <c r="TO13" s="120"/>
      <c r="TP13" s="120"/>
      <c r="TQ13" s="120"/>
      <c r="TR13" s="120"/>
      <c r="TS13" s="120"/>
      <c r="TT13" s="120"/>
      <c r="TU13" s="120"/>
      <c r="TV13" s="120"/>
      <c r="TW13" s="120"/>
      <c r="TX13" s="120"/>
      <c r="TY13" s="120"/>
      <c r="TZ13" s="120"/>
      <c r="UA13" s="120"/>
      <c r="UB13" s="120"/>
      <c r="UC13" s="120"/>
      <c r="UD13" s="120"/>
      <c r="UE13" s="120"/>
      <c r="UF13" s="120"/>
      <c r="UG13" s="120"/>
      <c r="UH13" s="120"/>
      <c r="UI13" s="120"/>
      <c r="UJ13" s="120"/>
      <c r="UK13" s="120"/>
      <c r="UL13" s="120"/>
      <c r="UM13" s="120"/>
      <c r="UN13" s="120"/>
      <c r="UO13" s="120"/>
      <c r="UP13" s="120"/>
      <c r="UQ13" s="120"/>
      <c r="UR13" s="120"/>
      <c r="US13" s="120"/>
      <c r="UT13" s="120"/>
      <c r="UU13" s="120"/>
      <c r="UV13" s="120"/>
      <c r="UW13" s="120"/>
      <c r="UX13" s="120"/>
      <c r="UY13" s="120"/>
      <c r="UZ13" s="120"/>
      <c r="VA13" s="120"/>
      <c r="VB13" s="120"/>
      <c r="VC13" s="120"/>
      <c r="VD13" s="120"/>
      <c r="VE13" s="120"/>
      <c r="VF13" s="120"/>
      <c r="VG13" s="120"/>
      <c r="VH13" s="120"/>
      <c r="VI13" s="120"/>
      <c r="VJ13" s="120"/>
      <c r="VK13" s="120"/>
      <c r="VL13" s="120"/>
      <c r="VM13" s="120"/>
      <c r="VN13" s="120"/>
      <c r="VO13" s="120"/>
      <c r="VP13" s="120"/>
      <c r="VQ13" s="120"/>
      <c r="VR13" s="120"/>
      <c r="VS13" s="120"/>
      <c r="VT13" s="120"/>
      <c r="VU13" s="120"/>
      <c r="VV13" s="120"/>
      <c r="VW13" s="120"/>
      <c r="VX13" s="120"/>
      <c r="VY13" s="120"/>
      <c r="VZ13" s="120"/>
      <c r="WA13" s="120"/>
      <c r="WB13" s="120"/>
      <c r="WC13" s="120"/>
      <c r="WD13" s="120"/>
      <c r="WE13" s="120"/>
      <c r="WF13" s="120"/>
      <c r="WG13" s="120"/>
      <c r="WH13" s="120"/>
      <c r="WI13" s="120"/>
      <c r="WJ13" s="120"/>
      <c r="WK13" s="120"/>
      <c r="WL13" s="120"/>
      <c r="WM13" s="120"/>
      <c r="WN13" s="120"/>
      <c r="WO13" s="120"/>
      <c r="WP13" s="120"/>
      <c r="WQ13" s="120"/>
      <c r="WR13" s="120"/>
      <c r="WS13" s="120"/>
      <c r="WT13" s="120"/>
      <c r="WU13" s="120"/>
      <c r="WV13" s="120"/>
      <c r="WW13" s="120"/>
      <c r="WX13" s="120"/>
      <c r="WY13" s="120"/>
      <c r="WZ13" s="120"/>
      <c r="XA13" s="120"/>
      <c r="XB13" s="120"/>
      <c r="XC13" s="120"/>
      <c r="XD13" s="120"/>
      <c r="XE13" s="120"/>
      <c r="XF13" s="120"/>
      <c r="XG13" s="120"/>
      <c r="XH13" s="120"/>
      <c r="XI13" s="120"/>
      <c r="XJ13" s="120"/>
      <c r="XK13" s="120"/>
      <c r="XL13" s="120"/>
      <c r="XM13" s="120"/>
      <c r="XN13" s="120"/>
      <c r="XO13" s="120"/>
      <c r="XP13" s="120"/>
      <c r="XQ13" s="120"/>
      <c r="XR13" s="120"/>
      <c r="XS13" s="120"/>
      <c r="XT13" s="120"/>
      <c r="XU13" s="120"/>
      <c r="XV13" s="120"/>
      <c r="XW13" s="120"/>
      <c r="XX13" s="120"/>
      <c r="XY13" s="120"/>
      <c r="XZ13" s="120"/>
      <c r="YA13" s="120"/>
      <c r="YB13" s="120"/>
      <c r="YC13" s="120"/>
      <c r="YD13" s="120"/>
      <c r="YE13" s="120"/>
      <c r="YF13" s="120"/>
      <c r="YG13" s="120"/>
      <c r="YH13" s="120"/>
      <c r="YI13" s="120"/>
      <c r="YJ13" s="120"/>
      <c r="YK13" s="120"/>
      <c r="YL13" s="120"/>
      <c r="YM13" s="120"/>
      <c r="YN13" s="120"/>
      <c r="YO13" s="120"/>
      <c r="YP13" s="120"/>
      <c r="YQ13" s="120"/>
      <c r="YR13" s="120"/>
      <c r="YS13" s="120"/>
      <c r="YT13" s="120"/>
      <c r="YU13" s="120"/>
      <c r="YV13" s="120"/>
      <c r="YW13" s="120"/>
      <c r="YX13" s="120"/>
      <c r="YY13" s="120"/>
      <c r="YZ13" s="120"/>
      <c r="ZA13" s="120"/>
      <c r="ZB13" s="120"/>
      <c r="ZC13" s="120"/>
      <c r="ZD13" s="120"/>
      <c r="ZE13" s="120"/>
      <c r="ZF13" s="120"/>
      <c r="ZG13" s="120"/>
      <c r="ZH13" s="120"/>
      <c r="ZI13" s="120"/>
      <c r="ZJ13" s="120"/>
      <c r="ZK13" s="120"/>
      <c r="ZL13" s="120"/>
      <c r="ZM13" s="120"/>
      <c r="ZN13" s="120"/>
      <c r="ZO13" s="120"/>
      <c r="ZP13" s="120"/>
      <c r="ZQ13" s="120"/>
      <c r="ZR13" s="120"/>
      <c r="ZS13" s="120"/>
      <c r="ZT13" s="120"/>
      <c r="ZU13" s="120"/>
      <c r="ZV13" s="120"/>
      <c r="ZW13" s="120"/>
      <c r="ZX13" s="120"/>
      <c r="ZY13" s="120"/>
      <c r="ZZ13" s="120"/>
      <c r="AAA13" s="120"/>
    </row>
    <row r="14" spans="1:703" hidden="1" outlineLevel="1">
      <c r="A14" s="62">
        <v>40634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  <c r="IW14" s="120"/>
      <c r="IX14" s="120"/>
      <c r="IY14" s="120"/>
      <c r="IZ14" s="120"/>
      <c r="JA14" s="120"/>
      <c r="JB14" s="120"/>
      <c r="JC14" s="120"/>
      <c r="JD14" s="120"/>
      <c r="JE14" s="120"/>
      <c r="JF14" s="120"/>
      <c r="JG14" s="120"/>
      <c r="JH14" s="120"/>
      <c r="JI14" s="120"/>
      <c r="JJ14" s="120"/>
      <c r="JK14" s="120"/>
      <c r="JL14" s="120"/>
      <c r="JM14" s="120"/>
      <c r="JN14" s="120"/>
      <c r="JO14" s="120"/>
      <c r="JP14" s="120"/>
      <c r="JQ14" s="120"/>
      <c r="JR14" s="120"/>
      <c r="JS14" s="120"/>
      <c r="JT14" s="120"/>
      <c r="JU14" s="120"/>
      <c r="JV14" s="120"/>
      <c r="JW14" s="120"/>
      <c r="JX14" s="120"/>
      <c r="JY14" s="120"/>
      <c r="JZ14" s="120"/>
      <c r="KA14" s="120"/>
      <c r="KB14" s="120"/>
      <c r="KC14" s="120"/>
      <c r="KD14" s="120"/>
      <c r="KE14" s="120"/>
      <c r="KF14" s="120"/>
      <c r="KG14" s="120"/>
      <c r="KH14" s="120"/>
      <c r="KI14" s="120"/>
      <c r="KJ14" s="120"/>
      <c r="KK14" s="120"/>
      <c r="KL14" s="120"/>
      <c r="KM14" s="120"/>
      <c r="KN14" s="120"/>
      <c r="KO14" s="120"/>
      <c r="KP14" s="120"/>
      <c r="KQ14" s="120"/>
      <c r="KR14" s="120"/>
      <c r="KS14" s="120"/>
      <c r="KT14" s="120"/>
      <c r="KU14" s="120"/>
      <c r="KV14" s="120"/>
      <c r="KW14" s="120"/>
      <c r="KX14" s="120"/>
      <c r="KY14" s="120"/>
      <c r="KZ14" s="120"/>
      <c r="LA14" s="120"/>
      <c r="LB14" s="120"/>
      <c r="LC14" s="120"/>
      <c r="LD14" s="120"/>
      <c r="LE14" s="120"/>
      <c r="LF14" s="120"/>
      <c r="LG14" s="120"/>
      <c r="LH14" s="120"/>
      <c r="LI14" s="120"/>
      <c r="LJ14" s="120"/>
      <c r="LK14" s="120"/>
      <c r="LL14" s="120"/>
      <c r="LM14" s="120"/>
      <c r="LN14" s="120"/>
      <c r="LO14" s="120"/>
      <c r="LP14" s="120"/>
      <c r="LQ14" s="120"/>
      <c r="LR14" s="120"/>
      <c r="LS14" s="120"/>
      <c r="LT14" s="120"/>
      <c r="LU14" s="120"/>
      <c r="LV14" s="120"/>
      <c r="LW14" s="120"/>
      <c r="LX14" s="120"/>
      <c r="LY14" s="120"/>
      <c r="LZ14" s="120"/>
      <c r="MA14" s="120"/>
      <c r="MB14" s="120"/>
      <c r="MC14" s="120"/>
      <c r="MD14" s="120"/>
      <c r="ME14" s="120"/>
      <c r="MF14" s="120"/>
      <c r="MG14" s="120"/>
      <c r="MH14" s="120"/>
      <c r="MI14" s="120"/>
      <c r="MJ14" s="120"/>
      <c r="MK14" s="120"/>
      <c r="ML14" s="120"/>
      <c r="MM14" s="120"/>
      <c r="MN14" s="120"/>
      <c r="MO14" s="120"/>
      <c r="MP14" s="120"/>
      <c r="MQ14" s="120"/>
      <c r="MR14" s="120"/>
      <c r="MS14" s="120"/>
      <c r="MT14" s="120"/>
      <c r="MU14" s="120"/>
      <c r="MV14" s="120"/>
      <c r="MW14" s="120"/>
      <c r="MX14" s="120"/>
      <c r="MY14" s="120"/>
      <c r="MZ14" s="120"/>
      <c r="NA14" s="120"/>
      <c r="NB14" s="120"/>
      <c r="NC14" s="120"/>
      <c r="ND14" s="120"/>
      <c r="NE14" s="120"/>
      <c r="NF14" s="120"/>
      <c r="NG14" s="120"/>
      <c r="NH14" s="120"/>
      <c r="NI14" s="120"/>
      <c r="NJ14" s="120"/>
      <c r="NK14" s="120"/>
      <c r="NL14" s="120"/>
      <c r="NM14" s="120"/>
      <c r="NN14" s="120"/>
      <c r="NO14" s="120"/>
      <c r="NP14" s="120"/>
      <c r="NQ14" s="120"/>
      <c r="NR14" s="120"/>
      <c r="NS14" s="120"/>
      <c r="NT14" s="120"/>
      <c r="NU14" s="120"/>
      <c r="NV14" s="120"/>
      <c r="NW14" s="120"/>
      <c r="NX14" s="120"/>
      <c r="NY14" s="120"/>
      <c r="NZ14" s="120"/>
      <c r="OA14" s="120"/>
      <c r="OB14" s="120"/>
      <c r="OC14" s="120"/>
      <c r="OD14" s="120"/>
      <c r="OE14" s="120"/>
      <c r="OF14" s="120"/>
      <c r="OG14" s="120"/>
      <c r="OH14" s="120"/>
      <c r="OI14" s="120"/>
      <c r="OJ14" s="120"/>
      <c r="OK14" s="120"/>
      <c r="OL14" s="120"/>
      <c r="OM14" s="120"/>
      <c r="ON14" s="120"/>
      <c r="OO14" s="120"/>
      <c r="OP14" s="120"/>
      <c r="OQ14" s="120"/>
      <c r="OR14" s="120"/>
      <c r="OS14" s="120"/>
      <c r="OT14" s="120"/>
      <c r="OU14" s="120"/>
      <c r="OV14" s="120"/>
      <c r="OW14" s="120"/>
      <c r="OX14" s="120"/>
      <c r="OY14" s="120"/>
      <c r="OZ14" s="120"/>
      <c r="PA14" s="120"/>
      <c r="PB14" s="120"/>
      <c r="PC14" s="120"/>
      <c r="PD14" s="120"/>
      <c r="PE14" s="120"/>
      <c r="PF14" s="120"/>
      <c r="PG14" s="120"/>
      <c r="PH14" s="120"/>
      <c r="PI14" s="120"/>
      <c r="PJ14" s="120"/>
      <c r="PK14" s="120"/>
      <c r="PL14" s="120"/>
      <c r="PM14" s="120"/>
      <c r="PN14" s="120"/>
      <c r="PO14" s="120"/>
      <c r="PP14" s="120"/>
      <c r="PQ14" s="120"/>
      <c r="PR14" s="120"/>
      <c r="PS14" s="120"/>
      <c r="PT14" s="120"/>
      <c r="PU14" s="120"/>
      <c r="PV14" s="120"/>
      <c r="PW14" s="120"/>
      <c r="PX14" s="120"/>
      <c r="PY14" s="120"/>
      <c r="PZ14" s="120"/>
      <c r="QA14" s="120"/>
      <c r="QB14" s="120"/>
      <c r="QC14" s="120"/>
      <c r="QD14" s="120"/>
      <c r="QE14" s="120"/>
      <c r="QF14" s="120"/>
      <c r="QG14" s="120"/>
      <c r="QH14" s="120"/>
      <c r="QI14" s="120"/>
      <c r="QJ14" s="120"/>
      <c r="QK14" s="120"/>
      <c r="QL14" s="120"/>
      <c r="QM14" s="120"/>
      <c r="QN14" s="120"/>
      <c r="QO14" s="120"/>
      <c r="QP14" s="120"/>
      <c r="QQ14" s="120"/>
      <c r="QR14" s="120"/>
      <c r="QS14" s="120"/>
      <c r="QT14" s="120"/>
      <c r="QU14" s="120"/>
      <c r="QV14" s="120"/>
      <c r="QW14" s="120"/>
      <c r="QX14" s="120"/>
      <c r="QY14" s="120"/>
      <c r="QZ14" s="120"/>
      <c r="RA14" s="120"/>
      <c r="RB14" s="120"/>
      <c r="RC14" s="120"/>
      <c r="RD14" s="120"/>
      <c r="RE14" s="120"/>
      <c r="RF14" s="120"/>
      <c r="RG14" s="120"/>
      <c r="RH14" s="120"/>
      <c r="RI14" s="120"/>
      <c r="RJ14" s="120"/>
      <c r="RK14" s="120"/>
      <c r="RL14" s="120"/>
      <c r="RM14" s="120"/>
      <c r="RN14" s="120"/>
      <c r="RO14" s="120"/>
      <c r="RP14" s="120"/>
      <c r="RQ14" s="120"/>
      <c r="RR14" s="120"/>
      <c r="RS14" s="120"/>
      <c r="RT14" s="120"/>
      <c r="RU14" s="120"/>
      <c r="RV14" s="120"/>
      <c r="RW14" s="120"/>
      <c r="RX14" s="120"/>
      <c r="RY14" s="120"/>
      <c r="RZ14" s="120"/>
      <c r="SA14" s="120"/>
      <c r="SB14" s="120"/>
      <c r="SC14" s="120"/>
      <c r="SD14" s="120"/>
      <c r="SE14" s="120"/>
      <c r="SF14" s="120"/>
      <c r="SG14" s="120"/>
      <c r="SH14" s="120"/>
      <c r="SI14" s="120"/>
      <c r="SJ14" s="120"/>
      <c r="SK14" s="120"/>
      <c r="SL14" s="120"/>
      <c r="SM14" s="120"/>
      <c r="SN14" s="120"/>
      <c r="SO14" s="120"/>
      <c r="SP14" s="120"/>
      <c r="SQ14" s="120"/>
      <c r="SR14" s="120"/>
      <c r="SS14" s="120"/>
      <c r="ST14" s="120"/>
      <c r="SU14" s="120"/>
      <c r="SV14" s="120"/>
      <c r="SW14" s="120"/>
      <c r="SX14" s="120"/>
      <c r="SY14" s="120"/>
      <c r="SZ14" s="120"/>
      <c r="TA14" s="120"/>
      <c r="TB14" s="120"/>
      <c r="TC14" s="120"/>
      <c r="TD14" s="120"/>
      <c r="TE14" s="120"/>
      <c r="TF14" s="120"/>
      <c r="TG14" s="120"/>
      <c r="TH14" s="120"/>
      <c r="TI14" s="120"/>
      <c r="TJ14" s="120"/>
      <c r="TK14" s="120"/>
      <c r="TL14" s="120"/>
      <c r="TM14" s="120"/>
      <c r="TN14" s="120"/>
      <c r="TO14" s="120"/>
      <c r="TP14" s="120"/>
      <c r="TQ14" s="120"/>
      <c r="TR14" s="120"/>
      <c r="TS14" s="120"/>
      <c r="TT14" s="120"/>
      <c r="TU14" s="120"/>
      <c r="TV14" s="120"/>
      <c r="TW14" s="120"/>
      <c r="TX14" s="120"/>
      <c r="TY14" s="120"/>
      <c r="TZ14" s="120"/>
      <c r="UA14" s="120"/>
      <c r="UB14" s="120"/>
      <c r="UC14" s="120"/>
      <c r="UD14" s="120"/>
      <c r="UE14" s="120"/>
      <c r="UF14" s="120"/>
      <c r="UG14" s="120"/>
      <c r="UH14" s="120"/>
      <c r="UI14" s="120"/>
      <c r="UJ14" s="120"/>
      <c r="UK14" s="120"/>
      <c r="UL14" s="120"/>
      <c r="UM14" s="120"/>
      <c r="UN14" s="120"/>
      <c r="UO14" s="120"/>
      <c r="UP14" s="120"/>
      <c r="UQ14" s="120"/>
      <c r="UR14" s="120"/>
      <c r="US14" s="120"/>
      <c r="UT14" s="120"/>
      <c r="UU14" s="120"/>
      <c r="UV14" s="120"/>
      <c r="UW14" s="120"/>
      <c r="UX14" s="120"/>
      <c r="UY14" s="120"/>
      <c r="UZ14" s="120"/>
      <c r="VA14" s="120"/>
      <c r="VB14" s="120"/>
      <c r="VC14" s="120"/>
      <c r="VD14" s="120"/>
      <c r="VE14" s="120"/>
      <c r="VF14" s="120"/>
      <c r="VG14" s="120"/>
      <c r="VH14" s="120"/>
      <c r="VI14" s="120"/>
      <c r="VJ14" s="120"/>
      <c r="VK14" s="120"/>
      <c r="VL14" s="120"/>
      <c r="VM14" s="120"/>
      <c r="VN14" s="120"/>
      <c r="VO14" s="120"/>
      <c r="VP14" s="120"/>
      <c r="VQ14" s="120"/>
      <c r="VR14" s="120"/>
      <c r="VS14" s="120"/>
      <c r="VT14" s="120"/>
      <c r="VU14" s="120"/>
      <c r="VV14" s="120"/>
      <c r="VW14" s="120"/>
      <c r="VX14" s="120"/>
      <c r="VY14" s="120"/>
      <c r="VZ14" s="120"/>
      <c r="WA14" s="120"/>
      <c r="WB14" s="120"/>
      <c r="WC14" s="120"/>
      <c r="WD14" s="120"/>
      <c r="WE14" s="120"/>
      <c r="WF14" s="120"/>
      <c r="WG14" s="120"/>
      <c r="WH14" s="120"/>
      <c r="WI14" s="120"/>
      <c r="WJ14" s="120"/>
      <c r="WK14" s="120"/>
      <c r="WL14" s="120"/>
      <c r="WM14" s="120"/>
      <c r="WN14" s="120"/>
      <c r="WO14" s="120"/>
      <c r="WP14" s="120"/>
      <c r="WQ14" s="120"/>
      <c r="WR14" s="120"/>
      <c r="WS14" s="120"/>
      <c r="WT14" s="120"/>
      <c r="WU14" s="120"/>
      <c r="WV14" s="120"/>
      <c r="WW14" s="120"/>
      <c r="WX14" s="120"/>
      <c r="WY14" s="120"/>
      <c r="WZ14" s="120"/>
      <c r="XA14" s="120"/>
      <c r="XB14" s="120"/>
      <c r="XC14" s="120"/>
      <c r="XD14" s="120"/>
      <c r="XE14" s="120"/>
      <c r="XF14" s="120"/>
      <c r="XG14" s="120"/>
      <c r="XH14" s="120"/>
      <c r="XI14" s="120"/>
      <c r="XJ14" s="120"/>
      <c r="XK14" s="120"/>
      <c r="XL14" s="120"/>
      <c r="XM14" s="120"/>
      <c r="XN14" s="120"/>
      <c r="XO14" s="120"/>
      <c r="XP14" s="120"/>
      <c r="XQ14" s="120"/>
      <c r="XR14" s="120"/>
      <c r="XS14" s="120"/>
      <c r="XT14" s="120"/>
      <c r="XU14" s="120"/>
      <c r="XV14" s="120"/>
      <c r="XW14" s="120"/>
      <c r="XX14" s="120"/>
      <c r="XY14" s="120"/>
      <c r="XZ14" s="120"/>
      <c r="YA14" s="120"/>
      <c r="YB14" s="120"/>
      <c r="YC14" s="120"/>
      <c r="YD14" s="120"/>
      <c r="YE14" s="120"/>
      <c r="YF14" s="120"/>
      <c r="YG14" s="120"/>
      <c r="YH14" s="120"/>
      <c r="YI14" s="120"/>
      <c r="YJ14" s="120"/>
      <c r="YK14" s="120"/>
      <c r="YL14" s="120"/>
      <c r="YM14" s="120"/>
      <c r="YN14" s="120"/>
      <c r="YO14" s="120"/>
      <c r="YP14" s="120"/>
      <c r="YQ14" s="120"/>
      <c r="YR14" s="120"/>
      <c r="YS14" s="120"/>
      <c r="YT14" s="120"/>
      <c r="YU14" s="120"/>
      <c r="YV14" s="120"/>
      <c r="YW14" s="120"/>
      <c r="YX14" s="120"/>
      <c r="YY14" s="120"/>
      <c r="YZ14" s="120"/>
      <c r="ZA14" s="120"/>
      <c r="ZB14" s="120"/>
      <c r="ZC14" s="120"/>
      <c r="ZD14" s="120"/>
      <c r="ZE14" s="120"/>
      <c r="ZF14" s="120"/>
      <c r="ZG14" s="120"/>
      <c r="ZH14" s="120"/>
      <c r="ZI14" s="120"/>
      <c r="ZJ14" s="120"/>
      <c r="ZK14" s="120"/>
      <c r="ZL14" s="120"/>
      <c r="ZM14" s="120"/>
      <c r="ZN14" s="120"/>
      <c r="ZO14" s="120"/>
      <c r="ZP14" s="120"/>
      <c r="ZQ14" s="120"/>
      <c r="ZR14" s="120"/>
      <c r="ZS14" s="120"/>
      <c r="ZT14" s="120"/>
      <c r="ZU14" s="120"/>
      <c r="ZV14" s="120"/>
      <c r="ZW14" s="120"/>
      <c r="ZX14" s="120"/>
      <c r="ZY14" s="120"/>
      <c r="ZZ14" s="120"/>
      <c r="AAA14" s="120"/>
    </row>
    <row r="15" spans="1:703" hidden="1" outlineLevel="1">
      <c r="A15" s="62">
        <v>40664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  <c r="IW15" s="120"/>
      <c r="IX15" s="120"/>
      <c r="IY15" s="120"/>
      <c r="IZ15" s="120"/>
      <c r="JA15" s="120"/>
      <c r="JB15" s="120"/>
      <c r="JC15" s="120"/>
      <c r="JD15" s="120"/>
      <c r="JE15" s="120"/>
      <c r="JF15" s="120"/>
      <c r="JG15" s="120"/>
      <c r="JH15" s="120"/>
      <c r="JI15" s="120"/>
      <c r="JJ15" s="120"/>
      <c r="JK15" s="120"/>
      <c r="JL15" s="120"/>
      <c r="JM15" s="120"/>
      <c r="JN15" s="120"/>
      <c r="JO15" s="120"/>
      <c r="JP15" s="120"/>
      <c r="JQ15" s="120"/>
      <c r="JR15" s="120"/>
      <c r="JS15" s="120"/>
      <c r="JT15" s="120"/>
      <c r="JU15" s="120"/>
      <c r="JV15" s="120"/>
      <c r="JW15" s="120"/>
      <c r="JX15" s="120"/>
      <c r="JY15" s="120"/>
      <c r="JZ15" s="120"/>
      <c r="KA15" s="120"/>
      <c r="KB15" s="120"/>
      <c r="KC15" s="120"/>
      <c r="KD15" s="120"/>
      <c r="KE15" s="120"/>
      <c r="KF15" s="120"/>
      <c r="KG15" s="120"/>
      <c r="KH15" s="120"/>
      <c r="KI15" s="120"/>
      <c r="KJ15" s="120"/>
      <c r="KK15" s="120"/>
      <c r="KL15" s="120"/>
      <c r="KM15" s="120"/>
      <c r="KN15" s="120"/>
      <c r="KO15" s="120"/>
      <c r="KP15" s="120"/>
      <c r="KQ15" s="120"/>
      <c r="KR15" s="120"/>
      <c r="KS15" s="120"/>
      <c r="KT15" s="120"/>
      <c r="KU15" s="120"/>
      <c r="KV15" s="120"/>
      <c r="KW15" s="120"/>
      <c r="KX15" s="120"/>
      <c r="KY15" s="120"/>
      <c r="KZ15" s="120"/>
      <c r="LA15" s="120"/>
      <c r="LB15" s="120"/>
      <c r="LC15" s="120"/>
      <c r="LD15" s="120"/>
      <c r="LE15" s="120"/>
      <c r="LF15" s="120"/>
      <c r="LG15" s="120"/>
      <c r="LH15" s="120"/>
      <c r="LI15" s="120"/>
      <c r="LJ15" s="120"/>
      <c r="LK15" s="120"/>
      <c r="LL15" s="120"/>
      <c r="LM15" s="120"/>
      <c r="LN15" s="120"/>
      <c r="LO15" s="120"/>
      <c r="LP15" s="120"/>
      <c r="LQ15" s="120"/>
      <c r="LR15" s="120"/>
      <c r="LS15" s="120"/>
      <c r="LT15" s="120"/>
      <c r="LU15" s="120"/>
      <c r="LV15" s="120"/>
      <c r="LW15" s="120"/>
      <c r="LX15" s="120"/>
      <c r="LY15" s="120"/>
      <c r="LZ15" s="120"/>
      <c r="MA15" s="120"/>
      <c r="MB15" s="120"/>
      <c r="MC15" s="120"/>
      <c r="MD15" s="120"/>
      <c r="ME15" s="120"/>
      <c r="MF15" s="120"/>
      <c r="MG15" s="120"/>
      <c r="MH15" s="120"/>
      <c r="MI15" s="120"/>
      <c r="MJ15" s="120"/>
      <c r="MK15" s="120"/>
      <c r="ML15" s="120"/>
      <c r="MM15" s="120"/>
      <c r="MN15" s="120"/>
      <c r="MO15" s="120"/>
      <c r="MP15" s="120"/>
      <c r="MQ15" s="120"/>
      <c r="MR15" s="120"/>
      <c r="MS15" s="120"/>
      <c r="MT15" s="120"/>
      <c r="MU15" s="120"/>
      <c r="MV15" s="120"/>
      <c r="MW15" s="120"/>
      <c r="MX15" s="120"/>
      <c r="MY15" s="120"/>
      <c r="MZ15" s="120"/>
      <c r="NA15" s="120"/>
      <c r="NB15" s="120"/>
      <c r="NC15" s="120"/>
      <c r="ND15" s="120"/>
      <c r="NE15" s="120"/>
      <c r="NF15" s="120"/>
      <c r="NG15" s="120"/>
      <c r="NH15" s="120"/>
      <c r="NI15" s="120"/>
      <c r="NJ15" s="120"/>
      <c r="NK15" s="120"/>
      <c r="NL15" s="120"/>
      <c r="NM15" s="120"/>
      <c r="NN15" s="120"/>
      <c r="NO15" s="120"/>
      <c r="NP15" s="120"/>
      <c r="NQ15" s="120"/>
      <c r="NR15" s="120"/>
      <c r="NS15" s="120"/>
      <c r="NT15" s="120"/>
      <c r="NU15" s="120"/>
      <c r="NV15" s="120"/>
      <c r="NW15" s="120"/>
      <c r="NX15" s="120"/>
      <c r="NY15" s="120"/>
      <c r="NZ15" s="120"/>
      <c r="OA15" s="120"/>
      <c r="OB15" s="120"/>
      <c r="OC15" s="120"/>
      <c r="OD15" s="120"/>
      <c r="OE15" s="120"/>
      <c r="OF15" s="120"/>
      <c r="OG15" s="120"/>
      <c r="OH15" s="120"/>
      <c r="OI15" s="120"/>
      <c r="OJ15" s="120"/>
      <c r="OK15" s="120"/>
      <c r="OL15" s="120"/>
      <c r="OM15" s="120"/>
      <c r="ON15" s="120"/>
      <c r="OO15" s="120"/>
      <c r="OP15" s="120"/>
      <c r="OQ15" s="120"/>
      <c r="OR15" s="120"/>
      <c r="OS15" s="120"/>
      <c r="OT15" s="120"/>
      <c r="OU15" s="120"/>
      <c r="OV15" s="120"/>
      <c r="OW15" s="120"/>
      <c r="OX15" s="120"/>
      <c r="OY15" s="120"/>
      <c r="OZ15" s="120"/>
      <c r="PA15" s="120"/>
      <c r="PB15" s="120"/>
      <c r="PC15" s="120"/>
      <c r="PD15" s="120"/>
      <c r="PE15" s="120"/>
      <c r="PF15" s="120"/>
      <c r="PG15" s="120"/>
      <c r="PH15" s="120"/>
      <c r="PI15" s="120"/>
      <c r="PJ15" s="120"/>
      <c r="PK15" s="120"/>
      <c r="PL15" s="120"/>
      <c r="PM15" s="120"/>
      <c r="PN15" s="120"/>
      <c r="PO15" s="120"/>
      <c r="PP15" s="120"/>
      <c r="PQ15" s="120"/>
      <c r="PR15" s="120"/>
      <c r="PS15" s="120"/>
      <c r="PT15" s="120"/>
      <c r="PU15" s="120"/>
      <c r="PV15" s="120"/>
      <c r="PW15" s="120"/>
      <c r="PX15" s="120"/>
      <c r="PY15" s="120"/>
      <c r="PZ15" s="120"/>
      <c r="QA15" s="120"/>
      <c r="QB15" s="120"/>
      <c r="QC15" s="120"/>
      <c r="QD15" s="120"/>
      <c r="QE15" s="120"/>
      <c r="QF15" s="120"/>
      <c r="QG15" s="120"/>
      <c r="QH15" s="120"/>
      <c r="QI15" s="120"/>
      <c r="QJ15" s="120"/>
      <c r="QK15" s="120"/>
      <c r="QL15" s="120"/>
      <c r="QM15" s="120"/>
      <c r="QN15" s="120"/>
      <c r="QO15" s="120"/>
      <c r="QP15" s="120"/>
      <c r="QQ15" s="120"/>
      <c r="QR15" s="120"/>
      <c r="QS15" s="120"/>
      <c r="QT15" s="120"/>
      <c r="QU15" s="120"/>
      <c r="QV15" s="120"/>
      <c r="QW15" s="120"/>
      <c r="QX15" s="120"/>
      <c r="QY15" s="120"/>
      <c r="QZ15" s="120"/>
      <c r="RA15" s="120"/>
      <c r="RB15" s="120"/>
      <c r="RC15" s="120"/>
      <c r="RD15" s="120"/>
      <c r="RE15" s="120"/>
      <c r="RF15" s="120"/>
      <c r="RG15" s="120"/>
      <c r="RH15" s="120"/>
      <c r="RI15" s="120"/>
      <c r="RJ15" s="120"/>
      <c r="RK15" s="120"/>
      <c r="RL15" s="120"/>
      <c r="RM15" s="120"/>
      <c r="RN15" s="120"/>
      <c r="RO15" s="120"/>
      <c r="RP15" s="120"/>
      <c r="RQ15" s="120"/>
      <c r="RR15" s="120"/>
      <c r="RS15" s="120"/>
      <c r="RT15" s="120"/>
      <c r="RU15" s="120"/>
      <c r="RV15" s="120"/>
      <c r="RW15" s="120"/>
      <c r="RX15" s="120"/>
      <c r="RY15" s="120"/>
      <c r="RZ15" s="120"/>
      <c r="SA15" s="120"/>
      <c r="SB15" s="120"/>
      <c r="SC15" s="120"/>
      <c r="SD15" s="120"/>
      <c r="SE15" s="120"/>
      <c r="SF15" s="120"/>
      <c r="SG15" s="120"/>
      <c r="SH15" s="120"/>
      <c r="SI15" s="120"/>
      <c r="SJ15" s="120"/>
      <c r="SK15" s="120"/>
      <c r="SL15" s="120"/>
      <c r="SM15" s="120"/>
      <c r="SN15" s="120"/>
      <c r="SO15" s="120"/>
      <c r="SP15" s="120"/>
      <c r="SQ15" s="120"/>
      <c r="SR15" s="120"/>
      <c r="SS15" s="120"/>
      <c r="ST15" s="120"/>
      <c r="SU15" s="120"/>
      <c r="SV15" s="120"/>
      <c r="SW15" s="120"/>
      <c r="SX15" s="120"/>
      <c r="SY15" s="120"/>
      <c r="SZ15" s="120"/>
      <c r="TA15" s="120"/>
      <c r="TB15" s="120"/>
      <c r="TC15" s="120"/>
      <c r="TD15" s="120"/>
      <c r="TE15" s="120"/>
      <c r="TF15" s="120"/>
      <c r="TG15" s="120"/>
      <c r="TH15" s="120"/>
      <c r="TI15" s="120"/>
      <c r="TJ15" s="120"/>
      <c r="TK15" s="120"/>
      <c r="TL15" s="120"/>
      <c r="TM15" s="120"/>
      <c r="TN15" s="120"/>
      <c r="TO15" s="120"/>
      <c r="TP15" s="120"/>
      <c r="TQ15" s="120"/>
      <c r="TR15" s="120"/>
      <c r="TS15" s="120"/>
      <c r="TT15" s="120"/>
      <c r="TU15" s="120"/>
      <c r="TV15" s="120"/>
      <c r="TW15" s="120"/>
      <c r="TX15" s="120"/>
      <c r="TY15" s="120"/>
      <c r="TZ15" s="120"/>
      <c r="UA15" s="120"/>
      <c r="UB15" s="120"/>
      <c r="UC15" s="120"/>
      <c r="UD15" s="120"/>
      <c r="UE15" s="120"/>
      <c r="UF15" s="120"/>
      <c r="UG15" s="120"/>
      <c r="UH15" s="120"/>
      <c r="UI15" s="120"/>
      <c r="UJ15" s="120"/>
      <c r="UK15" s="120"/>
      <c r="UL15" s="120"/>
      <c r="UM15" s="120"/>
      <c r="UN15" s="120"/>
      <c r="UO15" s="120"/>
      <c r="UP15" s="120"/>
      <c r="UQ15" s="120"/>
      <c r="UR15" s="120"/>
      <c r="US15" s="120"/>
      <c r="UT15" s="120"/>
      <c r="UU15" s="120"/>
      <c r="UV15" s="120"/>
      <c r="UW15" s="120"/>
      <c r="UX15" s="120"/>
      <c r="UY15" s="120"/>
      <c r="UZ15" s="120"/>
      <c r="VA15" s="120"/>
      <c r="VB15" s="120"/>
      <c r="VC15" s="120"/>
      <c r="VD15" s="120"/>
      <c r="VE15" s="120"/>
      <c r="VF15" s="120"/>
      <c r="VG15" s="120"/>
      <c r="VH15" s="120"/>
      <c r="VI15" s="120"/>
      <c r="VJ15" s="120"/>
      <c r="VK15" s="120"/>
      <c r="VL15" s="120"/>
      <c r="VM15" s="120"/>
      <c r="VN15" s="120"/>
      <c r="VO15" s="120"/>
      <c r="VP15" s="120"/>
      <c r="VQ15" s="120"/>
      <c r="VR15" s="120"/>
      <c r="VS15" s="120"/>
      <c r="VT15" s="120"/>
      <c r="VU15" s="120"/>
      <c r="VV15" s="120"/>
      <c r="VW15" s="120"/>
      <c r="VX15" s="120"/>
      <c r="VY15" s="120"/>
      <c r="VZ15" s="120"/>
      <c r="WA15" s="120"/>
      <c r="WB15" s="120"/>
      <c r="WC15" s="120"/>
      <c r="WD15" s="120"/>
      <c r="WE15" s="120"/>
      <c r="WF15" s="120"/>
      <c r="WG15" s="120"/>
      <c r="WH15" s="120"/>
      <c r="WI15" s="120"/>
      <c r="WJ15" s="120"/>
      <c r="WK15" s="120"/>
      <c r="WL15" s="120"/>
      <c r="WM15" s="120"/>
      <c r="WN15" s="120"/>
      <c r="WO15" s="120"/>
      <c r="WP15" s="120"/>
      <c r="WQ15" s="120"/>
      <c r="WR15" s="120"/>
      <c r="WS15" s="120"/>
      <c r="WT15" s="120"/>
      <c r="WU15" s="120"/>
      <c r="WV15" s="120"/>
      <c r="WW15" s="120"/>
      <c r="WX15" s="120"/>
      <c r="WY15" s="120"/>
      <c r="WZ15" s="120"/>
      <c r="XA15" s="120"/>
      <c r="XB15" s="120"/>
      <c r="XC15" s="120"/>
      <c r="XD15" s="120"/>
      <c r="XE15" s="120"/>
      <c r="XF15" s="120"/>
      <c r="XG15" s="120"/>
      <c r="XH15" s="120"/>
      <c r="XI15" s="120"/>
      <c r="XJ15" s="120"/>
      <c r="XK15" s="120"/>
      <c r="XL15" s="120"/>
      <c r="XM15" s="120"/>
      <c r="XN15" s="120"/>
      <c r="XO15" s="120"/>
      <c r="XP15" s="120"/>
      <c r="XQ15" s="120"/>
      <c r="XR15" s="120"/>
      <c r="XS15" s="120"/>
      <c r="XT15" s="120"/>
      <c r="XU15" s="120"/>
      <c r="XV15" s="120"/>
      <c r="XW15" s="120"/>
      <c r="XX15" s="120"/>
      <c r="XY15" s="120"/>
      <c r="XZ15" s="120"/>
      <c r="YA15" s="120"/>
      <c r="YB15" s="120"/>
      <c r="YC15" s="120"/>
      <c r="YD15" s="120"/>
      <c r="YE15" s="120"/>
      <c r="YF15" s="120"/>
      <c r="YG15" s="120"/>
      <c r="YH15" s="120"/>
      <c r="YI15" s="120"/>
      <c r="YJ15" s="120"/>
      <c r="YK15" s="120"/>
      <c r="YL15" s="120"/>
      <c r="YM15" s="120"/>
      <c r="YN15" s="120"/>
      <c r="YO15" s="120"/>
      <c r="YP15" s="120"/>
      <c r="YQ15" s="120"/>
      <c r="YR15" s="120"/>
      <c r="YS15" s="120"/>
      <c r="YT15" s="120"/>
      <c r="YU15" s="120"/>
      <c r="YV15" s="120"/>
      <c r="YW15" s="120"/>
      <c r="YX15" s="120"/>
      <c r="YY15" s="120"/>
      <c r="YZ15" s="120"/>
      <c r="ZA15" s="120"/>
      <c r="ZB15" s="120"/>
      <c r="ZC15" s="120"/>
      <c r="ZD15" s="120"/>
      <c r="ZE15" s="120"/>
      <c r="ZF15" s="120"/>
      <c r="ZG15" s="120"/>
      <c r="ZH15" s="120"/>
      <c r="ZI15" s="120"/>
      <c r="ZJ15" s="120"/>
      <c r="ZK15" s="120"/>
      <c r="ZL15" s="120"/>
      <c r="ZM15" s="120"/>
      <c r="ZN15" s="120"/>
      <c r="ZO15" s="120"/>
      <c r="ZP15" s="120"/>
      <c r="ZQ15" s="120"/>
      <c r="ZR15" s="120"/>
      <c r="ZS15" s="120"/>
      <c r="ZT15" s="120"/>
      <c r="ZU15" s="120"/>
      <c r="ZV15" s="120"/>
      <c r="ZW15" s="120"/>
      <c r="ZX15" s="120"/>
      <c r="ZY15" s="120"/>
      <c r="ZZ15" s="120"/>
      <c r="AAA15" s="120"/>
    </row>
    <row r="16" spans="1:703" hidden="1" outlineLevel="1">
      <c r="A16" s="62">
        <v>40695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  <c r="IW16" s="120"/>
      <c r="IX16" s="120"/>
      <c r="IY16" s="120"/>
      <c r="IZ16" s="120"/>
      <c r="JA16" s="120"/>
      <c r="JB16" s="120"/>
      <c r="JC16" s="120"/>
      <c r="JD16" s="120"/>
      <c r="JE16" s="120"/>
      <c r="JF16" s="120"/>
      <c r="JG16" s="120"/>
      <c r="JH16" s="120"/>
      <c r="JI16" s="120"/>
      <c r="JJ16" s="120"/>
      <c r="JK16" s="120"/>
      <c r="JL16" s="120"/>
      <c r="JM16" s="120"/>
      <c r="JN16" s="120"/>
      <c r="JO16" s="120"/>
      <c r="JP16" s="120"/>
      <c r="JQ16" s="120"/>
      <c r="JR16" s="120"/>
      <c r="JS16" s="120"/>
      <c r="JT16" s="120"/>
      <c r="JU16" s="120"/>
      <c r="JV16" s="120"/>
      <c r="JW16" s="120"/>
      <c r="JX16" s="120"/>
      <c r="JY16" s="120"/>
      <c r="JZ16" s="120"/>
      <c r="KA16" s="120"/>
      <c r="KB16" s="120"/>
      <c r="KC16" s="120"/>
      <c r="KD16" s="120"/>
      <c r="KE16" s="120"/>
      <c r="KF16" s="120"/>
      <c r="KG16" s="120"/>
      <c r="KH16" s="120"/>
      <c r="KI16" s="120"/>
      <c r="KJ16" s="120"/>
      <c r="KK16" s="120"/>
      <c r="KL16" s="120"/>
      <c r="KM16" s="120"/>
      <c r="KN16" s="120"/>
      <c r="KO16" s="120"/>
      <c r="KP16" s="120"/>
      <c r="KQ16" s="120"/>
      <c r="KR16" s="120"/>
      <c r="KS16" s="120"/>
      <c r="KT16" s="120"/>
      <c r="KU16" s="120"/>
      <c r="KV16" s="120"/>
      <c r="KW16" s="120"/>
      <c r="KX16" s="120"/>
      <c r="KY16" s="120"/>
      <c r="KZ16" s="120"/>
      <c r="LA16" s="120"/>
      <c r="LB16" s="120"/>
      <c r="LC16" s="120"/>
      <c r="LD16" s="120"/>
      <c r="LE16" s="120"/>
      <c r="LF16" s="120"/>
      <c r="LG16" s="120"/>
      <c r="LH16" s="120"/>
      <c r="LI16" s="120"/>
      <c r="LJ16" s="120"/>
      <c r="LK16" s="120"/>
      <c r="LL16" s="120"/>
      <c r="LM16" s="120"/>
      <c r="LN16" s="120"/>
      <c r="LO16" s="120"/>
      <c r="LP16" s="120"/>
      <c r="LQ16" s="120"/>
      <c r="LR16" s="120"/>
      <c r="LS16" s="120"/>
      <c r="LT16" s="120"/>
      <c r="LU16" s="120"/>
      <c r="LV16" s="120"/>
      <c r="LW16" s="120"/>
      <c r="LX16" s="120"/>
      <c r="LY16" s="120"/>
      <c r="LZ16" s="120"/>
      <c r="MA16" s="120"/>
      <c r="MB16" s="120"/>
      <c r="MC16" s="120"/>
      <c r="MD16" s="120"/>
      <c r="ME16" s="120"/>
      <c r="MF16" s="120"/>
      <c r="MG16" s="120"/>
      <c r="MH16" s="120"/>
      <c r="MI16" s="120"/>
      <c r="MJ16" s="120"/>
      <c r="MK16" s="120"/>
      <c r="ML16" s="120"/>
      <c r="MM16" s="120"/>
      <c r="MN16" s="120"/>
      <c r="MO16" s="120"/>
      <c r="MP16" s="120"/>
      <c r="MQ16" s="120"/>
      <c r="MR16" s="120"/>
      <c r="MS16" s="120"/>
      <c r="MT16" s="120"/>
      <c r="MU16" s="120"/>
      <c r="MV16" s="120"/>
      <c r="MW16" s="120"/>
      <c r="MX16" s="120"/>
      <c r="MY16" s="120"/>
      <c r="MZ16" s="120"/>
      <c r="NA16" s="120"/>
      <c r="NB16" s="120"/>
      <c r="NC16" s="120"/>
      <c r="ND16" s="120"/>
      <c r="NE16" s="120"/>
      <c r="NF16" s="120"/>
      <c r="NG16" s="120"/>
      <c r="NH16" s="120"/>
      <c r="NI16" s="120"/>
      <c r="NJ16" s="120"/>
      <c r="NK16" s="120"/>
      <c r="NL16" s="120"/>
      <c r="NM16" s="120"/>
      <c r="NN16" s="120"/>
      <c r="NO16" s="120"/>
      <c r="NP16" s="120"/>
      <c r="NQ16" s="120"/>
      <c r="NR16" s="120"/>
      <c r="NS16" s="120"/>
      <c r="NT16" s="120"/>
      <c r="NU16" s="120"/>
      <c r="NV16" s="120"/>
      <c r="NW16" s="120"/>
      <c r="NX16" s="120"/>
      <c r="NY16" s="120"/>
      <c r="NZ16" s="120"/>
      <c r="OA16" s="120"/>
      <c r="OB16" s="120"/>
      <c r="OC16" s="120"/>
      <c r="OD16" s="120"/>
      <c r="OE16" s="120"/>
      <c r="OF16" s="120"/>
      <c r="OG16" s="120"/>
      <c r="OH16" s="120"/>
      <c r="OI16" s="120"/>
      <c r="OJ16" s="120"/>
      <c r="OK16" s="120"/>
      <c r="OL16" s="120"/>
      <c r="OM16" s="120"/>
      <c r="ON16" s="120"/>
      <c r="OO16" s="120"/>
      <c r="OP16" s="120"/>
      <c r="OQ16" s="120"/>
      <c r="OR16" s="120"/>
      <c r="OS16" s="120"/>
      <c r="OT16" s="120"/>
      <c r="OU16" s="120"/>
      <c r="OV16" s="120"/>
      <c r="OW16" s="120"/>
      <c r="OX16" s="120"/>
      <c r="OY16" s="120"/>
      <c r="OZ16" s="120"/>
      <c r="PA16" s="120"/>
      <c r="PB16" s="120"/>
      <c r="PC16" s="120"/>
      <c r="PD16" s="120"/>
      <c r="PE16" s="120"/>
      <c r="PF16" s="120"/>
      <c r="PG16" s="120"/>
      <c r="PH16" s="120"/>
      <c r="PI16" s="120"/>
      <c r="PJ16" s="120"/>
      <c r="PK16" s="120"/>
      <c r="PL16" s="120"/>
      <c r="PM16" s="120"/>
      <c r="PN16" s="120"/>
      <c r="PO16" s="120"/>
      <c r="PP16" s="120"/>
      <c r="PQ16" s="120"/>
      <c r="PR16" s="120"/>
      <c r="PS16" s="120"/>
      <c r="PT16" s="120"/>
      <c r="PU16" s="120"/>
      <c r="PV16" s="120"/>
      <c r="PW16" s="120"/>
      <c r="PX16" s="120"/>
      <c r="PY16" s="120"/>
      <c r="PZ16" s="120"/>
      <c r="QA16" s="120"/>
      <c r="QB16" s="120"/>
      <c r="QC16" s="120"/>
      <c r="QD16" s="120"/>
      <c r="QE16" s="120"/>
      <c r="QF16" s="120"/>
      <c r="QG16" s="120"/>
      <c r="QH16" s="120"/>
      <c r="QI16" s="120"/>
      <c r="QJ16" s="120"/>
      <c r="QK16" s="120"/>
      <c r="QL16" s="120"/>
      <c r="QM16" s="120"/>
      <c r="QN16" s="120"/>
      <c r="QO16" s="120"/>
      <c r="QP16" s="120"/>
      <c r="QQ16" s="120"/>
      <c r="QR16" s="120"/>
      <c r="QS16" s="120"/>
      <c r="QT16" s="120"/>
      <c r="QU16" s="120"/>
      <c r="QV16" s="120"/>
      <c r="QW16" s="120"/>
      <c r="QX16" s="120"/>
      <c r="QY16" s="120"/>
      <c r="QZ16" s="120"/>
      <c r="RA16" s="120"/>
      <c r="RB16" s="120"/>
      <c r="RC16" s="120"/>
      <c r="RD16" s="120"/>
      <c r="RE16" s="120"/>
      <c r="RF16" s="120"/>
      <c r="RG16" s="120"/>
      <c r="RH16" s="120"/>
      <c r="RI16" s="120"/>
      <c r="RJ16" s="120"/>
      <c r="RK16" s="120"/>
      <c r="RL16" s="120"/>
      <c r="RM16" s="120"/>
      <c r="RN16" s="120"/>
      <c r="RO16" s="120"/>
      <c r="RP16" s="120"/>
      <c r="RQ16" s="120"/>
      <c r="RR16" s="120"/>
      <c r="RS16" s="120"/>
      <c r="RT16" s="120"/>
      <c r="RU16" s="120"/>
      <c r="RV16" s="120"/>
      <c r="RW16" s="120"/>
      <c r="RX16" s="120"/>
      <c r="RY16" s="120"/>
      <c r="RZ16" s="120"/>
      <c r="SA16" s="120"/>
      <c r="SB16" s="120"/>
      <c r="SC16" s="120"/>
      <c r="SD16" s="120"/>
      <c r="SE16" s="120"/>
      <c r="SF16" s="120"/>
      <c r="SG16" s="120"/>
      <c r="SH16" s="120"/>
      <c r="SI16" s="120"/>
      <c r="SJ16" s="120"/>
      <c r="SK16" s="120"/>
      <c r="SL16" s="120"/>
      <c r="SM16" s="120"/>
      <c r="SN16" s="120"/>
      <c r="SO16" s="120"/>
      <c r="SP16" s="120"/>
      <c r="SQ16" s="120"/>
      <c r="SR16" s="120"/>
      <c r="SS16" s="120"/>
      <c r="ST16" s="120"/>
      <c r="SU16" s="120"/>
      <c r="SV16" s="120"/>
      <c r="SW16" s="120"/>
      <c r="SX16" s="120"/>
      <c r="SY16" s="120"/>
      <c r="SZ16" s="120"/>
      <c r="TA16" s="120"/>
      <c r="TB16" s="120"/>
      <c r="TC16" s="120"/>
      <c r="TD16" s="120"/>
      <c r="TE16" s="120"/>
      <c r="TF16" s="120"/>
      <c r="TG16" s="120"/>
      <c r="TH16" s="120"/>
      <c r="TI16" s="120"/>
      <c r="TJ16" s="120"/>
      <c r="TK16" s="120"/>
      <c r="TL16" s="120"/>
      <c r="TM16" s="120"/>
      <c r="TN16" s="120"/>
      <c r="TO16" s="120"/>
      <c r="TP16" s="120"/>
      <c r="TQ16" s="120"/>
      <c r="TR16" s="120"/>
      <c r="TS16" s="120"/>
      <c r="TT16" s="120"/>
      <c r="TU16" s="120"/>
      <c r="TV16" s="120"/>
      <c r="TW16" s="120"/>
      <c r="TX16" s="120"/>
      <c r="TY16" s="120"/>
      <c r="TZ16" s="120"/>
      <c r="UA16" s="120"/>
      <c r="UB16" s="120"/>
      <c r="UC16" s="120"/>
      <c r="UD16" s="120"/>
      <c r="UE16" s="120"/>
      <c r="UF16" s="120"/>
      <c r="UG16" s="120"/>
      <c r="UH16" s="120"/>
      <c r="UI16" s="120"/>
      <c r="UJ16" s="120"/>
      <c r="UK16" s="120"/>
      <c r="UL16" s="120"/>
      <c r="UM16" s="120"/>
      <c r="UN16" s="120"/>
      <c r="UO16" s="120"/>
      <c r="UP16" s="120"/>
      <c r="UQ16" s="120"/>
      <c r="UR16" s="120"/>
      <c r="US16" s="120"/>
      <c r="UT16" s="120"/>
      <c r="UU16" s="120"/>
      <c r="UV16" s="120"/>
      <c r="UW16" s="120"/>
      <c r="UX16" s="120"/>
      <c r="UY16" s="120"/>
      <c r="UZ16" s="120"/>
      <c r="VA16" s="120"/>
      <c r="VB16" s="120"/>
      <c r="VC16" s="120"/>
      <c r="VD16" s="120"/>
      <c r="VE16" s="120"/>
      <c r="VF16" s="120"/>
      <c r="VG16" s="120"/>
      <c r="VH16" s="120"/>
      <c r="VI16" s="120"/>
      <c r="VJ16" s="120"/>
      <c r="VK16" s="120"/>
      <c r="VL16" s="120"/>
      <c r="VM16" s="120"/>
      <c r="VN16" s="120"/>
      <c r="VO16" s="120"/>
      <c r="VP16" s="120"/>
      <c r="VQ16" s="120"/>
      <c r="VR16" s="120"/>
      <c r="VS16" s="120"/>
      <c r="VT16" s="120"/>
      <c r="VU16" s="120"/>
      <c r="VV16" s="120"/>
      <c r="VW16" s="120"/>
      <c r="VX16" s="120"/>
      <c r="VY16" s="120"/>
      <c r="VZ16" s="120"/>
      <c r="WA16" s="120"/>
      <c r="WB16" s="120"/>
      <c r="WC16" s="120"/>
      <c r="WD16" s="120"/>
      <c r="WE16" s="120"/>
      <c r="WF16" s="120"/>
      <c r="WG16" s="120"/>
      <c r="WH16" s="120"/>
      <c r="WI16" s="120"/>
      <c r="WJ16" s="120"/>
      <c r="WK16" s="120"/>
      <c r="WL16" s="120"/>
      <c r="WM16" s="120"/>
      <c r="WN16" s="120"/>
      <c r="WO16" s="120"/>
      <c r="WP16" s="120"/>
      <c r="WQ16" s="120"/>
      <c r="WR16" s="120"/>
      <c r="WS16" s="120"/>
      <c r="WT16" s="120"/>
      <c r="WU16" s="120"/>
      <c r="WV16" s="120"/>
      <c r="WW16" s="120"/>
      <c r="WX16" s="120"/>
      <c r="WY16" s="120"/>
      <c r="WZ16" s="120"/>
      <c r="XA16" s="120"/>
      <c r="XB16" s="120"/>
      <c r="XC16" s="120"/>
      <c r="XD16" s="120"/>
      <c r="XE16" s="120"/>
      <c r="XF16" s="120"/>
      <c r="XG16" s="120"/>
      <c r="XH16" s="120"/>
      <c r="XI16" s="120"/>
      <c r="XJ16" s="120"/>
      <c r="XK16" s="120"/>
      <c r="XL16" s="120"/>
      <c r="XM16" s="120"/>
      <c r="XN16" s="120"/>
      <c r="XO16" s="120"/>
      <c r="XP16" s="120"/>
      <c r="XQ16" s="120"/>
      <c r="XR16" s="120"/>
      <c r="XS16" s="120"/>
      <c r="XT16" s="120"/>
      <c r="XU16" s="120"/>
      <c r="XV16" s="120"/>
      <c r="XW16" s="120"/>
      <c r="XX16" s="120"/>
      <c r="XY16" s="120"/>
      <c r="XZ16" s="120"/>
      <c r="YA16" s="120"/>
      <c r="YB16" s="120"/>
      <c r="YC16" s="120"/>
      <c r="YD16" s="120"/>
      <c r="YE16" s="120"/>
      <c r="YF16" s="120"/>
      <c r="YG16" s="120"/>
      <c r="YH16" s="120"/>
      <c r="YI16" s="120"/>
      <c r="YJ16" s="120"/>
      <c r="YK16" s="120"/>
      <c r="YL16" s="120"/>
      <c r="YM16" s="120"/>
      <c r="YN16" s="120"/>
      <c r="YO16" s="120"/>
      <c r="YP16" s="120"/>
      <c r="YQ16" s="120"/>
      <c r="YR16" s="120"/>
      <c r="YS16" s="120"/>
      <c r="YT16" s="120"/>
      <c r="YU16" s="120"/>
      <c r="YV16" s="120"/>
      <c r="YW16" s="120"/>
      <c r="YX16" s="120"/>
      <c r="YY16" s="120"/>
      <c r="YZ16" s="120"/>
      <c r="ZA16" s="120"/>
      <c r="ZB16" s="120"/>
      <c r="ZC16" s="120"/>
      <c r="ZD16" s="120"/>
      <c r="ZE16" s="120"/>
      <c r="ZF16" s="120"/>
      <c r="ZG16" s="120"/>
      <c r="ZH16" s="120"/>
      <c r="ZI16" s="120"/>
      <c r="ZJ16" s="120"/>
      <c r="ZK16" s="120"/>
      <c r="ZL16" s="120"/>
      <c r="ZM16" s="120"/>
      <c r="ZN16" s="120"/>
      <c r="ZO16" s="120"/>
      <c r="ZP16" s="120"/>
      <c r="ZQ16" s="120"/>
      <c r="ZR16" s="120"/>
      <c r="ZS16" s="120"/>
      <c r="ZT16" s="120"/>
      <c r="ZU16" s="120"/>
      <c r="ZV16" s="120"/>
      <c r="ZW16" s="120"/>
      <c r="ZX16" s="120"/>
      <c r="ZY16" s="120"/>
      <c r="ZZ16" s="120"/>
      <c r="AAA16" s="120"/>
    </row>
    <row r="17" spans="1:703" hidden="1" outlineLevel="1">
      <c r="A17" s="62">
        <v>40725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0"/>
      <c r="SK17" s="120"/>
      <c r="SL17" s="120"/>
      <c r="SM17" s="120"/>
      <c r="SN17" s="120"/>
      <c r="SO17" s="120"/>
      <c r="SP17" s="120"/>
      <c r="SQ17" s="120"/>
      <c r="SR17" s="120"/>
      <c r="SS17" s="120"/>
      <c r="ST17" s="120"/>
      <c r="SU17" s="120"/>
      <c r="SV17" s="120"/>
      <c r="SW17" s="120"/>
      <c r="SX17" s="120"/>
      <c r="SY17" s="120"/>
      <c r="SZ17" s="120"/>
      <c r="TA17" s="120"/>
      <c r="TB17" s="120"/>
      <c r="TC17" s="120"/>
      <c r="TD17" s="120"/>
      <c r="TE17" s="120"/>
      <c r="TF17" s="120"/>
      <c r="TG17" s="120"/>
      <c r="TH17" s="120"/>
      <c r="TI17" s="120"/>
      <c r="TJ17" s="120"/>
      <c r="TK17" s="120"/>
      <c r="TL17" s="120"/>
      <c r="TM17" s="120"/>
      <c r="TN17" s="120"/>
      <c r="TO17" s="120"/>
      <c r="TP17" s="120"/>
      <c r="TQ17" s="120"/>
      <c r="TR17" s="120"/>
      <c r="TS17" s="120"/>
      <c r="TT17" s="120"/>
      <c r="TU17" s="120"/>
      <c r="TV17" s="120"/>
      <c r="TW17" s="120"/>
      <c r="TX17" s="120"/>
      <c r="TY17" s="120"/>
      <c r="TZ17" s="120"/>
      <c r="UA17" s="120"/>
      <c r="UB17" s="120"/>
      <c r="UC17" s="120"/>
      <c r="UD17" s="120"/>
      <c r="UE17" s="120"/>
      <c r="UF17" s="120"/>
      <c r="UG17" s="120"/>
      <c r="UH17" s="120"/>
      <c r="UI17" s="120"/>
      <c r="UJ17" s="120"/>
      <c r="UK17" s="120"/>
      <c r="UL17" s="120"/>
      <c r="UM17" s="120"/>
      <c r="UN17" s="120"/>
      <c r="UO17" s="120"/>
      <c r="UP17" s="120"/>
      <c r="UQ17" s="120"/>
      <c r="UR17" s="120"/>
      <c r="US17" s="120"/>
      <c r="UT17" s="120"/>
      <c r="UU17" s="120"/>
      <c r="UV17" s="120"/>
      <c r="UW17" s="120"/>
      <c r="UX17" s="120"/>
      <c r="UY17" s="120"/>
      <c r="UZ17" s="120"/>
      <c r="VA17" s="120"/>
      <c r="VB17" s="120"/>
      <c r="VC17" s="120"/>
      <c r="VD17" s="120"/>
      <c r="VE17" s="120"/>
      <c r="VF17" s="120"/>
      <c r="VG17" s="120"/>
      <c r="VH17" s="120"/>
      <c r="VI17" s="120"/>
      <c r="VJ17" s="120"/>
      <c r="VK17" s="120"/>
      <c r="VL17" s="120"/>
      <c r="VM17" s="120"/>
      <c r="VN17" s="120"/>
      <c r="VO17" s="120"/>
      <c r="VP17" s="120"/>
      <c r="VQ17" s="120"/>
      <c r="VR17" s="120"/>
      <c r="VS17" s="120"/>
      <c r="VT17" s="120"/>
      <c r="VU17" s="120"/>
      <c r="VV17" s="120"/>
      <c r="VW17" s="120"/>
      <c r="VX17" s="120"/>
      <c r="VY17" s="120"/>
      <c r="VZ17" s="120"/>
      <c r="WA17" s="120"/>
      <c r="WB17" s="120"/>
      <c r="WC17" s="120"/>
      <c r="WD17" s="120"/>
      <c r="WE17" s="120"/>
      <c r="WF17" s="120"/>
      <c r="WG17" s="120"/>
      <c r="WH17" s="120"/>
      <c r="WI17" s="120"/>
      <c r="WJ17" s="120"/>
      <c r="WK17" s="120"/>
      <c r="WL17" s="120"/>
      <c r="WM17" s="120"/>
      <c r="WN17" s="120"/>
      <c r="WO17" s="120"/>
      <c r="WP17" s="120"/>
      <c r="WQ17" s="120"/>
      <c r="WR17" s="120"/>
      <c r="WS17" s="120"/>
      <c r="WT17" s="120"/>
      <c r="WU17" s="120"/>
      <c r="WV17" s="120"/>
      <c r="WW17" s="120"/>
      <c r="WX17" s="120"/>
      <c r="WY17" s="120"/>
      <c r="WZ17" s="120"/>
      <c r="XA17" s="120"/>
      <c r="XB17" s="120"/>
      <c r="XC17" s="120"/>
      <c r="XD17" s="120"/>
      <c r="XE17" s="120"/>
      <c r="XF17" s="120"/>
      <c r="XG17" s="120"/>
      <c r="XH17" s="120"/>
      <c r="XI17" s="120"/>
      <c r="XJ17" s="120"/>
      <c r="XK17" s="120"/>
      <c r="XL17" s="120"/>
      <c r="XM17" s="120"/>
      <c r="XN17" s="120"/>
      <c r="XO17" s="120"/>
      <c r="XP17" s="120"/>
      <c r="XQ17" s="120"/>
      <c r="XR17" s="120"/>
      <c r="XS17" s="120"/>
      <c r="XT17" s="120"/>
      <c r="XU17" s="120"/>
      <c r="XV17" s="120"/>
      <c r="XW17" s="120"/>
      <c r="XX17" s="120"/>
      <c r="XY17" s="120"/>
      <c r="XZ17" s="120"/>
      <c r="YA17" s="120"/>
      <c r="YB17" s="120"/>
      <c r="YC17" s="120"/>
      <c r="YD17" s="120"/>
      <c r="YE17" s="120"/>
      <c r="YF17" s="120"/>
      <c r="YG17" s="120"/>
      <c r="YH17" s="120"/>
      <c r="YI17" s="120"/>
      <c r="YJ17" s="120"/>
      <c r="YK17" s="120"/>
      <c r="YL17" s="120"/>
      <c r="YM17" s="120"/>
      <c r="YN17" s="120"/>
      <c r="YO17" s="120"/>
      <c r="YP17" s="120"/>
      <c r="YQ17" s="120"/>
      <c r="YR17" s="120"/>
      <c r="YS17" s="120"/>
      <c r="YT17" s="120"/>
      <c r="YU17" s="120"/>
      <c r="YV17" s="120"/>
      <c r="YW17" s="120"/>
      <c r="YX17" s="120"/>
      <c r="YY17" s="120"/>
      <c r="YZ17" s="120"/>
      <c r="ZA17" s="120"/>
      <c r="ZB17" s="120"/>
      <c r="ZC17" s="120"/>
      <c r="ZD17" s="120"/>
      <c r="ZE17" s="120"/>
      <c r="ZF17" s="120"/>
      <c r="ZG17" s="120"/>
      <c r="ZH17" s="120"/>
      <c r="ZI17" s="120"/>
      <c r="ZJ17" s="120"/>
      <c r="ZK17" s="120"/>
      <c r="ZL17" s="120"/>
      <c r="ZM17" s="120"/>
      <c r="ZN17" s="120"/>
      <c r="ZO17" s="120"/>
      <c r="ZP17" s="120"/>
      <c r="ZQ17" s="120"/>
      <c r="ZR17" s="120"/>
      <c r="ZS17" s="120"/>
      <c r="ZT17" s="120"/>
      <c r="ZU17" s="120"/>
      <c r="ZV17" s="120"/>
      <c r="ZW17" s="120"/>
      <c r="ZX17" s="120"/>
      <c r="ZY17" s="120"/>
      <c r="ZZ17" s="120"/>
      <c r="AAA17" s="120"/>
    </row>
    <row r="18" spans="1:703" hidden="1" outlineLevel="1">
      <c r="A18" s="62">
        <v>40756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  <c r="IX18" s="120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0"/>
      <c r="SD18" s="120"/>
      <c r="SE18" s="120"/>
      <c r="SF18" s="120"/>
      <c r="SG18" s="120"/>
      <c r="SH18" s="120"/>
      <c r="SI18" s="120"/>
      <c r="SJ18" s="120"/>
      <c r="SK18" s="120"/>
      <c r="SL18" s="120"/>
      <c r="SM18" s="120"/>
      <c r="SN18" s="120"/>
      <c r="SO18" s="120"/>
      <c r="SP18" s="120"/>
      <c r="SQ18" s="120"/>
      <c r="SR18" s="120"/>
      <c r="SS18" s="120"/>
      <c r="ST18" s="120"/>
      <c r="SU18" s="120"/>
      <c r="SV18" s="120"/>
      <c r="SW18" s="120"/>
      <c r="SX18" s="120"/>
      <c r="SY18" s="120"/>
      <c r="SZ18" s="120"/>
      <c r="TA18" s="120"/>
      <c r="TB18" s="120"/>
      <c r="TC18" s="120"/>
      <c r="TD18" s="120"/>
      <c r="TE18" s="120"/>
      <c r="TF18" s="120"/>
      <c r="TG18" s="120"/>
      <c r="TH18" s="120"/>
      <c r="TI18" s="120"/>
      <c r="TJ18" s="120"/>
      <c r="TK18" s="120"/>
      <c r="TL18" s="120"/>
      <c r="TM18" s="120"/>
      <c r="TN18" s="120"/>
      <c r="TO18" s="120"/>
      <c r="TP18" s="120"/>
      <c r="TQ18" s="120"/>
      <c r="TR18" s="120"/>
      <c r="TS18" s="120"/>
      <c r="TT18" s="120"/>
      <c r="TU18" s="120"/>
      <c r="TV18" s="120"/>
      <c r="TW18" s="120"/>
      <c r="TX18" s="120"/>
      <c r="TY18" s="120"/>
      <c r="TZ18" s="120"/>
      <c r="UA18" s="120"/>
      <c r="UB18" s="120"/>
      <c r="UC18" s="120"/>
      <c r="UD18" s="120"/>
      <c r="UE18" s="120"/>
      <c r="UF18" s="120"/>
      <c r="UG18" s="120"/>
      <c r="UH18" s="120"/>
      <c r="UI18" s="120"/>
      <c r="UJ18" s="120"/>
      <c r="UK18" s="120"/>
      <c r="UL18" s="120"/>
      <c r="UM18" s="120"/>
      <c r="UN18" s="120"/>
      <c r="UO18" s="120"/>
      <c r="UP18" s="120"/>
      <c r="UQ18" s="120"/>
      <c r="UR18" s="120"/>
      <c r="US18" s="120"/>
      <c r="UT18" s="120"/>
      <c r="UU18" s="120"/>
      <c r="UV18" s="120"/>
      <c r="UW18" s="120"/>
      <c r="UX18" s="120"/>
      <c r="UY18" s="120"/>
      <c r="UZ18" s="120"/>
      <c r="VA18" s="120"/>
      <c r="VB18" s="120"/>
      <c r="VC18" s="120"/>
      <c r="VD18" s="120"/>
      <c r="VE18" s="120"/>
      <c r="VF18" s="120"/>
      <c r="VG18" s="120"/>
      <c r="VH18" s="120"/>
      <c r="VI18" s="120"/>
      <c r="VJ18" s="120"/>
      <c r="VK18" s="120"/>
      <c r="VL18" s="120"/>
      <c r="VM18" s="120"/>
      <c r="VN18" s="120"/>
      <c r="VO18" s="120"/>
      <c r="VP18" s="120"/>
      <c r="VQ18" s="120"/>
      <c r="VR18" s="120"/>
      <c r="VS18" s="120"/>
      <c r="VT18" s="120"/>
      <c r="VU18" s="120"/>
      <c r="VV18" s="120"/>
      <c r="VW18" s="120"/>
      <c r="VX18" s="120"/>
      <c r="VY18" s="120"/>
      <c r="VZ18" s="120"/>
      <c r="WA18" s="120"/>
      <c r="WB18" s="120"/>
      <c r="WC18" s="120"/>
      <c r="WD18" s="120"/>
      <c r="WE18" s="120"/>
      <c r="WF18" s="120"/>
      <c r="WG18" s="120"/>
      <c r="WH18" s="120"/>
      <c r="WI18" s="120"/>
      <c r="WJ18" s="120"/>
      <c r="WK18" s="120"/>
      <c r="WL18" s="120"/>
      <c r="WM18" s="120"/>
      <c r="WN18" s="120"/>
      <c r="WO18" s="120"/>
      <c r="WP18" s="120"/>
      <c r="WQ18" s="120"/>
      <c r="WR18" s="120"/>
      <c r="WS18" s="120"/>
      <c r="WT18" s="120"/>
      <c r="WU18" s="120"/>
      <c r="WV18" s="120"/>
      <c r="WW18" s="120"/>
      <c r="WX18" s="120"/>
      <c r="WY18" s="120"/>
      <c r="WZ18" s="120"/>
      <c r="XA18" s="120"/>
      <c r="XB18" s="120"/>
      <c r="XC18" s="120"/>
      <c r="XD18" s="120"/>
      <c r="XE18" s="120"/>
      <c r="XF18" s="120"/>
      <c r="XG18" s="120"/>
      <c r="XH18" s="120"/>
      <c r="XI18" s="120"/>
      <c r="XJ18" s="120"/>
      <c r="XK18" s="120"/>
      <c r="XL18" s="120"/>
      <c r="XM18" s="120"/>
      <c r="XN18" s="120"/>
      <c r="XO18" s="120"/>
      <c r="XP18" s="120"/>
      <c r="XQ18" s="120"/>
      <c r="XR18" s="120"/>
      <c r="XS18" s="120"/>
      <c r="XT18" s="120"/>
      <c r="XU18" s="120"/>
      <c r="XV18" s="120"/>
      <c r="XW18" s="120"/>
      <c r="XX18" s="120"/>
      <c r="XY18" s="120"/>
      <c r="XZ18" s="120"/>
      <c r="YA18" s="120"/>
      <c r="YB18" s="120"/>
      <c r="YC18" s="120"/>
      <c r="YD18" s="120"/>
      <c r="YE18" s="120"/>
      <c r="YF18" s="120"/>
      <c r="YG18" s="120"/>
      <c r="YH18" s="120"/>
      <c r="YI18" s="120"/>
      <c r="YJ18" s="120"/>
      <c r="YK18" s="120"/>
      <c r="YL18" s="120"/>
      <c r="YM18" s="120"/>
      <c r="YN18" s="120"/>
      <c r="YO18" s="120"/>
      <c r="YP18" s="120"/>
      <c r="YQ18" s="120"/>
      <c r="YR18" s="120"/>
      <c r="YS18" s="120"/>
      <c r="YT18" s="120"/>
      <c r="YU18" s="120"/>
      <c r="YV18" s="120"/>
      <c r="YW18" s="120"/>
      <c r="YX18" s="120"/>
      <c r="YY18" s="120"/>
      <c r="YZ18" s="120"/>
      <c r="ZA18" s="120"/>
      <c r="ZB18" s="120"/>
      <c r="ZC18" s="120"/>
      <c r="ZD18" s="120"/>
      <c r="ZE18" s="120"/>
      <c r="ZF18" s="120"/>
      <c r="ZG18" s="120"/>
      <c r="ZH18" s="120"/>
      <c r="ZI18" s="120"/>
      <c r="ZJ18" s="120"/>
      <c r="ZK18" s="120"/>
      <c r="ZL18" s="120"/>
      <c r="ZM18" s="120"/>
      <c r="ZN18" s="120"/>
      <c r="ZO18" s="120"/>
      <c r="ZP18" s="120"/>
      <c r="ZQ18" s="120"/>
      <c r="ZR18" s="120"/>
      <c r="ZS18" s="120"/>
      <c r="ZT18" s="120"/>
      <c r="ZU18" s="120"/>
      <c r="ZV18" s="120"/>
      <c r="ZW18" s="120"/>
      <c r="ZX18" s="120"/>
      <c r="ZY18" s="120"/>
      <c r="ZZ18" s="120"/>
      <c r="AAA18" s="120"/>
    </row>
    <row r="19" spans="1:703" hidden="1" outlineLevel="1">
      <c r="A19" s="62">
        <v>40787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  <c r="IW19" s="120"/>
      <c r="IX19" s="120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0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0"/>
      <c r="SD19" s="120"/>
      <c r="SE19" s="120"/>
      <c r="SF19" s="120"/>
      <c r="SG19" s="120"/>
      <c r="SH19" s="120"/>
      <c r="SI19" s="120"/>
      <c r="SJ19" s="120"/>
      <c r="SK19" s="120"/>
      <c r="SL19" s="120"/>
      <c r="SM19" s="120"/>
      <c r="SN19" s="120"/>
      <c r="SO19" s="120"/>
      <c r="SP19" s="120"/>
      <c r="SQ19" s="120"/>
      <c r="SR19" s="120"/>
      <c r="SS19" s="120"/>
      <c r="ST19" s="120"/>
      <c r="SU19" s="120"/>
      <c r="SV19" s="120"/>
      <c r="SW19" s="120"/>
      <c r="SX19" s="120"/>
      <c r="SY19" s="120"/>
      <c r="SZ19" s="120"/>
      <c r="TA19" s="120"/>
      <c r="TB19" s="120"/>
      <c r="TC19" s="120"/>
      <c r="TD19" s="120"/>
      <c r="TE19" s="120"/>
      <c r="TF19" s="120"/>
      <c r="TG19" s="120"/>
      <c r="TH19" s="120"/>
      <c r="TI19" s="120"/>
      <c r="TJ19" s="120"/>
      <c r="TK19" s="120"/>
      <c r="TL19" s="120"/>
      <c r="TM19" s="120"/>
      <c r="TN19" s="120"/>
      <c r="TO19" s="120"/>
      <c r="TP19" s="120"/>
      <c r="TQ19" s="120"/>
      <c r="TR19" s="120"/>
      <c r="TS19" s="120"/>
      <c r="TT19" s="120"/>
      <c r="TU19" s="120"/>
      <c r="TV19" s="120"/>
      <c r="TW19" s="120"/>
      <c r="TX19" s="120"/>
      <c r="TY19" s="120"/>
      <c r="TZ19" s="120"/>
      <c r="UA19" s="120"/>
      <c r="UB19" s="120"/>
      <c r="UC19" s="120"/>
      <c r="UD19" s="120"/>
      <c r="UE19" s="120"/>
      <c r="UF19" s="120"/>
      <c r="UG19" s="120"/>
      <c r="UH19" s="120"/>
      <c r="UI19" s="120"/>
      <c r="UJ19" s="120"/>
      <c r="UK19" s="120"/>
      <c r="UL19" s="120"/>
      <c r="UM19" s="120"/>
      <c r="UN19" s="120"/>
      <c r="UO19" s="120"/>
      <c r="UP19" s="120"/>
      <c r="UQ19" s="120"/>
      <c r="UR19" s="120"/>
      <c r="US19" s="120"/>
      <c r="UT19" s="120"/>
      <c r="UU19" s="120"/>
      <c r="UV19" s="120"/>
      <c r="UW19" s="120"/>
      <c r="UX19" s="120"/>
      <c r="UY19" s="120"/>
      <c r="UZ19" s="120"/>
      <c r="VA19" s="120"/>
      <c r="VB19" s="120"/>
      <c r="VC19" s="120"/>
      <c r="VD19" s="120"/>
      <c r="VE19" s="120"/>
      <c r="VF19" s="120"/>
      <c r="VG19" s="120"/>
      <c r="VH19" s="120"/>
      <c r="VI19" s="120"/>
      <c r="VJ19" s="120"/>
      <c r="VK19" s="120"/>
      <c r="VL19" s="120"/>
      <c r="VM19" s="120"/>
      <c r="VN19" s="120"/>
      <c r="VO19" s="120"/>
      <c r="VP19" s="120"/>
      <c r="VQ19" s="120"/>
      <c r="VR19" s="120"/>
      <c r="VS19" s="120"/>
      <c r="VT19" s="120"/>
      <c r="VU19" s="120"/>
      <c r="VV19" s="120"/>
      <c r="VW19" s="120"/>
      <c r="VX19" s="120"/>
      <c r="VY19" s="120"/>
      <c r="VZ19" s="120"/>
      <c r="WA19" s="120"/>
      <c r="WB19" s="120"/>
      <c r="WC19" s="120"/>
      <c r="WD19" s="120"/>
      <c r="WE19" s="120"/>
      <c r="WF19" s="120"/>
      <c r="WG19" s="120"/>
      <c r="WH19" s="120"/>
      <c r="WI19" s="120"/>
      <c r="WJ19" s="120"/>
      <c r="WK19" s="120"/>
      <c r="WL19" s="120"/>
      <c r="WM19" s="120"/>
      <c r="WN19" s="120"/>
      <c r="WO19" s="120"/>
      <c r="WP19" s="120"/>
      <c r="WQ19" s="120"/>
      <c r="WR19" s="120"/>
      <c r="WS19" s="120"/>
      <c r="WT19" s="120"/>
      <c r="WU19" s="120"/>
      <c r="WV19" s="120"/>
      <c r="WW19" s="120"/>
      <c r="WX19" s="120"/>
      <c r="WY19" s="120"/>
      <c r="WZ19" s="120"/>
      <c r="XA19" s="120"/>
      <c r="XB19" s="120"/>
      <c r="XC19" s="120"/>
      <c r="XD19" s="120"/>
      <c r="XE19" s="120"/>
      <c r="XF19" s="120"/>
      <c r="XG19" s="120"/>
      <c r="XH19" s="120"/>
      <c r="XI19" s="120"/>
      <c r="XJ19" s="120"/>
      <c r="XK19" s="120"/>
      <c r="XL19" s="120"/>
      <c r="XM19" s="120"/>
      <c r="XN19" s="120"/>
      <c r="XO19" s="120"/>
      <c r="XP19" s="120"/>
      <c r="XQ19" s="120"/>
      <c r="XR19" s="120"/>
      <c r="XS19" s="120"/>
      <c r="XT19" s="120"/>
      <c r="XU19" s="120"/>
      <c r="XV19" s="120"/>
      <c r="XW19" s="120"/>
      <c r="XX19" s="120"/>
      <c r="XY19" s="120"/>
      <c r="XZ19" s="120"/>
      <c r="YA19" s="120"/>
      <c r="YB19" s="120"/>
      <c r="YC19" s="120"/>
      <c r="YD19" s="120"/>
      <c r="YE19" s="120"/>
      <c r="YF19" s="120"/>
      <c r="YG19" s="120"/>
      <c r="YH19" s="120"/>
      <c r="YI19" s="120"/>
      <c r="YJ19" s="120"/>
      <c r="YK19" s="120"/>
      <c r="YL19" s="120"/>
      <c r="YM19" s="120"/>
      <c r="YN19" s="120"/>
      <c r="YO19" s="120"/>
      <c r="YP19" s="120"/>
      <c r="YQ19" s="120"/>
      <c r="YR19" s="120"/>
      <c r="YS19" s="120"/>
      <c r="YT19" s="120"/>
      <c r="YU19" s="120"/>
      <c r="YV19" s="120"/>
      <c r="YW19" s="120"/>
      <c r="YX19" s="120"/>
      <c r="YY19" s="120"/>
      <c r="YZ19" s="120"/>
      <c r="ZA19" s="120"/>
      <c r="ZB19" s="120"/>
      <c r="ZC19" s="120"/>
      <c r="ZD19" s="120"/>
      <c r="ZE19" s="120"/>
      <c r="ZF19" s="120"/>
      <c r="ZG19" s="120"/>
      <c r="ZH19" s="120"/>
      <c r="ZI19" s="120"/>
      <c r="ZJ19" s="120"/>
      <c r="ZK19" s="120"/>
      <c r="ZL19" s="120"/>
      <c r="ZM19" s="120"/>
      <c r="ZN19" s="120"/>
      <c r="ZO19" s="120"/>
      <c r="ZP19" s="120"/>
      <c r="ZQ19" s="120"/>
      <c r="ZR19" s="120"/>
      <c r="ZS19" s="120"/>
      <c r="ZT19" s="120"/>
      <c r="ZU19" s="120"/>
      <c r="ZV19" s="120"/>
      <c r="ZW19" s="120"/>
      <c r="ZX19" s="120"/>
      <c r="ZY19" s="120"/>
      <c r="ZZ19" s="120"/>
      <c r="AAA19" s="120"/>
    </row>
    <row r="20" spans="1:703" hidden="1" outlineLevel="1">
      <c r="A20" s="62">
        <v>40817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  <c r="IW20" s="120"/>
      <c r="IX20" s="120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0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0"/>
      <c r="SD20" s="120"/>
      <c r="SE20" s="120"/>
      <c r="SF20" s="120"/>
      <c r="SG20" s="120"/>
      <c r="SH20" s="120"/>
      <c r="SI20" s="120"/>
      <c r="SJ20" s="120"/>
      <c r="SK20" s="120"/>
      <c r="SL20" s="120"/>
      <c r="SM20" s="120"/>
      <c r="SN20" s="120"/>
      <c r="SO20" s="120"/>
      <c r="SP20" s="120"/>
      <c r="SQ20" s="120"/>
      <c r="SR20" s="120"/>
      <c r="SS20" s="120"/>
      <c r="ST20" s="120"/>
      <c r="SU20" s="120"/>
      <c r="SV20" s="120"/>
      <c r="SW20" s="120"/>
      <c r="SX20" s="120"/>
      <c r="SY20" s="120"/>
      <c r="SZ20" s="120"/>
      <c r="TA20" s="120"/>
      <c r="TB20" s="120"/>
      <c r="TC20" s="120"/>
      <c r="TD20" s="120"/>
      <c r="TE20" s="120"/>
      <c r="TF20" s="120"/>
      <c r="TG20" s="120"/>
      <c r="TH20" s="120"/>
      <c r="TI20" s="120"/>
      <c r="TJ20" s="120"/>
      <c r="TK20" s="120"/>
      <c r="TL20" s="120"/>
      <c r="TM20" s="120"/>
      <c r="TN20" s="120"/>
      <c r="TO20" s="120"/>
      <c r="TP20" s="120"/>
      <c r="TQ20" s="120"/>
      <c r="TR20" s="120"/>
      <c r="TS20" s="120"/>
      <c r="TT20" s="120"/>
      <c r="TU20" s="120"/>
      <c r="TV20" s="120"/>
      <c r="TW20" s="120"/>
      <c r="TX20" s="120"/>
      <c r="TY20" s="120"/>
      <c r="TZ20" s="120"/>
      <c r="UA20" s="120"/>
      <c r="UB20" s="120"/>
      <c r="UC20" s="120"/>
      <c r="UD20" s="120"/>
      <c r="UE20" s="120"/>
      <c r="UF20" s="120"/>
      <c r="UG20" s="120"/>
      <c r="UH20" s="120"/>
      <c r="UI20" s="120"/>
      <c r="UJ20" s="120"/>
      <c r="UK20" s="120"/>
      <c r="UL20" s="120"/>
      <c r="UM20" s="120"/>
      <c r="UN20" s="120"/>
      <c r="UO20" s="120"/>
      <c r="UP20" s="120"/>
      <c r="UQ20" s="120"/>
      <c r="UR20" s="120"/>
      <c r="US20" s="120"/>
      <c r="UT20" s="120"/>
      <c r="UU20" s="120"/>
      <c r="UV20" s="120"/>
      <c r="UW20" s="120"/>
      <c r="UX20" s="120"/>
      <c r="UY20" s="120"/>
      <c r="UZ20" s="120"/>
      <c r="VA20" s="120"/>
      <c r="VB20" s="120"/>
      <c r="VC20" s="120"/>
      <c r="VD20" s="120"/>
      <c r="VE20" s="120"/>
      <c r="VF20" s="120"/>
      <c r="VG20" s="120"/>
      <c r="VH20" s="120"/>
      <c r="VI20" s="120"/>
      <c r="VJ20" s="120"/>
      <c r="VK20" s="120"/>
      <c r="VL20" s="120"/>
      <c r="VM20" s="120"/>
      <c r="VN20" s="120"/>
      <c r="VO20" s="120"/>
      <c r="VP20" s="120"/>
      <c r="VQ20" s="120"/>
      <c r="VR20" s="120"/>
      <c r="VS20" s="120"/>
      <c r="VT20" s="120"/>
      <c r="VU20" s="120"/>
      <c r="VV20" s="120"/>
      <c r="VW20" s="120"/>
      <c r="VX20" s="120"/>
      <c r="VY20" s="120"/>
      <c r="VZ20" s="120"/>
      <c r="WA20" s="120"/>
      <c r="WB20" s="120"/>
      <c r="WC20" s="120"/>
      <c r="WD20" s="120"/>
      <c r="WE20" s="120"/>
      <c r="WF20" s="120"/>
      <c r="WG20" s="120"/>
      <c r="WH20" s="120"/>
      <c r="WI20" s="120"/>
      <c r="WJ20" s="120"/>
      <c r="WK20" s="120"/>
      <c r="WL20" s="120"/>
      <c r="WM20" s="120"/>
      <c r="WN20" s="120"/>
      <c r="WO20" s="120"/>
      <c r="WP20" s="120"/>
      <c r="WQ20" s="120"/>
      <c r="WR20" s="120"/>
      <c r="WS20" s="120"/>
      <c r="WT20" s="120"/>
      <c r="WU20" s="120"/>
      <c r="WV20" s="120"/>
      <c r="WW20" s="120"/>
      <c r="WX20" s="120"/>
      <c r="WY20" s="120"/>
      <c r="WZ20" s="120"/>
      <c r="XA20" s="120"/>
      <c r="XB20" s="120"/>
      <c r="XC20" s="120"/>
      <c r="XD20" s="120"/>
      <c r="XE20" s="120"/>
      <c r="XF20" s="120"/>
      <c r="XG20" s="120"/>
      <c r="XH20" s="120"/>
      <c r="XI20" s="120"/>
      <c r="XJ20" s="120"/>
      <c r="XK20" s="120"/>
      <c r="XL20" s="120"/>
      <c r="XM20" s="120"/>
      <c r="XN20" s="120"/>
      <c r="XO20" s="120"/>
      <c r="XP20" s="120"/>
      <c r="XQ20" s="120"/>
      <c r="XR20" s="120"/>
      <c r="XS20" s="120"/>
      <c r="XT20" s="120"/>
      <c r="XU20" s="120"/>
      <c r="XV20" s="120"/>
      <c r="XW20" s="120"/>
      <c r="XX20" s="120"/>
      <c r="XY20" s="120"/>
      <c r="XZ20" s="120"/>
      <c r="YA20" s="120"/>
      <c r="YB20" s="120"/>
      <c r="YC20" s="120"/>
      <c r="YD20" s="120"/>
      <c r="YE20" s="120"/>
      <c r="YF20" s="120"/>
      <c r="YG20" s="120"/>
      <c r="YH20" s="120"/>
      <c r="YI20" s="120"/>
      <c r="YJ20" s="120"/>
      <c r="YK20" s="120"/>
      <c r="YL20" s="120"/>
      <c r="YM20" s="120"/>
      <c r="YN20" s="120"/>
      <c r="YO20" s="120"/>
      <c r="YP20" s="120"/>
      <c r="YQ20" s="120"/>
      <c r="YR20" s="120"/>
      <c r="YS20" s="120"/>
      <c r="YT20" s="120"/>
      <c r="YU20" s="120"/>
      <c r="YV20" s="120"/>
      <c r="YW20" s="120"/>
      <c r="YX20" s="120"/>
      <c r="YY20" s="120"/>
      <c r="YZ20" s="120"/>
      <c r="ZA20" s="120"/>
      <c r="ZB20" s="120"/>
      <c r="ZC20" s="120"/>
      <c r="ZD20" s="120"/>
      <c r="ZE20" s="120"/>
      <c r="ZF20" s="120"/>
      <c r="ZG20" s="120"/>
      <c r="ZH20" s="120"/>
      <c r="ZI20" s="120"/>
      <c r="ZJ20" s="120"/>
      <c r="ZK20" s="120"/>
      <c r="ZL20" s="120"/>
      <c r="ZM20" s="120"/>
      <c r="ZN20" s="120"/>
      <c r="ZO20" s="120"/>
      <c r="ZP20" s="120"/>
      <c r="ZQ20" s="120"/>
      <c r="ZR20" s="120"/>
      <c r="ZS20" s="120"/>
      <c r="ZT20" s="120"/>
      <c r="ZU20" s="120"/>
      <c r="ZV20" s="120"/>
      <c r="ZW20" s="120"/>
      <c r="ZX20" s="120"/>
      <c r="ZY20" s="120"/>
      <c r="ZZ20" s="120"/>
      <c r="AAA20" s="120"/>
    </row>
    <row r="21" spans="1:703" hidden="1" outlineLevel="1">
      <c r="A21" s="62">
        <v>40848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  <c r="IW21" s="120"/>
      <c r="IX21" s="120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0"/>
      <c r="NJ21" s="120"/>
      <c r="NK21" s="120"/>
      <c r="NL21" s="120"/>
      <c r="NM21" s="120"/>
      <c r="NN21" s="120"/>
      <c r="NO21" s="120"/>
      <c r="NP21" s="120"/>
      <c r="NQ21" s="120"/>
      <c r="NR21" s="120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0"/>
      <c r="SD21" s="120"/>
      <c r="SE21" s="120"/>
      <c r="SF21" s="120"/>
      <c r="SG21" s="120"/>
      <c r="SH21" s="120"/>
      <c r="SI21" s="120"/>
      <c r="SJ21" s="120"/>
      <c r="SK21" s="120"/>
      <c r="SL21" s="120"/>
      <c r="SM21" s="120"/>
      <c r="SN21" s="120"/>
      <c r="SO21" s="120"/>
      <c r="SP21" s="120"/>
      <c r="SQ21" s="120"/>
      <c r="SR21" s="120"/>
      <c r="SS21" s="120"/>
      <c r="ST21" s="120"/>
      <c r="SU21" s="120"/>
      <c r="SV21" s="120"/>
      <c r="SW21" s="120"/>
      <c r="SX21" s="120"/>
      <c r="SY21" s="120"/>
      <c r="SZ21" s="120"/>
      <c r="TA21" s="120"/>
      <c r="TB21" s="120"/>
      <c r="TC21" s="120"/>
      <c r="TD21" s="120"/>
      <c r="TE21" s="120"/>
      <c r="TF21" s="120"/>
      <c r="TG21" s="120"/>
      <c r="TH21" s="120"/>
      <c r="TI21" s="120"/>
      <c r="TJ21" s="120"/>
      <c r="TK21" s="120"/>
      <c r="TL21" s="120"/>
      <c r="TM21" s="120"/>
      <c r="TN21" s="120"/>
      <c r="TO21" s="120"/>
      <c r="TP21" s="120"/>
      <c r="TQ21" s="120"/>
      <c r="TR21" s="120"/>
      <c r="TS21" s="120"/>
      <c r="TT21" s="120"/>
      <c r="TU21" s="120"/>
      <c r="TV21" s="120"/>
      <c r="TW21" s="120"/>
      <c r="TX21" s="120"/>
      <c r="TY21" s="120"/>
      <c r="TZ21" s="120"/>
      <c r="UA21" s="120"/>
      <c r="UB21" s="120"/>
      <c r="UC21" s="120"/>
      <c r="UD21" s="120"/>
      <c r="UE21" s="120"/>
      <c r="UF21" s="120"/>
      <c r="UG21" s="120"/>
      <c r="UH21" s="120"/>
      <c r="UI21" s="120"/>
      <c r="UJ21" s="120"/>
      <c r="UK21" s="120"/>
      <c r="UL21" s="120"/>
      <c r="UM21" s="120"/>
      <c r="UN21" s="120"/>
      <c r="UO21" s="120"/>
      <c r="UP21" s="120"/>
      <c r="UQ21" s="120"/>
      <c r="UR21" s="120"/>
      <c r="US21" s="120"/>
      <c r="UT21" s="120"/>
      <c r="UU21" s="120"/>
      <c r="UV21" s="120"/>
      <c r="UW21" s="120"/>
      <c r="UX21" s="120"/>
      <c r="UY21" s="120"/>
      <c r="UZ21" s="120"/>
      <c r="VA21" s="120"/>
      <c r="VB21" s="120"/>
      <c r="VC21" s="120"/>
      <c r="VD21" s="120"/>
      <c r="VE21" s="120"/>
      <c r="VF21" s="120"/>
      <c r="VG21" s="120"/>
      <c r="VH21" s="120"/>
      <c r="VI21" s="120"/>
      <c r="VJ21" s="120"/>
      <c r="VK21" s="120"/>
      <c r="VL21" s="120"/>
      <c r="VM21" s="120"/>
      <c r="VN21" s="120"/>
      <c r="VO21" s="120"/>
      <c r="VP21" s="120"/>
      <c r="VQ21" s="120"/>
      <c r="VR21" s="120"/>
      <c r="VS21" s="120"/>
      <c r="VT21" s="120"/>
      <c r="VU21" s="120"/>
      <c r="VV21" s="120"/>
      <c r="VW21" s="120"/>
      <c r="VX21" s="120"/>
      <c r="VY21" s="120"/>
      <c r="VZ21" s="120"/>
      <c r="WA21" s="120"/>
      <c r="WB21" s="120"/>
      <c r="WC21" s="120"/>
      <c r="WD21" s="120"/>
      <c r="WE21" s="120"/>
      <c r="WF21" s="120"/>
      <c r="WG21" s="120"/>
      <c r="WH21" s="120"/>
      <c r="WI21" s="120"/>
      <c r="WJ21" s="120"/>
      <c r="WK21" s="120"/>
      <c r="WL21" s="120"/>
      <c r="WM21" s="120"/>
      <c r="WN21" s="120"/>
      <c r="WO21" s="120"/>
      <c r="WP21" s="120"/>
      <c r="WQ21" s="120"/>
      <c r="WR21" s="120"/>
      <c r="WS21" s="120"/>
      <c r="WT21" s="120"/>
      <c r="WU21" s="120"/>
      <c r="WV21" s="120"/>
      <c r="WW21" s="120"/>
      <c r="WX21" s="120"/>
      <c r="WY21" s="120"/>
      <c r="WZ21" s="120"/>
      <c r="XA21" s="120"/>
      <c r="XB21" s="120"/>
      <c r="XC21" s="120"/>
      <c r="XD21" s="120"/>
      <c r="XE21" s="120"/>
      <c r="XF21" s="120"/>
      <c r="XG21" s="120"/>
      <c r="XH21" s="120"/>
      <c r="XI21" s="120"/>
      <c r="XJ21" s="120"/>
      <c r="XK21" s="120"/>
      <c r="XL21" s="120"/>
      <c r="XM21" s="120"/>
      <c r="XN21" s="120"/>
      <c r="XO21" s="120"/>
      <c r="XP21" s="120"/>
      <c r="XQ21" s="120"/>
      <c r="XR21" s="120"/>
      <c r="XS21" s="120"/>
      <c r="XT21" s="120"/>
      <c r="XU21" s="120"/>
      <c r="XV21" s="120"/>
      <c r="XW21" s="120"/>
      <c r="XX21" s="120"/>
      <c r="XY21" s="120"/>
      <c r="XZ21" s="120"/>
      <c r="YA21" s="120"/>
      <c r="YB21" s="120"/>
      <c r="YC21" s="120"/>
      <c r="YD21" s="120"/>
      <c r="YE21" s="120"/>
      <c r="YF21" s="120"/>
      <c r="YG21" s="120"/>
      <c r="YH21" s="120"/>
      <c r="YI21" s="120"/>
      <c r="YJ21" s="120"/>
      <c r="YK21" s="120"/>
      <c r="YL21" s="120"/>
      <c r="YM21" s="120"/>
      <c r="YN21" s="120"/>
      <c r="YO21" s="120"/>
      <c r="YP21" s="120"/>
      <c r="YQ21" s="120"/>
      <c r="YR21" s="120"/>
      <c r="YS21" s="120"/>
      <c r="YT21" s="120"/>
      <c r="YU21" s="120"/>
      <c r="YV21" s="120"/>
      <c r="YW21" s="120"/>
      <c r="YX21" s="120"/>
      <c r="YY21" s="120"/>
      <c r="YZ21" s="120"/>
      <c r="ZA21" s="120"/>
      <c r="ZB21" s="120"/>
      <c r="ZC21" s="120"/>
      <c r="ZD21" s="120"/>
      <c r="ZE21" s="120"/>
      <c r="ZF21" s="120"/>
      <c r="ZG21" s="120"/>
      <c r="ZH21" s="120"/>
      <c r="ZI21" s="120"/>
      <c r="ZJ21" s="120"/>
      <c r="ZK21" s="120"/>
      <c r="ZL21" s="120"/>
      <c r="ZM21" s="120"/>
      <c r="ZN21" s="120"/>
      <c r="ZO21" s="120"/>
      <c r="ZP21" s="120"/>
      <c r="ZQ21" s="120"/>
      <c r="ZR21" s="120"/>
      <c r="ZS21" s="120"/>
      <c r="ZT21" s="120"/>
      <c r="ZU21" s="120"/>
      <c r="ZV21" s="120"/>
      <c r="ZW21" s="120"/>
      <c r="ZX21" s="120"/>
      <c r="ZY21" s="120"/>
      <c r="ZZ21" s="120"/>
      <c r="AAA21" s="120"/>
    </row>
    <row r="22" spans="1:703" hidden="1" outlineLevel="1">
      <c r="A22" s="62">
        <v>40878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  <c r="IW22" s="120"/>
      <c r="IX22" s="120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0"/>
      <c r="SD22" s="120"/>
      <c r="SE22" s="120"/>
      <c r="SF22" s="120"/>
      <c r="SG22" s="120"/>
      <c r="SH22" s="120"/>
      <c r="SI22" s="120"/>
      <c r="SJ22" s="120"/>
      <c r="SK22" s="120"/>
      <c r="SL22" s="120"/>
      <c r="SM22" s="120"/>
      <c r="SN22" s="120"/>
      <c r="SO22" s="120"/>
      <c r="SP22" s="120"/>
      <c r="SQ22" s="120"/>
      <c r="SR22" s="120"/>
      <c r="SS22" s="120"/>
      <c r="ST22" s="120"/>
      <c r="SU22" s="120"/>
      <c r="SV22" s="120"/>
      <c r="SW22" s="120"/>
      <c r="SX22" s="120"/>
      <c r="SY22" s="120"/>
      <c r="SZ22" s="120"/>
      <c r="TA22" s="120"/>
      <c r="TB22" s="120"/>
      <c r="TC22" s="120"/>
      <c r="TD22" s="120"/>
      <c r="TE22" s="120"/>
      <c r="TF22" s="120"/>
      <c r="TG22" s="120"/>
      <c r="TH22" s="120"/>
      <c r="TI22" s="120"/>
      <c r="TJ22" s="120"/>
      <c r="TK22" s="120"/>
      <c r="TL22" s="120"/>
      <c r="TM22" s="120"/>
      <c r="TN22" s="120"/>
      <c r="TO22" s="120"/>
      <c r="TP22" s="120"/>
      <c r="TQ22" s="120"/>
      <c r="TR22" s="120"/>
      <c r="TS22" s="120"/>
      <c r="TT22" s="120"/>
      <c r="TU22" s="120"/>
      <c r="TV22" s="120"/>
      <c r="TW22" s="120"/>
      <c r="TX22" s="120"/>
      <c r="TY22" s="120"/>
      <c r="TZ22" s="120"/>
      <c r="UA22" s="120"/>
      <c r="UB22" s="120"/>
      <c r="UC22" s="120"/>
      <c r="UD22" s="120"/>
      <c r="UE22" s="120"/>
      <c r="UF22" s="120"/>
      <c r="UG22" s="120"/>
      <c r="UH22" s="120"/>
      <c r="UI22" s="120"/>
      <c r="UJ22" s="120"/>
      <c r="UK22" s="120"/>
      <c r="UL22" s="120"/>
      <c r="UM22" s="120"/>
      <c r="UN22" s="120"/>
      <c r="UO22" s="120"/>
      <c r="UP22" s="120"/>
      <c r="UQ22" s="120"/>
      <c r="UR22" s="120"/>
      <c r="US22" s="120"/>
      <c r="UT22" s="120"/>
      <c r="UU22" s="120"/>
      <c r="UV22" s="120"/>
      <c r="UW22" s="120"/>
      <c r="UX22" s="120"/>
      <c r="UY22" s="120"/>
      <c r="UZ22" s="120"/>
      <c r="VA22" s="120"/>
      <c r="VB22" s="120"/>
      <c r="VC22" s="120"/>
      <c r="VD22" s="120"/>
      <c r="VE22" s="120"/>
      <c r="VF22" s="120"/>
      <c r="VG22" s="120"/>
      <c r="VH22" s="120"/>
      <c r="VI22" s="120"/>
      <c r="VJ22" s="120"/>
      <c r="VK22" s="120"/>
      <c r="VL22" s="120"/>
      <c r="VM22" s="120"/>
      <c r="VN22" s="120"/>
      <c r="VO22" s="120"/>
      <c r="VP22" s="120"/>
      <c r="VQ22" s="120"/>
      <c r="VR22" s="120"/>
      <c r="VS22" s="120"/>
      <c r="VT22" s="120"/>
      <c r="VU22" s="120"/>
      <c r="VV22" s="120"/>
      <c r="VW22" s="120"/>
      <c r="VX22" s="120"/>
      <c r="VY22" s="120"/>
      <c r="VZ22" s="120"/>
      <c r="WA22" s="120"/>
      <c r="WB22" s="120"/>
      <c r="WC22" s="120"/>
      <c r="WD22" s="120"/>
      <c r="WE22" s="120"/>
      <c r="WF22" s="120"/>
      <c r="WG22" s="120"/>
      <c r="WH22" s="120"/>
      <c r="WI22" s="120"/>
      <c r="WJ22" s="120"/>
      <c r="WK22" s="120"/>
      <c r="WL22" s="120"/>
      <c r="WM22" s="120"/>
      <c r="WN22" s="120"/>
      <c r="WO22" s="120"/>
      <c r="WP22" s="120"/>
      <c r="WQ22" s="120"/>
      <c r="WR22" s="120"/>
      <c r="WS22" s="120"/>
      <c r="WT22" s="120"/>
      <c r="WU22" s="120"/>
      <c r="WV22" s="120"/>
      <c r="WW22" s="120"/>
      <c r="WX22" s="120"/>
      <c r="WY22" s="120"/>
      <c r="WZ22" s="120"/>
      <c r="XA22" s="120"/>
      <c r="XB22" s="120"/>
      <c r="XC22" s="120"/>
      <c r="XD22" s="120"/>
      <c r="XE22" s="120"/>
      <c r="XF22" s="120"/>
      <c r="XG22" s="120"/>
      <c r="XH22" s="120"/>
      <c r="XI22" s="120"/>
      <c r="XJ22" s="120"/>
      <c r="XK22" s="120"/>
      <c r="XL22" s="120"/>
      <c r="XM22" s="120"/>
      <c r="XN22" s="120"/>
      <c r="XO22" s="120"/>
      <c r="XP22" s="120"/>
      <c r="XQ22" s="120"/>
      <c r="XR22" s="120"/>
      <c r="XS22" s="120"/>
      <c r="XT22" s="120"/>
      <c r="XU22" s="120"/>
      <c r="XV22" s="120"/>
      <c r="XW22" s="120"/>
      <c r="XX22" s="120"/>
      <c r="XY22" s="120"/>
      <c r="XZ22" s="120"/>
      <c r="YA22" s="120"/>
      <c r="YB22" s="120"/>
      <c r="YC22" s="120"/>
      <c r="YD22" s="120"/>
      <c r="YE22" s="120"/>
      <c r="YF22" s="120"/>
      <c r="YG22" s="120"/>
      <c r="YH22" s="120"/>
      <c r="YI22" s="120"/>
      <c r="YJ22" s="120"/>
      <c r="YK22" s="120"/>
      <c r="YL22" s="120"/>
      <c r="YM22" s="120"/>
      <c r="YN22" s="120"/>
      <c r="YO22" s="120"/>
      <c r="YP22" s="120"/>
      <c r="YQ22" s="120"/>
      <c r="YR22" s="120"/>
      <c r="YS22" s="120"/>
      <c r="YT22" s="120"/>
      <c r="YU22" s="120"/>
      <c r="YV22" s="120"/>
      <c r="YW22" s="120"/>
      <c r="YX22" s="120"/>
      <c r="YY22" s="120"/>
      <c r="YZ22" s="120"/>
      <c r="ZA22" s="120"/>
      <c r="ZB22" s="120"/>
      <c r="ZC22" s="120"/>
      <c r="ZD22" s="120"/>
      <c r="ZE22" s="120"/>
      <c r="ZF22" s="120"/>
      <c r="ZG22" s="120"/>
      <c r="ZH22" s="120"/>
      <c r="ZI22" s="120"/>
      <c r="ZJ22" s="120"/>
      <c r="ZK22" s="120"/>
      <c r="ZL22" s="120"/>
      <c r="ZM22" s="120"/>
      <c r="ZN22" s="120"/>
      <c r="ZO22" s="120"/>
      <c r="ZP22" s="120"/>
      <c r="ZQ22" s="120"/>
      <c r="ZR22" s="120"/>
      <c r="ZS22" s="120"/>
      <c r="ZT22" s="120"/>
      <c r="ZU22" s="120"/>
      <c r="ZV22" s="120"/>
      <c r="ZW22" s="120"/>
      <c r="ZX22" s="120"/>
      <c r="ZY22" s="120"/>
      <c r="ZZ22" s="120"/>
      <c r="AAA22" s="120"/>
    </row>
    <row r="23" spans="1:703" hidden="1" outlineLevel="1">
      <c r="A23" s="62">
        <v>40909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0"/>
      <c r="SD23" s="120"/>
      <c r="SE23" s="120"/>
      <c r="SF23" s="120"/>
      <c r="SG23" s="120"/>
      <c r="SH23" s="120"/>
      <c r="SI23" s="120"/>
      <c r="SJ23" s="120"/>
      <c r="SK23" s="120"/>
      <c r="SL23" s="120"/>
      <c r="SM23" s="120"/>
      <c r="SN23" s="120"/>
      <c r="SO23" s="120"/>
      <c r="SP23" s="120"/>
      <c r="SQ23" s="120"/>
      <c r="SR23" s="120"/>
      <c r="SS23" s="120"/>
      <c r="ST23" s="120"/>
      <c r="SU23" s="120"/>
      <c r="SV23" s="120"/>
      <c r="SW23" s="120"/>
      <c r="SX23" s="120"/>
      <c r="SY23" s="120"/>
      <c r="SZ23" s="120"/>
      <c r="TA23" s="120"/>
      <c r="TB23" s="120"/>
      <c r="TC23" s="120"/>
      <c r="TD23" s="120"/>
      <c r="TE23" s="120"/>
      <c r="TF23" s="120"/>
      <c r="TG23" s="120"/>
      <c r="TH23" s="120"/>
      <c r="TI23" s="120"/>
      <c r="TJ23" s="120"/>
      <c r="TK23" s="120"/>
      <c r="TL23" s="120"/>
      <c r="TM23" s="120"/>
      <c r="TN23" s="120"/>
      <c r="TO23" s="120"/>
      <c r="TP23" s="120"/>
      <c r="TQ23" s="120"/>
      <c r="TR23" s="120"/>
      <c r="TS23" s="120"/>
      <c r="TT23" s="120"/>
      <c r="TU23" s="120"/>
      <c r="TV23" s="120"/>
      <c r="TW23" s="120"/>
      <c r="TX23" s="120"/>
      <c r="TY23" s="120"/>
      <c r="TZ23" s="120"/>
      <c r="UA23" s="120"/>
      <c r="UB23" s="120"/>
      <c r="UC23" s="120"/>
      <c r="UD23" s="120"/>
      <c r="UE23" s="120"/>
      <c r="UF23" s="120"/>
      <c r="UG23" s="120"/>
      <c r="UH23" s="120"/>
      <c r="UI23" s="120"/>
      <c r="UJ23" s="120"/>
      <c r="UK23" s="120"/>
      <c r="UL23" s="120"/>
      <c r="UM23" s="120"/>
      <c r="UN23" s="120"/>
      <c r="UO23" s="120"/>
      <c r="UP23" s="120"/>
      <c r="UQ23" s="120"/>
      <c r="UR23" s="120"/>
      <c r="US23" s="120"/>
      <c r="UT23" s="120"/>
      <c r="UU23" s="120"/>
      <c r="UV23" s="120"/>
      <c r="UW23" s="120"/>
      <c r="UX23" s="120"/>
      <c r="UY23" s="120"/>
      <c r="UZ23" s="120"/>
      <c r="VA23" s="120"/>
      <c r="VB23" s="120"/>
      <c r="VC23" s="120"/>
      <c r="VD23" s="120"/>
      <c r="VE23" s="120"/>
      <c r="VF23" s="120"/>
      <c r="VG23" s="120"/>
      <c r="VH23" s="120"/>
      <c r="VI23" s="120"/>
      <c r="VJ23" s="120"/>
      <c r="VK23" s="120"/>
      <c r="VL23" s="120"/>
      <c r="VM23" s="120"/>
      <c r="VN23" s="120"/>
      <c r="VO23" s="120"/>
      <c r="VP23" s="120"/>
      <c r="VQ23" s="120"/>
      <c r="VR23" s="120"/>
      <c r="VS23" s="120"/>
      <c r="VT23" s="120"/>
      <c r="VU23" s="120"/>
      <c r="VV23" s="120"/>
      <c r="VW23" s="120"/>
      <c r="VX23" s="120"/>
      <c r="VY23" s="120"/>
      <c r="VZ23" s="120"/>
      <c r="WA23" s="120"/>
      <c r="WB23" s="120"/>
      <c r="WC23" s="120"/>
      <c r="WD23" s="120"/>
      <c r="WE23" s="120"/>
      <c r="WF23" s="120"/>
      <c r="WG23" s="120"/>
      <c r="WH23" s="120"/>
      <c r="WI23" s="120"/>
      <c r="WJ23" s="120"/>
      <c r="WK23" s="120"/>
      <c r="WL23" s="120"/>
      <c r="WM23" s="120"/>
      <c r="WN23" s="120"/>
      <c r="WO23" s="120"/>
      <c r="WP23" s="120"/>
      <c r="WQ23" s="120"/>
      <c r="WR23" s="120"/>
      <c r="WS23" s="120"/>
      <c r="WT23" s="120"/>
      <c r="WU23" s="120"/>
      <c r="WV23" s="120"/>
      <c r="WW23" s="120"/>
      <c r="WX23" s="120"/>
      <c r="WY23" s="120"/>
      <c r="WZ23" s="120"/>
      <c r="XA23" s="120"/>
      <c r="XB23" s="120"/>
      <c r="XC23" s="120"/>
      <c r="XD23" s="120"/>
      <c r="XE23" s="120"/>
      <c r="XF23" s="120"/>
      <c r="XG23" s="120"/>
      <c r="XH23" s="120"/>
      <c r="XI23" s="120"/>
      <c r="XJ23" s="120"/>
      <c r="XK23" s="120"/>
      <c r="XL23" s="120"/>
      <c r="XM23" s="120"/>
      <c r="XN23" s="120"/>
      <c r="XO23" s="120"/>
      <c r="XP23" s="120"/>
      <c r="XQ23" s="120"/>
      <c r="XR23" s="120"/>
      <c r="XS23" s="120"/>
      <c r="XT23" s="120"/>
      <c r="XU23" s="120"/>
      <c r="XV23" s="120"/>
      <c r="XW23" s="120"/>
      <c r="XX23" s="120"/>
      <c r="XY23" s="120"/>
      <c r="XZ23" s="120"/>
      <c r="YA23" s="120"/>
      <c r="YB23" s="120"/>
      <c r="YC23" s="120"/>
      <c r="YD23" s="120"/>
      <c r="YE23" s="120"/>
      <c r="YF23" s="120"/>
      <c r="YG23" s="120"/>
      <c r="YH23" s="120"/>
      <c r="YI23" s="120"/>
      <c r="YJ23" s="120"/>
      <c r="YK23" s="120"/>
      <c r="YL23" s="120"/>
      <c r="YM23" s="120"/>
      <c r="YN23" s="120"/>
      <c r="YO23" s="120"/>
      <c r="YP23" s="120"/>
      <c r="YQ23" s="120"/>
      <c r="YR23" s="120"/>
      <c r="YS23" s="120"/>
      <c r="YT23" s="120"/>
      <c r="YU23" s="120"/>
      <c r="YV23" s="120"/>
      <c r="YW23" s="120"/>
      <c r="YX23" s="120"/>
      <c r="YY23" s="120"/>
      <c r="YZ23" s="120"/>
      <c r="ZA23" s="120"/>
      <c r="ZB23" s="120"/>
      <c r="ZC23" s="120"/>
      <c r="ZD23" s="120"/>
      <c r="ZE23" s="120"/>
      <c r="ZF23" s="120"/>
      <c r="ZG23" s="120"/>
      <c r="ZH23" s="120"/>
      <c r="ZI23" s="120"/>
      <c r="ZJ23" s="120"/>
      <c r="ZK23" s="120"/>
      <c r="ZL23" s="120"/>
      <c r="ZM23" s="120"/>
      <c r="ZN23" s="120"/>
      <c r="ZO23" s="120"/>
      <c r="ZP23" s="120"/>
      <c r="ZQ23" s="120"/>
      <c r="ZR23" s="120"/>
      <c r="ZS23" s="120"/>
      <c r="ZT23" s="120"/>
      <c r="ZU23" s="120"/>
      <c r="ZV23" s="120"/>
      <c r="ZW23" s="120"/>
      <c r="ZX23" s="120"/>
      <c r="ZY23" s="120"/>
      <c r="ZZ23" s="120"/>
      <c r="AAA23" s="120"/>
    </row>
    <row r="24" spans="1:703" hidden="1" outlineLevel="1">
      <c r="A24" s="62">
        <v>40940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  <c r="TF24" s="120"/>
      <c r="TG24" s="120"/>
      <c r="TH24" s="120"/>
      <c r="TI24" s="120"/>
      <c r="TJ24" s="120"/>
      <c r="TK24" s="120"/>
      <c r="TL24" s="120"/>
      <c r="TM24" s="120"/>
      <c r="TN24" s="120"/>
      <c r="TO24" s="120"/>
      <c r="TP24" s="120"/>
      <c r="TQ24" s="120"/>
      <c r="TR24" s="120"/>
      <c r="TS24" s="120"/>
      <c r="TT24" s="120"/>
      <c r="TU24" s="120"/>
      <c r="TV24" s="120"/>
      <c r="TW24" s="120"/>
      <c r="TX24" s="120"/>
      <c r="TY24" s="120"/>
      <c r="TZ24" s="120"/>
      <c r="UA24" s="120"/>
      <c r="UB24" s="120"/>
      <c r="UC24" s="120"/>
      <c r="UD24" s="120"/>
      <c r="UE24" s="120"/>
      <c r="UF24" s="120"/>
      <c r="UG24" s="120"/>
      <c r="UH24" s="120"/>
      <c r="UI24" s="120"/>
      <c r="UJ24" s="120"/>
      <c r="UK24" s="120"/>
      <c r="UL24" s="120"/>
      <c r="UM24" s="120"/>
      <c r="UN24" s="120"/>
      <c r="UO24" s="120"/>
      <c r="UP24" s="120"/>
      <c r="UQ24" s="120"/>
      <c r="UR24" s="120"/>
      <c r="US24" s="120"/>
      <c r="UT24" s="120"/>
      <c r="UU24" s="120"/>
      <c r="UV24" s="120"/>
      <c r="UW24" s="120"/>
      <c r="UX24" s="120"/>
      <c r="UY24" s="120"/>
      <c r="UZ24" s="120"/>
      <c r="VA24" s="120"/>
      <c r="VB24" s="120"/>
      <c r="VC24" s="120"/>
      <c r="VD24" s="120"/>
      <c r="VE24" s="120"/>
      <c r="VF24" s="120"/>
      <c r="VG24" s="120"/>
      <c r="VH24" s="120"/>
      <c r="VI24" s="120"/>
      <c r="VJ24" s="120"/>
      <c r="VK24" s="120"/>
      <c r="VL24" s="120"/>
      <c r="VM24" s="120"/>
      <c r="VN24" s="120"/>
      <c r="VO24" s="120"/>
      <c r="VP24" s="120"/>
      <c r="VQ24" s="120"/>
      <c r="VR24" s="120"/>
      <c r="VS24" s="120"/>
      <c r="VT24" s="120"/>
      <c r="VU24" s="120"/>
      <c r="VV24" s="120"/>
      <c r="VW24" s="120"/>
      <c r="VX24" s="120"/>
      <c r="VY24" s="120"/>
      <c r="VZ24" s="120"/>
      <c r="WA24" s="120"/>
      <c r="WB24" s="120"/>
      <c r="WC24" s="120"/>
      <c r="WD24" s="120"/>
      <c r="WE24" s="120"/>
      <c r="WF24" s="120"/>
      <c r="WG24" s="120"/>
      <c r="WH24" s="120"/>
      <c r="WI24" s="120"/>
      <c r="WJ24" s="120"/>
      <c r="WK24" s="120"/>
      <c r="WL24" s="120"/>
      <c r="WM24" s="120"/>
      <c r="WN24" s="120"/>
      <c r="WO24" s="120"/>
      <c r="WP24" s="120"/>
      <c r="WQ24" s="120"/>
      <c r="WR24" s="120"/>
      <c r="WS24" s="120"/>
      <c r="WT24" s="120"/>
      <c r="WU24" s="120"/>
      <c r="WV24" s="120"/>
      <c r="WW24" s="120"/>
      <c r="WX24" s="120"/>
      <c r="WY24" s="120"/>
      <c r="WZ24" s="120"/>
      <c r="XA24" s="120"/>
      <c r="XB24" s="120"/>
      <c r="XC24" s="120"/>
      <c r="XD24" s="120"/>
      <c r="XE24" s="120"/>
      <c r="XF24" s="120"/>
      <c r="XG24" s="120"/>
      <c r="XH24" s="120"/>
      <c r="XI24" s="120"/>
      <c r="XJ24" s="120"/>
      <c r="XK24" s="120"/>
      <c r="XL24" s="120"/>
      <c r="XM24" s="120"/>
      <c r="XN24" s="120"/>
      <c r="XO24" s="120"/>
      <c r="XP24" s="120"/>
      <c r="XQ24" s="120"/>
      <c r="XR24" s="120"/>
      <c r="XS24" s="120"/>
      <c r="XT24" s="120"/>
      <c r="XU24" s="120"/>
      <c r="XV24" s="120"/>
      <c r="XW24" s="120"/>
      <c r="XX24" s="120"/>
      <c r="XY24" s="120"/>
      <c r="XZ24" s="120"/>
      <c r="YA24" s="120"/>
      <c r="YB24" s="120"/>
      <c r="YC24" s="120"/>
      <c r="YD24" s="120"/>
      <c r="YE24" s="120"/>
      <c r="YF24" s="120"/>
      <c r="YG24" s="120"/>
      <c r="YH24" s="120"/>
      <c r="YI24" s="120"/>
      <c r="YJ24" s="120"/>
      <c r="YK24" s="120"/>
      <c r="YL24" s="120"/>
      <c r="YM24" s="120"/>
      <c r="YN24" s="120"/>
      <c r="YO24" s="120"/>
      <c r="YP24" s="120"/>
      <c r="YQ24" s="120"/>
      <c r="YR24" s="120"/>
      <c r="YS24" s="120"/>
      <c r="YT24" s="120"/>
      <c r="YU24" s="120"/>
      <c r="YV24" s="120"/>
      <c r="YW24" s="120"/>
      <c r="YX24" s="120"/>
      <c r="YY24" s="120"/>
      <c r="YZ24" s="120"/>
      <c r="ZA24" s="120"/>
      <c r="ZB24" s="120"/>
      <c r="ZC24" s="120"/>
      <c r="ZD24" s="120"/>
      <c r="ZE24" s="120"/>
      <c r="ZF24" s="120"/>
      <c r="ZG24" s="120"/>
      <c r="ZH24" s="120"/>
      <c r="ZI24" s="120"/>
      <c r="ZJ24" s="120"/>
      <c r="ZK24" s="120"/>
      <c r="ZL24" s="120"/>
      <c r="ZM24" s="120"/>
      <c r="ZN24" s="120"/>
      <c r="ZO24" s="120"/>
      <c r="ZP24" s="120"/>
      <c r="ZQ24" s="120"/>
      <c r="ZR24" s="120"/>
      <c r="ZS24" s="120"/>
      <c r="ZT24" s="120"/>
      <c r="ZU24" s="120"/>
      <c r="ZV24" s="120"/>
      <c r="ZW24" s="120"/>
      <c r="ZX24" s="120"/>
      <c r="ZY24" s="120"/>
      <c r="ZZ24" s="120"/>
      <c r="AAA24" s="120"/>
    </row>
    <row r="25" spans="1:703" hidden="1" outlineLevel="1">
      <c r="A25" s="62">
        <v>40969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  <c r="TF25" s="120"/>
      <c r="TG25" s="120"/>
      <c r="TH25" s="120"/>
      <c r="TI25" s="120"/>
      <c r="TJ25" s="120"/>
      <c r="TK25" s="120"/>
      <c r="TL25" s="120"/>
      <c r="TM25" s="120"/>
      <c r="TN25" s="120"/>
      <c r="TO25" s="120"/>
      <c r="TP25" s="120"/>
      <c r="TQ25" s="120"/>
      <c r="TR25" s="120"/>
      <c r="TS25" s="120"/>
      <c r="TT25" s="120"/>
      <c r="TU25" s="120"/>
      <c r="TV25" s="120"/>
      <c r="TW25" s="120"/>
      <c r="TX25" s="120"/>
      <c r="TY25" s="120"/>
      <c r="TZ25" s="120"/>
      <c r="UA25" s="120"/>
      <c r="UB25" s="120"/>
      <c r="UC25" s="120"/>
      <c r="UD25" s="120"/>
      <c r="UE25" s="120"/>
      <c r="UF25" s="120"/>
      <c r="UG25" s="120"/>
      <c r="UH25" s="120"/>
      <c r="UI25" s="120"/>
      <c r="UJ25" s="120"/>
      <c r="UK25" s="120"/>
      <c r="UL25" s="120"/>
      <c r="UM25" s="120"/>
      <c r="UN25" s="120"/>
      <c r="UO25" s="120"/>
      <c r="UP25" s="120"/>
      <c r="UQ25" s="120"/>
      <c r="UR25" s="120"/>
      <c r="US25" s="120"/>
      <c r="UT25" s="120"/>
      <c r="UU25" s="120"/>
      <c r="UV25" s="120"/>
      <c r="UW25" s="120"/>
      <c r="UX25" s="120"/>
      <c r="UY25" s="120"/>
      <c r="UZ25" s="120"/>
      <c r="VA25" s="120"/>
      <c r="VB25" s="120"/>
      <c r="VC25" s="120"/>
      <c r="VD25" s="120"/>
      <c r="VE25" s="120"/>
      <c r="VF25" s="120"/>
      <c r="VG25" s="120"/>
      <c r="VH25" s="120"/>
      <c r="VI25" s="120"/>
      <c r="VJ25" s="120"/>
      <c r="VK25" s="120"/>
      <c r="VL25" s="120"/>
      <c r="VM25" s="120"/>
      <c r="VN25" s="120"/>
      <c r="VO25" s="120"/>
      <c r="VP25" s="120"/>
      <c r="VQ25" s="120"/>
      <c r="VR25" s="120"/>
      <c r="VS25" s="120"/>
      <c r="VT25" s="120"/>
      <c r="VU25" s="120"/>
      <c r="VV25" s="120"/>
      <c r="VW25" s="120"/>
      <c r="VX25" s="120"/>
      <c r="VY25" s="120"/>
      <c r="VZ25" s="120"/>
      <c r="WA25" s="120"/>
      <c r="WB25" s="120"/>
      <c r="WC25" s="120"/>
      <c r="WD25" s="120"/>
      <c r="WE25" s="120"/>
      <c r="WF25" s="120"/>
      <c r="WG25" s="120"/>
      <c r="WH25" s="120"/>
      <c r="WI25" s="120"/>
      <c r="WJ25" s="120"/>
      <c r="WK25" s="120"/>
      <c r="WL25" s="120"/>
      <c r="WM25" s="120"/>
      <c r="WN25" s="120"/>
      <c r="WO25" s="120"/>
      <c r="WP25" s="120"/>
      <c r="WQ25" s="120"/>
      <c r="WR25" s="120"/>
      <c r="WS25" s="120"/>
      <c r="WT25" s="120"/>
      <c r="WU25" s="120"/>
      <c r="WV25" s="120"/>
      <c r="WW25" s="120"/>
      <c r="WX25" s="120"/>
      <c r="WY25" s="120"/>
      <c r="WZ25" s="120"/>
      <c r="XA25" s="120"/>
      <c r="XB25" s="120"/>
      <c r="XC25" s="120"/>
      <c r="XD25" s="120"/>
      <c r="XE25" s="120"/>
      <c r="XF25" s="120"/>
      <c r="XG25" s="120"/>
      <c r="XH25" s="120"/>
      <c r="XI25" s="120"/>
      <c r="XJ25" s="120"/>
      <c r="XK25" s="120"/>
      <c r="XL25" s="120"/>
      <c r="XM25" s="120"/>
      <c r="XN25" s="120"/>
      <c r="XO25" s="120"/>
      <c r="XP25" s="120"/>
      <c r="XQ25" s="120"/>
      <c r="XR25" s="120"/>
      <c r="XS25" s="120"/>
      <c r="XT25" s="120"/>
      <c r="XU25" s="120"/>
      <c r="XV25" s="120"/>
      <c r="XW25" s="120"/>
      <c r="XX25" s="120"/>
      <c r="XY25" s="120"/>
      <c r="XZ25" s="120"/>
      <c r="YA25" s="120"/>
      <c r="YB25" s="120"/>
      <c r="YC25" s="120"/>
      <c r="YD25" s="120"/>
      <c r="YE25" s="120"/>
      <c r="YF25" s="120"/>
      <c r="YG25" s="120"/>
      <c r="YH25" s="120"/>
      <c r="YI25" s="120"/>
      <c r="YJ25" s="120"/>
      <c r="YK25" s="120"/>
      <c r="YL25" s="120"/>
      <c r="YM25" s="120"/>
      <c r="YN25" s="120"/>
      <c r="YO25" s="120"/>
      <c r="YP25" s="120"/>
      <c r="YQ25" s="120"/>
      <c r="YR25" s="120"/>
      <c r="YS25" s="120"/>
      <c r="YT25" s="120"/>
      <c r="YU25" s="120"/>
      <c r="YV25" s="120"/>
      <c r="YW25" s="120"/>
      <c r="YX25" s="120"/>
      <c r="YY25" s="120"/>
      <c r="YZ25" s="120"/>
      <c r="ZA25" s="120"/>
      <c r="ZB25" s="120"/>
      <c r="ZC25" s="120"/>
      <c r="ZD25" s="120"/>
      <c r="ZE25" s="120"/>
      <c r="ZF25" s="120"/>
      <c r="ZG25" s="120"/>
      <c r="ZH25" s="120"/>
      <c r="ZI25" s="120"/>
      <c r="ZJ25" s="120"/>
      <c r="ZK25" s="120"/>
      <c r="ZL25" s="120"/>
      <c r="ZM25" s="120"/>
      <c r="ZN25" s="120"/>
      <c r="ZO25" s="120"/>
      <c r="ZP25" s="120"/>
      <c r="ZQ25" s="120"/>
      <c r="ZR25" s="120"/>
      <c r="ZS25" s="120"/>
      <c r="ZT25" s="120"/>
      <c r="ZU25" s="120"/>
      <c r="ZV25" s="120"/>
      <c r="ZW25" s="120"/>
      <c r="ZX25" s="120"/>
      <c r="ZY25" s="120"/>
      <c r="ZZ25" s="120"/>
      <c r="AAA25" s="120"/>
    </row>
    <row r="26" spans="1:703" hidden="1" outlineLevel="1">
      <c r="A26" s="62">
        <v>41000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  <c r="IW26" s="120"/>
      <c r="IX26" s="120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0"/>
      <c r="SD26" s="120"/>
      <c r="SE26" s="120"/>
      <c r="SF26" s="120"/>
      <c r="SG26" s="120"/>
      <c r="SH26" s="120"/>
      <c r="SI26" s="120"/>
      <c r="SJ26" s="120"/>
      <c r="SK26" s="120"/>
      <c r="SL26" s="120"/>
      <c r="SM26" s="120"/>
      <c r="SN26" s="120"/>
      <c r="SO26" s="120"/>
      <c r="SP26" s="120"/>
      <c r="SQ26" s="120"/>
      <c r="SR26" s="120"/>
      <c r="SS26" s="120"/>
      <c r="ST26" s="120"/>
      <c r="SU26" s="120"/>
      <c r="SV26" s="120"/>
      <c r="SW26" s="120"/>
      <c r="SX26" s="120"/>
      <c r="SY26" s="120"/>
      <c r="SZ26" s="120"/>
      <c r="TA26" s="120"/>
      <c r="TB26" s="120"/>
      <c r="TC26" s="120"/>
      <c r="TD26" s="120"/>
      <c r="TE26" s="120"/>
      <c r="TF26" s="120"/>
      <c r="TG26" s="120"/>
      <c r="TH26" s="120"/>
      <c r="TI26" s="120"/>
      <c r="TJ26" s="120"/>
      <c r="TK26" s="120"/>
      <c r="TL26" s="120"/>
      <c r="TM26" s="120"/>
      <c r="TN26" s="120"/>
      <c r="TO26" s="120"/>
      <c r="TP26" s="120"/>
      <c r="TQ26" s="120"/>
      <c r="TR26" s="120"/>
      <c r="TS26" s="120"/>
      <c r="TT26" s="120"/>
      <c r="TU26" s="120"/>
      <c r="TV26" s="120"/>
      <c r="TW26" s="120"/>
      <c r="TX26" s="120"/>
      <c r="TY26" s="120"/>
      <c r="TZ26" s="120"/>
      <c r="UA26" s="120"/>
      <c r="UB26" s="120"/>
      <c r="UC26" s="120"/>
      <c r="UD26" s="120"/>
      <c r="UE26" s="120"/>
      <c r="UF26" s="120"/>
      <c r="UG26" s="120"/>
      <c r="UH26" s="120"/>
      <c r="UI26" s="120"/>
      <c r="UJ26" s="120"/>
      <c r="UK26" s="120"/>
      <c r="UL26" s="120"/>
      <c r="UM26" s="120"/>
      <c r="UN26" s="120"/>
      <c r="UO26" s="120"/>
      <c r="UP26" s="120"/>
      <c r="UQ26" s="120"/>
      <c r="UR26" s="120"/>
      <c r="US26" s="120"/>
      <c r="UT26" s="120"/>
      <c r="UU26" s="120"/>
      <c r="UV26" s="120"/>
      <c r="UW26" s="120"/>
      <c r="UX26" s="120"/>
      <c r="UY26" s="120"/>
      <c r="UZ26" s="120"/>
      <c r="VA26" s="120"/>
      <c r="VB26" s="120"/>
      <c r="VC26" s="120"/>
      <c r="VD26" s="120"/>
      <c r="VE26" s="120"/>
      <c r="VF26" s="120"/>
      <c r="VG26" s="120"/>
      <c r="VH26" s="120"/>
      <c r="VI26" s="120"/>
      <c r="VJ26" s="120"/>
      <c r="VK26" s="120"/>
      <c r="VL26" s="120"/>
      <c r="VM26" s="120"/>
      <c r="VN26" s="120"/>
      <c r="VO26" s="120"/>
      <c r="VP26" s="120"/>
      <c r="VQ26" s="120"/>
      <c r="VR26" s="120"/>
      <c r="VS26" s="120"/>
      <c r="VT26" s="120"/>
      <c r="VU26" s="120"/>
      <c r="VV26" s="120"/>
      <c r="VW26" s="120"/>
      <c r="VX26" s="120"/>
      <c r="VY26" s="120"/>
      <c r="VZ26" s="120"/>
      <c r="WA26" s="120"/>
      <c r="WB26" s="120"/>
      <c r="WC26" s="120"/>
      <c r="WD26" s="120"/>
      <c r="WE26" s="120"/>
      <c r="WF26" s="120"/>
      <c r="WG26" s="120"/>
      <c r="WH26" s="120"/>
      <c r="WI26" s="120"/>
      <c r="WJ26" s="120"/>
      <c r="WK26" s="120"/>
      <c r="WL26" s="120"/>
      <c r="WM26" s="120"/>
      <c r="WN26" s="120"/>
      <c r="WO26" s="120"/>
      <c r="WP26" s="120"/>
      <c r="WQ26" s="120"/>
      <c r="WR26" s="120"/>
      <c r="WS26" s="120"/>
      <c r="WT26" s="120"/>
      <c r="WU26" s="120"/>
      <c r="WV26" s="120"/>
      <c r="WW26" s="120"/>
      <c r="WX26" s="120"/>
      <c r="WY26" s="120"/>
      <c r="WZ26" s="120"/>
      <c r="XA26" s="120"/>
      <c r="XB26" s="120"/>
      <c r="XC26" s="120"/>
      <c r="XD26" s="120"/>
      <c r="XE26" s="120"/>
      <c r="XF26" s="120"/>
      <c r="XG26" s="120"/>
      <c r="XH26" s="120"/>
      <c r="XI26" s="120"/>
      <c r="XJ26" s="120"/>
      <c r="XK26" s="120"/>
      <c r="XL26" s="120"/>
      <c r="XM26" s="120"/>
      <c r="XN26" s="120"/>
      <c r="XO26" s="120"/>
      <c r="XP26" s="120"/>
      <c r="XQ26" s="120"/>
      <c r="XR26" s="120"/>
      <c r="XS26" s="120"/>
      <c r="XT26" s="120"/>
      <c r="XU26" s="120"/>
      <c r="XV26" s="120"/>
      <c r="XW26" s="120"/>
      <c r="XX26" s="120"/>
      <c r="XY26" s="120"/>
      <c r="XZ26" s="120"/>
      <c r="YA26" s="120"/>
      <c r="YB26" s="120"/>
      <c r="YC26" s="120"/>
      <c r="YD26" s="120"/>
      <c r="YE26" s="120"/>
      <c r="YF26" s="120"/>
      <c r="YG26" s="120"/>
      <c r="YH26" s="120"/>
      <c r="YI26" s="120"/>
      <c r="YJ26" s="120"/>
      <c r="YK26" s="120"/>
      <c r="YL26" s="120"/>
      <c r="YM26" s="120"/>
      <c r="YN26" s="120"/>
      <c r="YO26" s="120"/>
      <c r="YP26" s="120"/>
      <c r="YQ26" s="120"/>
      <c r="YR26" s="120"/>
      <c r="YS26" s="120"/>
      <c r="YT26" s="120"/>
      <c r="YU26" s="120"/>
      <c r="YV26" s="120"/>
      <c r="YW26" s="120"/>
      <c r="YX26" s="120"/>
      <c r="YY26" s="120"/>
      <c r="YZ26" s="120"/>
      <c r="ZA26" s="120"/>
      <c r="ZB26" s="120"/>
      <c r="ZC26" s="120"/>
      <c r="ZD26" s="120"/>
      <c r="ZE26" s="120"/>
      <c r="ZF26" s="120"/>
      <c r="ZG26" s="120"/>
      <c r="ZH26" s="120"/>
      <c r="ZI26" s="120"/>
      <c r="ZJ26" s="120"/>
      <c r="ZK26" s="120"/>
      <c r="ZL26" s="120"/>
      <c r="ZM26" s="120"/>
      <c r="ZN26" s="120"/>
      <c r="ZO26" s="120"/>
      <c r="ZP26" s="120"/>
      <c r="ZQ26" s="120"/>
      <c r="ZR26" s="120"/>
      <c r="ZS26" s="120"/>
      <c r="ZT26" s="120"/>
      <c r="ZU26" s="120"/>
      <c r="ZV26" s="120"/>
      <c r="ZW26" s="120"/>
      <c r="ZX26" s="120"/>
      <c r="ZY26" s="120"/>
      <c r="ZZ26" s="120"/>
      <c r="AAA26" s="120"/>
    </row>
    <row r="27" spans="1:703" hidden="1" outlineLevel="1">
      <c r="A27" s="62">
        <v>41030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  <c r="IW27" s="120"/>
      <c r="IX27" s="120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0"/>
      <c r="SD27" s="120"/>
      <c r="SE27" s="120"/>
      <c r="SF27" s="120"/>
      <c r="SG27" s="120"/>
      <c r="SH27" s="120"/>
      <c r="SI27" s="120"/>
      <c r="SJ27" s="120"/>
      <c r="SK27" s="120"/>
      <c r="SL27" s="120"/>
      <c r="SM27" s="120"/>
      <c r="SN27" s="120"/>
      <c r="SO27" s="120"/>
      <c r="SP27" s="120"/>
      <c r="SQ27" s="120"/>
      <c r="SR27" s="120"/>
      <c r="SS27" s="120"/>
      <c r="ST27" s="120"/>
      <c r="SU27" s="120"/>
      <c r="SV27" s="120"/>
      <c r="SW27" s="120"/>
      <c r="SX27" s="120"/>
      <c r="SY27" s="120"/>
      <c r="SZ27" s="120"/>
      <c r="TA27" s="120"/>
      <c r="TB27" s="120"/>
      <c r="TC27" s="120"/>
      <c r="TD27" s="120"/>
      <c r="TE27" s="120"/>
      <c r="TF27" s="120"/>
      <c r="TG27" s="120"/>
      <c r="TH27" s="120"/>
      <c r="TI27" s="120"/>
      <c r="TJ27" s="120"/>
      <c r="TK27" s="120"/>
      <c r="TL27" s="120"/>
      <c r="TM27" s="120"/>
      <c r="TN27" s="120"/>
      <c r="TO27" s="120"/>
      <c r="TP27" s="120"/>
      <c r="TQ27" s="120"/>
      <c r="TR27" s="120"/>
      <c r="TS27" s="120"/>
      <c r="TT27" s="120"/>
      <c r="TU27" s="120"/>
      <c r="TV27" s="120"/>
      <c r="TW27" s="120"/>
      <c r="TX27" s="120"/>
      <c r="TY27" s="120"/>
      <c r="TZ27" s="120"/>
      <c r="UA27" s="120"/>
      <c r="UB27" s="120"/>
      <c r="UC27" s="120"/>
      <c r="UD27" s="120"/>
      <c r="UE27" s="120"/>
      <c r="UF27" s="120"/>
      <c r="UG27" s="120"/>
      <c r="UH27" s="120"/>
      <c r="UI27" s="120"/>
      <c r="UJ27" s="120"/>
      <c r="UK27" s="120"/>
      <c r="UL27" s="120"/>
      <c r="UM27" s="120"/>
      <c r="UN27" s="120"/>
      <c r="UO27" s="120"/>
      <c r="UP27" s="120"/>
      <c r="UQ27" s="120"/>
      <c r="UR27" s="120"/>
      <c r="US27" s="120"/>
      <c r="UT27" s="120"/>
      <c r="UU27" s="120"/>
      <c r="UV27" s="120"/>
      <c r="UW27" s="120"/>
      <c r="UX27" s="120"/>
      <c r="UY27" s="120"/>
      <c r="UZ27" s="120"/>
      <c r="VA27" s="120"/>
      <c r="VB27" s="120"/>
      <c r="VC27" s="120"/>
      <c r="VD27" s="120"/>
      <c r="VE27" s="120"/>
      <c r="VF27" s="120"/>
      <c r="VG27" s="120"/>
      <c r="VH27" s="120"/>
      <c r="VI27" s="120"/>
      <c r="VJ27" s="120"/>
      <c r="VK27" s="120"/>
      <c r="VL27" s="120"/>
      <c r="VM27" s="120"/>
      <c r="VN27" s="120"/>
      <c r="VO27" s="120"/>
      <c r="VP27" s="120"/>
      <c r="VQ27" s="120"/>
      <c r="VR27" s="120"/>
      <c r="VS27" s="120"/>
      <c r="VT27" s="120"/>
      <c r="VU27" s="120"/>
      <c r="VV27" s="120"/>
      <c r="VW27" s="120"/>
      <c r="VX27" s="120"/>
      <c r="VY27" s="120"/>
      <c r="VZ27" s="120"/>
      <c r="WA27" s="120"/>
      <c r="WB27" s="120"/>
      <c r="WC27" s="120"/>
      <c r="WD27" s="120"/>
      <c r="WE27" s="120"/>
      <c r="WF27" s="120"/>
      <c r="WG27" s="120"/>
      <c r="WH27" s="120"/>
      <c r="WI27" s="120"/>
      <c r="WJ27" s="120"/>
      <c r="WK27" s="120"/>
      <c r="WL27" s="120"/>
      <c r="WM27" s="120"/>
      <c r="WN27" s="120"/>
      <c r="WO27" s="120"/>
      <c r="WP27" s="120"/>
      <c r="WQ27" s="120"/>
      <c r="WR27" s="120"/>
      <c r="WS27" s="120"/>
      <c r="WT27" s="120"/>
      <c r="WU27" s="120"/>
      <c r="WV27" s="120"/>
      <c r="WW27" s="120"/>
      <c r="WX27" s="120"/>
      <c r="WY27" s="120"/>
      <c r="WZ27" s="120"/>
      <c r="XA27" s="120"/>
      <c r="XB27" s="120"/>
      <c r="XC27" s="120"/>
      <c r="XD27" s="120"/>
      <c r="XE27" s="120"/>
      <c r="XF27" s="120"/>
      <c r="XG27" s="120"/>
      <c r="XH27" s="120"/>
      <c r="XI27" s="120"/>
      <c r="XJ27" s="120"/>
      <c r="XK27" s="120"/>
      <c r="XL27" s="120"/>
      <c r="XM27" s="120"/>
      <c r="XN27" s="120"/>
      <c r="XO27" s="120"/>
      <c r="XP27" s="120"/>
      <c r="XQ27" s="120"/>
      <c r="XR27" s="120"/>
      <c r="XS27" s="120"/>
      <c r="XT27" s="120"/>
      <c r="XU27" s="120"/>
      <c r="XV27" s="120"/>
      <c r="XW27" s="120"/>
      <c r="XX27" s="120"/>
      <c r="XY27" s="120"/>
      <c r="XZ27" s="120"/>
      <c r="YA27" s="120"/>
      <c r="YB27" s="120"/>
      <c r="YC27" s="120"/>
      <c r="YD27" s="120"/>
      <c r="YE27" s="120"/>
      <c r="YF27" s="120"/>
      <c r="YG27" s="120"/>
      <c r="YH27" s="120"/>
      <c r="YI27" s="120"/>
      <c r="YJ27" s="120"/>
      <c r="YK27" s="120"/>
      <c r="YL27" s="120"/>
      <c r="YM27" s="120"/>
      <c r="YN27" s="120"/>
      <c r="YO27" s="120"/>
      <c r="YP27" s="120"/>
      <c r="YQ27" s="120"/>
      <c r="YR27" s="120"/>
      <c r="YS27" s="120"/>
      <c r="YT27" s="120"/>
      <c r="YU27" s="120"/>
      <c r="YV27" s="120"/>
      <c r="YW27" s="120"/>
      <c r="YX27" s="120"/>
      <c r="YY27" s="120"/>
      <c r="YZ27" s="120"/>
      <c r="ZA27" s="120"/>
      <c r="ZB27" s="120"/>
      <c r="ZC27" s="120"/>
      <c r="ZD27" s="120"/>
      <c r="ZE27" s="120"/>
      <c r="ZF27" s="120"/>
      <c r="ZG27" s="120"/>
      <c r="ZH27" s="120"/>
      <c r="ZI27" s="120"/>
      <c r="ZJ27" s="120"/>
      <c r="ZK27" s="120"/>
      <c r="ZL27" s="120"/>
      <c r="ZM27" s="120"/>
      <c r="ZN27" s="120"/>
      <c r="ZO27" s="120"/>
      <c r="ZP27" s="120"/>
      <c r="ZQ27" s="120"/>
      <c r="ZR27" s="120"/>
      <c r="ZS27" s="120"/>
      <c r="ZT27" s="120"/>
      <c r="ZU27" s="120"/>
      <c r="ZV27" s="120"/>
      <c r="ZW27" s="120"/>
      <c r="ZX27" s="120"/>
      <c r="ZY27" s="120"/>
      <c r="ZZ27" s="120"/>
      <c r="AAA27" s="120"/>
    </row>
    <row r="28" spans="1:703" hidden="1" outlineLevel="1">
      <c r="A28" s="62">
        <v>41061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  <c r="IW28" s="120"/>
      <c r="IX28" s="120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0"/>
      <c r="SD28" s="120"/>
      <c r="SE28" s="120"/>
      <c r="SF28" s="120"/>
      <c r="SG28" s="120"/>
      <c r="SH28" s="120"/>
      <c r="SI28" s="120"/>
      <c r="SJ28" s="120"/>
      <c r="SK28" s="120"/>
      <c r="SL28" s="120"/>
      <c r="SM28" s="120"/>
      <c r="SN28" s="120"/>
      <c r="SO28" s="120"/>
      <c r="SP28" s="120"/>
      <c r="SQ28" s="120"/>
      <c r="SR28" s="120"/>
      <c r="SS28" s="120"/>
      <c r="ST28" s="120"/>
      <c r="SU28" s="120"/>
      <c r="SV28" s="120"/>
      <c r="SW28" s="120"/>
      <c r="SX28" s="120"/>
      <c r="SY28" s="120"/>
      <c r="SZ28" s="120"/>
      <c r="TA28" s="120"/>
      <c r="TB28" s="120"/>
      <c r="TC28" s="120"/>
      <c r="TD28" s="120"/>
      <c r="TE28" s="120"/>
      <c r="TF28" s="120"/>
      <c r="TG28" s="120"/>
      <c r="TH28" s="120"/>
      <c r="TI28" s="120"/>
      <c r="TJ28" s="120"/>
      <c r="TK28" s="120"/>
      <c r="TL28" s="120"/>
      <c r="TM28" s="120"/>
      <c r="TN28" s="120"/>
      <c r="TO28" s="120"/>
      <c r="TP28" s="120"/>
      <c r="TQ28" s="120"/>
      <c r="TR28" s="120"/>
      <c r="TS28" s="120"/>
      <c r="TT28" s="120"/>
      <c r="TU28" s="120"/>
      <c r="TV28" s="120"/>
      <c r="TW28" s="120"/>
      <c r="TX28" s="120"/>
      <c r="TY28" s="120"/>
      <c r="TZ28" s="120"/>
      <c r="UA28" s="120"/>
      <c r="UB28" s="120"/>
      <c r="UC28" s="120"/>
      <c r="UD28" s="120"/>
      <c r="UE28" s="120"/>
      <c r="UF28" s="120"/>
      <c r="UG28" s="120"/>
      <c r="UH28" s="120"/>
      <c r="UI28" s="120"/>
      <c r="UJ28" s="120"/>
      <c r="UK28" s="120"/>
      <c r="UL28" s="120"/>
      <c r="UM28" s="120"/>
      <c r="UN28" s="120"/>
      <c r="UO28" s="120"/>
      <c r="UP28" s="120"/>
      <c r="UQ28" s="120"/>
      <c r="UR28" s="120"/>
      <c r="US28" s="120"/>
      <c r="UT28" s="120"/>
      <c r="UU28" s="120"/>
      <c r="UV28" s="120"/>
      <c r="UW28" s="120"/>
      <c r="UX28" s="120"/>
      <c r="UY28" s="120"/>
      <c r="UZ28" s="120"/>
      <c r="VA28" s="120"/>
      <c r="VB28" s="120"/>
      <c r="VC28" s="120"/>
      <c r="VD28" s="120"/>
      <c r="VE28" s="120"/>
      <c r="VF28" s="120"/>
      <c r="VG28" s="120"/>
      <c r="VH28" s="120"/>
      <c r="VI28" s="120"/>
      <c r="VJ28" s="120"/>
      <c r="VK28" s="120"/>
      <c r="VL28" s="120"/>
      <c r="VM28" s="120"/>
      <c r="VN28" s="120"/>
      <c r="VO28" s="120"/>
      <c r="VP28" s="120"/>
      <c r="VQ28" s="120"/>
      <c r="VR28" s="120"/>
      <c r="VS28" s="120"/>
      <c r="VT28" s="120"/>
      <c r="VU28" s="120"/>
      <c r="VV28" s="120"/>
      <c r="VW28" s="120"/>
      <c r="VX28" s="120"/>
      <c r="VY28" s="120"/>
      <c r="VZ28" s="120"/>
      <c r="WA28" s="120"/>
      <c r="WB28" s="120"/>
      <c r="WC28" s="120"/>
      <c r="WD28" s="120"/>
      <c r="WE28" s="120"/>
      <c r="WF28" s="120"/>
      <c r="WG28" s="120"/>
      <c r="WH28" s="120"/>
      <c r="WI28" s="120"/>
      <c r="WJ28" s="120"/>
      <c r="WK28" s="120"/>
      <c r="WL28" s="120"/>
      <c r="WM28" s="120"/>
      <c r="WN28" s="120"/>
      <c r="WO28" s="120"/>
      <c r="WP28" s="120"/>
      <c r="WQ28" s="120"/>
      <c r="WR28" s="120"/>
      <c r="WS28" s="120"/>
      <c r="WT28" s="120"/>
      <c r="WU28" s="120"/>
      <c r="WV28" s="120"/>
      <c r="WW28" s="120"/>
      <c r="WX28" s="120"/>
      <c r="WY28" s="120"/>
      <c r="WZ28" s="120"/>
      <c r="XA28" s="120"/>
      <c r="XB28" s="120"/>
      <c r="XC28" s="120"/>
      <c r="XD28" s="120"/>
      <c r="XE28" s="120"/>
      <c r="XF28" s="120"/>
      <c r="XG28" s="120"/>
      <c r="XH28" s="120"/>
      <c r="XI28" s="120"/>
      <c r="XJ28" s="120"/>
      <c r="XK28" s="120"/>
      <c r="XL28" s="120"/>
      <c r="XM28" s="120"/>
      <c r="XN28" s="120"/>
      <c r="XO28" s="120"/>
      <c r="XP28" s="120"/>
      <c r="XQ28" s="120"/>
      <c r="XR28" s="120"/>
      <c r="XS28" s="120"/>
      <c r="XT28" s="120"/>
      <c r="XU28" s="120"/>
      <c r="XV28" s="120"/>
      <c r="XW28" s="120"/>
      <c r="XX28" s="120"/>
      <c r="XY28" s="120"/>
      <c r="XZ28" s="120"/>
      <c r="YA28" s="120"/>
      <c r="YB28" s="120"/>
      <c r="YC28" s="120"/>
      <c r="YD28" s="120"/>
      <c r="YE28" s="120"/>
      <c r="YF28" s="120"/>
      <c r="YG28" s="120"/>
      <c r="YH28" s="120"/>
      <c r="YI28" s="120"/>
      <c r="YJ28" s="120"/>
      <c r="YK28" s="120"/>
      <c r="YL28" s="120"/>
      <c r="YM28" s="120"/>
      <c r="YN28" s="120"/>
      <c r="YO28" s="120"/>
      <c r="YP28" s="120"/>
      <c r="YQ28" s="120"/>
      <c r="YR28" s="120"/>
      <c r="YS28" s="120"/>
      <c r="YT28" s="120"/>
      <c r="YU28" s="120"/>
      <c r="YV28" s="120"/>
      <c r="YW28" s="120"/>
      <c r="YX28" s="120"/>
      <c r="YY28" s="120"/>
      <c r="YZ28" s="120"/>
      <c r="ZA28" s="120"/>
      <c r="ZB28" s="120"/>
      <c r="ZC28" s="120"/>
      <c r="ZD28" s="120"/>
      <c r="ZE28" s="120"/>
      <c r="ZF28" s="120"/>
      <c r="ZG28" s="120"/>
      <c r="ZH28" s="120"/>
      <c r="ZI28" s="120"/>
      <c r="ZJ28" s="120"/>
      <c r="ZK28" s="120"/>
      <c r="ZL28" s="120"/>
      <c r="ZM28" s="120"/>
      <c r="ZN28" s="120"/>
      <c r="ZO28" s="120"/>
      <c r="ZP28" s="120"/>
      <c r="ZQ28" s="120"/>
      <c r="ZR28" s="120"/>
      <c r="ZS28" s="120"/>
      <c r="ZT28" s="120"/>
      <c r="ZU28" s="120"/>
      <c r="ZV28" s="120"/>
      <c r="ZW28" s="120"/>
      <c r="ZX28" s="120"/>
      <c r="ZY28" s="120"/>
      <c r="ZZ28" s="120"/>
      <c r="AAA28" s="120"/>
    </row>
    <row r="29" spans="1:703" hidden="1" outlineLevel="1">
      <c r="A29" s="62">
        <v>41091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  <c r="IW29" s="120"/>
      <c r="IX29" s="120"/>
      <c r="IY29" s="120"/>
      <c r="IZ29" s="120"/>
      <c r="JA29" s="120"/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M29" s="120"/>
      <c r="JN29" s="120"/>
      <c r="JO29" s="120"/>
      <c r="JP29" s="120"/>
      <c r="JQ29" s="120"/>
      <c r="JR29" s="120"/>
      <c r="JS29" s="120"/>
      <c r="JT29" s="120"/>
      <c r="JU29" s="120"/>
      <c r="JV29" s="120"/>
      <c r="JW29" s="120"/>
      <c r="JX29" s="120"/>
      <c r="JY29" s="120"/>
      <c r="JZ29" s="120"/>
      <c r="KA29" s="120"/>
      <c r="KB29" s="120"/>
      <c r="KC29" s="120"/>
      <c r="KD29" s="120"/>
      <c r="KE29" s="120"/>
      <c r="KF29" s="120"/>
      <c r="KG29" s="120"/>
      <c r="KH29" s="120"/>
      <c r="KI29" s="120"/>
      <c r="KJ29" s="120"/>
      <c r="KK29" s="120"/>
      <c r="KL29" s="120"/>
      <c r="KM29" s="120"/>
      <c r="KN29" s="120"/>
      <c r="KO29" s="120"/>
      <c r="KP29" s="120"/>
      <c r="KQ29" s="120"/>
      <c r="KR29" s="120"/>
      <c r="KS29" s="120"/>
      <c r="KT29" s="120"/>
      <c r="KU29" s="120"/>
      <c r="KV29" s="120"/>
      <c r="KW29" s="120"/>
      <c r="KX29" s="120"/>
      <c r="KY29" s="120"/>
      <c r="KZ29" s="120"/>
      <c r="LA29" s="120"/>
      <c r="LB29" s="120"/>
      <c r="LC29" s="120"/>
      <c r="LD29" s="120"/>
      <c r="LE29" s="120"/>
      <c r="LF29" s="120"/>
      <c r="LG29" s="120"/>
      <c r="LH29" s="120"/>
      <c r="LI29" s="120"/>
      <c r="LJ29" s="120"/>
      <c r="LK29" s="120"/>
      <c r="LL29" s="120"/>
      <c r="LM29" s="120"/>
      <c r="LN29" s="120"/>
      <c r="LO29" s="120"/>
      <c r="LP29" s="120"/>
      <c r="LQ29" s="120"/>
      <c r="LR29" s="120"/>
      <c r="LS29" s="120"/>
      <c r="LT29" s="120"/>
      <c r="LU29" s="120"/>
      <c r="LV29" s="120"/>
      <c r="LW29" s="120"/>
      <c r="LX29" s="120"/>
      <c r="LY29" s="120"/>
      <c r="LZ29" s="120"/>
      <c r="MA29" s="120"/>
      <c r="MB29" s="120"/>
      <c r="MC29" s="120"/>
      <c r="MD29" s="120"/>
      <c r="ME29" s="120"/>
      <c r="MF29" s="120"/>
      <c r="MG29" s="120"/>
      <c r="MH29" s="120"/>
      <c r="MI29" s="120"/>
      <c r="MJ29" s="120"/>
      <c r="MK29" s="120"/>
      <c r="ML29" s="120"/>
      <c r="MM29" s="120"/>
      <c r="MN29" s="120"/>
      <c r="MO29" s="120"/>
      <c r="MP29" s="120"/>
      <c r="MQ29" s="120"/>
      <c r="MR29" s="120"/>
      <c r="MS29" s="120"/>
      <c r="MT29" s="120"/>
      <c r="MU29" s="120"/>
      <c r="MV29" s="120"/>
      <c r="MW29" s="120"/>
      <c r="MX29" s="120"/>
      <c r="MY29" s="120"/>
      <c r="MZ29" s="120"/>
      <c r="NA29" s="120"/>
      <c r="NB29" s="120"/>
      <c r="NC29" s="120"/>
      <c r="ND29" s="120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0"/>
      <c r="NY29" s="120"/>
      <c r="NZ29" s="120"/>
      <c r="OA29" s="120"/>
      <c r="OB29" s="120"/>
      <c r="OC29" s="120"/>
      <c r="OD29" s="120"/>
      <c r="OE29" s="120"/>
      <c r="OF29" s="120"/>
      <c r="OG29" s="120"/>
      <c r="OH29" s="120"/>
      <c r="OI29" s="120"/>
      <c r="OJ29" s="120"/>
      <c r="OK29" s="120"/>
      <c r="OL29" s="120"/>
      <c r="OM29" s="120"/>
      <c r="ON29" s="120"/>
      <c r="OO29" s="120"/>
      <c r="OP29" s="120"/>
      <c r="OQ29" s="120"/>
      <c r="OR29" s="120"/>
      <c r="OS29" s="120"/>
      <c r="OT29" s="120"/>
      <c r="OU29" s="120"/>
      <c r="OV29" s="120"/>
      <c r="OW29" s="120"/>
      <c r="OX29" s="120"/>
      <c r="OY29" s="120"/>
      <c r="OZ29" s="120"/>
      <c r="PA29" s="120"/>
      <c r="PB29" s="120"/>
      <c r="PC29" s="120"/>
      <c r="PD29" s="120"/>
      <c r="PE29" s="120"/>
      <c r="PF29" s="120"/>
      <c r="PG29" s="120"/>
      <c r="PH29" s="120"/>
      <c r="PI29" s="120"/>
      <c r="PJ29" s="120"/>
      <c r="PK29" s="120"/>
      <c r="PL29" s="120"/>
      <c r="PM29" s="120"/>
      <c r="PN29" s="120"/>
      <c r="PO29" s="120"/>
      <c r="PP29" s="120"/>
      <c r="PQ29" s="120"/>
      <c r="PR29" s="120"/>
      <c r="PS29" s="120"/>
      <c r="PT29" s="120"/>
      <c r="PU29" s="120"/>
      <c r="PV29" s="120"/>
      <c r="PW29" s="120"/>
      <c r="PX29" s="120"/>
      <c r="PY29" s="120"/>
      <c r="PZ29" s="120"/>
      <c r="QA29" s="120"/>
      <c r="QB29" s="120"/>
      <c r="QC29" s="120"/>
      <c r="QD29" s="120"/>
      <c r="QE29" s="120"/>
      <c r="QF29" s="120"/>
      <c r="QG29" s="120"/>
      <c r="QH29" s="120"/>
      <c r="QI29" s="120"/>
      <c r="QJ29" s="120"/>
      <c r="QK29" s="120"/>
      <c r="QL29" s="120"/>
      <c r="QM29" s="120"/>
      <c r="QN29" s="120"/>
      <c r="QO29" s="120"/>
      <c r="QP29" s="120"/>
      <c r="QQ29" s="120"/>
      <c r="QR29" s="120"/>
      <c r="QS29" s="120"/>
      <c r="QT29" s="120"/>
      <c r="QU29" s="120"/>
      <c r="QV29" s="120"/>
      <c r="QW29" s="120"/>
      <c r="QX29" s="120"/>
      <c r="QY29" s="120"/>
      <c r="QZ29" s="120"/>
      <c r="RA29" s="120"/>
      <c r="RB29" s="120"/>
      <c r="RC29" s="120"/>
      <c r="RD29" s="120"/>
      <c r="RE29" s="120"/>
      <c r="RF29" s="120"/>
      <c r="RG29" s="120"/>
      <c r="RH29" s="120"/>
      <c r="RI29" s="120"/>
      <c r="RJ29" s="120"/>
      <c r="RK29" s="120"/>
      <c r="RL29" s="120"/>
      <c r="RM29" s="120"/>
      <c r="RN29" s="120"/>
      <c r="RO29" s="120"/>
      <c r="RP29" s="120"/>
      <c r="RQ29" s="120"/>
      <c r="RR29" s="120"/>
      <c r="RS29" s="120"/>
      <c r="RT29" s="120"/>
      <c r="RU29" s="120"/>
      <c r="RV29" s="120"/>
      <c r="RW29" s="120"/>
      <c r="RX29" s="120"/>
      <c r="RY29" s="120"/>
      <c r="RZ29" s="120"/>
      <c r="SA29" s="120"/>
      <c r="SB29" s="120"/>
      <c r="SC29" s="120"/>
      <c r="SD29" s="120"/>
      <c r="SE29" s="120"/>
      <c r="SF29" s="120"/>
      <c r="SG29" s="120"/>
      <c r="SH29" s="120"/>
      <c r="SI29" s="120"/>
      <c r="SJ29" s="120"/>
      <c r="SK29" s="120"/>
      <c r="SL29" s="120"/>
      <c r="SM29" s="120"/>
      <c r="SN29" s="120"/>
      <c r="SO29" s="120"/>
      <c r="SP29" s="120"/>
      <c r="SQ29" s="120"/>
      <c r="SR29" s="120"/>
      <c r="SS29" s="120"/>
      <c r="ST29" s="120"/>
      <c r="SU29" s="120"/>
      <c r="SV29" s="120"/>
      <c r="SW29" s="120"/>
      <c r="SX29" s="120"/>
      <c r="SY29" s="120"/>
      <c r="SZ29" s="120"/>
      <c r="TA29" s="120"/>
      <c r="TB29" s="120"/>
      <c r="TC29" s="120"/>
      <c r="TD29" s="120"/>
      <c r="TE29" s="120"/>
      <c r="TF29" s="120"/>
      <c r="TG29" s="120"/>
      <c r="TH29" s="120"/>
      <c r="TI29" s="120"/>
      <c r="TJ29" s="120"/>
      <c r="TK29" s="120"/>
      <c r="TL29" s="120"/>
      <c r="TM29" s="120"/>
      <c r="TN29" s="120"/>
      <c r="TO29" s="120"/>
      <c r="TP29" s="120"/>
      <c r="TQ29" s="120"/>
      <c r="TR29" s="120"/>
      <c r="TS29" s="120"/>
      <c r="TT29" s="120"/>
      <c r="TU29" s="120"/>
      <c r="TV29" s="120"/>
      <c r="TW29" s="120"/>
      <c r="TX29" s="120"/>
      <c r="TY29" s="120"/>
      <c r="TZ29" s="120"/>
      <c r="UA29" s="120"/>
      <c r="UB29" s="120"/>
      <c r="UC29" s="120"/>
      <c r="UD29" s="120"/>
      <c r="UE29" s="120"/>
      <c r="UF29" s="120"/>
      <c r="UG29" s="120"/>
      <c r="UH29" s="120"/>
      <c r="UI29" s="120"/>
      <c r="UJ29" s="120"/>
      <c r="UK29" s="120"/>
      <c r="UL29" s="120"/>
      <c r="UM29" s="120"/>
      <c r="UN29" s="120"/>
      <c r="UO29" s="120"/>
      <c r="UP29" s="120"/>
      <c r="UQ29" s="120"/>
      <c r="UR29" s="120"/>
      <c r="US29" s="120"/>
      <c r="UT29" s="120"/>
      <c r="UU29" s="120"/>
      <c r="UV29" s="120"/>
      <c r="UW29" s="120"/>
      <c r="UX29" s="120"/>
      <c r="UY29" s="120"/>
      <c r="UZ29" s="120"/>
      <c r="VA29" s="120"/>
      <c r="VB29" s="120"/>
      <c r="VC29" s="120"/>
      <c r="VD29" s="120"/>
      <c r="VE29" s="120"/>
      <c r="VF29" s="120"/>
      <c r="VG29" s="120"/>
      <c r="VH29" s="120"/>
      <c r="VI29" s="120"/>
      <c r="VJ29" s="120"/>
      <c r="VK29" s="120"/>
      <c r="VL29" s="120"/>
      <c r="VM29" s="120"/>
      <c r="VN29" s="120"/>
      <c r="VO29" s="120"/>
      <c r="VP29" s="120"/>
      <c r="VQ29" s="120"/>
      <c r="VR29" s="120"/>
      <c r="VS29" s="120"/>
      <c r="VT29" s="120"/>
      <c r="VU29" s="120"/>
      <c r="VV29" s="120"/>
      <c r="VW29" s="120"/>
      <c r="VX29" s="120"/>
      <c r="VY29" s="120"/>
      <c r="VZ29" s="120"/>
      <c r="WA29" s="120"/>
      <c r="WB29" s="120"/>
      <c r="WC29" s="120"/>
      <c r="WD29" s="120"/>
      <c r="WE29" s="120"/>
      <c r="WF29" s="120"/>
      <c r="WG29" s="120"/>
      <c r="WH29" s="120"/>
      <c r="WI29" s="120"/>
      <c r="WJ29" s="120"/>
      <c r="WK29" s="120"/>
      <c r="WL29" s="120"/>
      <c r="WM29" s="120"/>
      <c r="WN29" s="120"/>
      <c r="WO29" s="120"/>
      <c r="WP29" s="120"/>
      <c r="WQ29" s="120"/>
      <c r="WR29" s="120"/>
      <c r="WS29" s="120"/>
      <c r="WT29" s="120"/>
      <c r="WU29" s="120"/>
      <c r="WV29" s="120"/>
      <c r="WW29" s="120"/>
      <c r="WX29" s="120"/>
      <c r="WY29" s="120"/>
      <c r="WZ29" s="120"/>
      <c r="XA29" s="120"/>
      <c r="XB29" s="120"/>
      <c r="XC29" s="120"/>
      <c r="XD29" s="120"/>
      <c r="XE29" s="120"/>
      <c r="XF29" s="120"/>
      <c r="XG29" s="120"/>
      <c r="XH29" s="120"/>
      <c r="XI29" s="120"/>
      <c r="XJ29" s="120"/>
      <c r="XK29" s="120"/>
      <c r="XL29" s="120"/>
      <c r="XM29" s="120"/>
      <c r="XN29" s="120"/>
      <c r="XO29" s="120"/>
      <c r="XP29" s="120"/>
      <c r="XQ29" s="120"/>
      <c r="XR29" s="120"/>
      <c r="XS29" s="120"/>
      <c r="XT29" s="120"/>
      <c r="XU29" s="120"/>
      <c r="XV29" s="120"/>
      <c r="XW29" s="120"/>
      <c r="XX29" s="120"/>
      <c r="XY29" s="120"/>
      <c r="XZ29" s="120"/>
      <c r="YA29" s="120"/>
      <c r="YB29" s="120"/>
      <c r="YC29" s="120"/>
      <c r="YD29" s="120"/>
      <c r="YE29" s="120"/>
      <c r="YF29" s="120"/>
      <c r="YG29" s="120"/>
      <c r="YH29" s="120"/>
      <c r="YI29" s="120"/>
      <c r="YJ29" s="120"/>
      <c r="YK29" s="120"/>
      <c r="YL29" s="120"/>
      <c r="YM29" s="120"/>
      <c r="YN29" s="120"/>
      <c r="YO29" s="120"/>
      <c r="YP29" s="120"/>
      <c r="YQ29" s="120"/>
      <c r="YR29" s="120"/>
      <c r="YS29" s="120"/>
      <c r="YT29" s="120"/>
      <c r="YU29" s="120"/>
      <c r="YV29" s="120"/>
      <c r="YW29" s="120"/>
      <c r="YX29" s="120"/>
      <c r="YY29" s="120"/>
      <c r="YZ29" s="120"/>
      <c r="ZA29" s="120"/>
      <c r="ZB29" s="120"/>
      <c r="ZC29" s="120"/>
      <c r="ZD29" s="120"/>
      <c r="ZE29" s="120"/>
      <c r="ZF29" s="120"/>
      <c r="ZG29" s="120"/>
      <c r="ZH29" s="120"/>
      <c r="ZI29" s="120"/>
      <c r="ZJ29" s="120"/>
      <c r="ZK29" s="120"/>
      <c r="ZL29" s="120"/>
      <c r="ZM29" s="120"/>
      <c r="ZN29" s="120"/>
      <c r="ZO29" s="120"/>
      <c r="ZP29" s="120"/>
      <c r="ZQ29" s="120"/>
      <c r="ZR29" s="120"/>
      <c r="ZS29" s="120"/>
      <c r="ZT29" s="120"/>
      <c r="ZU29" s="120"/>
      <c r="ZV29" s="120"/>
      <c r="ZW29" s="120"/>
      <c r="ZX29" s="120"/>
      <c r="ZY29" s="120"/>
      <c r="ZZ29" s="120"/>
      <c r="AAA29" s="120"/>
    </row>
    <row r="30" spans="1:703" hidden="1" outlineLevel="1">
      <c r="A30" s="62">
        <v>41122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  <c r="IW30" s="120"/>
      <c r="IX30" s="120"/>
      <c r="IY30" s="120"/>
      <c r="IZ30" s="120"/>
      <c r="JA30" s="120"/>
      <c r="JB30" s="120"/>
      <c r="JC30" s="120"/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/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/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/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/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120"/>
      <c r="MU30" s="120"/>
      <c r="MV30" s="120"/>
      <c r="MW30" s="120"/>
      <c r="MX30" s="120"/>
      <c r="MY30" s="120"/>
      <c r="MZ30" s="120"/>
      <c r="NA30" s="120"/>
      <c r="NB30" s="120"/>
      <c r="NC30" s="120"/>
      <c r="ND30" s="120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0"/>
      <c r="NY30" s="120"/>
      <c r="NZ30" s="120"/>
      <c r="OA30" s="120"/>
      <c r="OB30" s="120"/>
      <c r="OC30" s="120"/>
      <c r="OD30" s="120"/>
      <c r="OE30" s="120"/>
      <c r="OF30" s="120"/>
      <c r="OG30" s="120"/>
      <c r="OH30" s="120"/>
      <c r="OI30" s="120"/>
      <c r="OJ30" s="120"/>
      <c r="OK30" s="120"/>
      <c r="OL30" s="120"/>
      <c r="OM30" s="120"/>
      <c r="ON30" s="120"/>
      <c r="OO30" s="120"/>
      <c r="OP30" s="120"/>
      <c r="OQ30" s="120"/>
      <c r="OR30" s="120"/>
      <c r="OS30" s="120"/>
      <c r="OT30" s="120"/>
      <c r="OU30" s="120"/>
      <c r="OV30" s="120"/>
      <c r="OW30" s="120"/>
      <c r="OX30" s="120"/>
      <c r="OY30" s="120"/>
      <c r="OZ30" s="120"/>
      <c r="PA30" s="120"/>
      <c r="PB30" s="120"/>
      <c r="PC30" s="120"/>
      <c r="PD30" s="120"/>
      <c r="PE30" s="120"/>
      <c r="PF30" s="120"/>
      <c r="PG30" s="120"/>
      <c r="PH30" s="120"/>
      <c r="PI30" s="120"/>
      <c r="PJ30" s="120"/>
      <c r="PK30" s="120"/>
      <c r="PL30" s="120"/>
      <c r="PM30" s="120"/>
      <c r="PN30" s="120"/>
      <c r="PO30" s="120"/>
      <c r="PP30" s="120"/>
      <c r="PQ30" s="120"/>
      <c r="PR30" s="120"/>
      <c r="PS30" s="120"/>
      <c r="PT30" s="120"/>
      <c r="PU30" s="120"/>
      <c r="PV30" s="120"/>
      <c r="PW30" s="120"/>
      <c r="PX30" s="120"/>
      <c r="PY30" s="120"/>
      <c r="PZ30" s="120"/>
      <c r="QA30" s="120"/>
      <c r="QB30" s="120"/>
      <c r="QC30" s="120"/>
      <c r="QD30" s="120"/>
      <c r="QE30" s="120"/>
      <c r="QF30" s="120"/>
      <c r="QG30" s="120"/>
      <c r="QH30" s="120"/>
      <c r="QI30" s="120"/>
      <c r="QJ30" s="120"/>
      <c r="QK30" s="120"/>
      <c r="QL30" s="120"/>
      <c r="QM30" s="120"/>
      <c r="QN30" s="120"/>
      <c r="QO30" s="120"/>
      <c r="QP30" s="120"/>
      <c r="QQ30" s="120"/>
      <c r="QR30" s="120"/>
      <c r="QS30" s="120"/>
      <c r="QT30" s="120"/>
      <c r="QU30" s="120"/>
      <c r="QV30" s="120"/>
      <c r="QW30" s="120"/>
      <c r="QX30" s="120"/>
      <c r="QY30" s="120"/>
      <c r="QZ30" s="120"/>
      <c r="RA30" s="120"/>
      <c r="RB30" s="120"/>
      <c r="RC30" s="120"/>
      <c r="RD30" s="120"/>
      <c r="RE30" s="120"/>
      <c r="RF30" s="120"/>
      <c r="RG30" s="120"/>
      <c r="RH30" s="120"/>
      <c r="RI30" s="120"/>
      <c r="RJ30" s="120"/>
      <c r="RK30" s="120"/>
      <c r="RL30" s="120"/>
      <c r="RM30" s="120"/>
      <c r="RN30" s="120"/>
      <c r="RO30" s="120"/>
      <c r="RP30" s="120"/>
      <c r="RQ30" s="120"/>
      <c r="RR30" s="120"/>
      <c r="RS30" s="120"/>
      <c r="RT30" s="120"/>
      <c r="RU30" s="120"/>
      <c r="RV30" s="120"/>
      <c r="RW30" s="120"/>
      <c r="RX30" s="120"/>
      <c r="RY30" s="120"/>
      <c r="RZ30" s="120"/>
      <c r="SA30" s="120"/>
      <c r="SB30" s="120"/>
      <c r="SC30" s="120"/>
      <c r="SD30" s="120"/>
      <c r="SE30" s="120"/>
      <c r="SF30" s="120"/>
      <c r="SG30" s="120"/>
      <c r="SH30" s="120"/>
      <c r="SI30" s="120"/>
      <c r="SJ30" s="120"/>
      <c r="SK30" s="120"/>
      <c r="SL30" s="120"/>
      <c r="SM30" s="120"/>
      <c r="SN30" s="120"/>
      <c r="SO30" s="120"/>
      <c r="SP30" s="120"/>
      <c r="SQ30" s="120"/>
      <c r="SR30" s="120"/>
      <c r="SS30" s="120"/>
      <c r="ST30" s="120"/>
      <c r="SU30" s="120"/>
      <c r="SV30" s="120"/>
      <c r="SW30" s="120"/>
      <c r="SX30" s="120"/>
      <c r="SY30" s="120"/>
      <c r="SZ30" s="120"/>
      <c r="TA30" s="120"/>
      <c r="TB30" s="120"/>
      <c r="TC30" s="120"/>
      <c r="TD30" s="120"/>
      <c r="TE30" s="120"/>
      <c r="TF30" s="120"/>
      <c r="TG30" s="120"/>
      <c r="TH30" s="120"/>
      <c r="TI30" s="120"/>
      <c r="TJ30" s="120"/>
      <c r="TK30" s="120"/>
      <c r="TL30" s="120"/>
      <c r="TM30" s="120"/>
      <c r="TN30" s="120"/>
      <c r="TO30" s="120"/>
      <c r="TP30" s="120"/>
      <c r="TQ30" s="120"/>
      <c r="TR30" s="120"/>
      <c r="TS30" s="120"/>
      <c r="TT30" s="120"/>
      <c r="TU30" s="120"/>
      <c r="TV30" s="120"/>
      <c r="TW30" s="120"/>
      <c r="TX30" s="120"/>
      <c r="TY30" s="120"/>
      <c r="TZ30" s="120"/>
      <c r="UA30" s="120"/>
      <c r="UB30" s="120"/>
      <c r="UC30" s="120"/>
      <c r="UD30" s="120"/>
      <c r="UE30" s="120"/>
      <c r="UF30" s="120"/>
      <c r="UG30" s="120"/>
      <c r="UH30" s="120"/>
      <c r="UI30" s="120"/>
      <c r="UJ30" s="120"/>
      <c r="UK30" s="120"/>
      <c r="UL30" s="120"/>
      <c r="UM30" s="120"/>
      <c r="UN30" s="120"/>
      <c r="UO30" s="120"/>
      <c r="UP30" s="120"/>
      <c r="UQ30" s="120"/>
      <c r="UR30" s="120"/>
      <c r="US30" s="120"/>
      <c r="UT30" s="120"/>
      <c r="UU30" s="120"/>
      <c r="UV30" s="120"/>
      <c r="UW30" s="120"/>
      <c r="UX30" s="120"/>
      <c r="UY30" s="120"/>
      <c r="UZ30" s="120"/>
      <c r="VA30" s="120"/>
      <c r="VB30" s="120"/>
      <c r="VC30" s="120"/>
      <c r="VD30" s="120"/>
      <c r="VE30" s="120"/>
      <c r="VF30" s="120"/>
      <c r="VG30" s="120"/>
      <c r="VH30" s="120"/>
      <c r="VI30" s="120"/>
      <c r="VJ30" s="120"/>
      <c r="VK30" s="120"/>
      <c r="VL30" s="120"/>
      <c r="VM30" s="120"/>
      <c r="VN30" s="120"/>
      <c r="VO30" s="120"/>
      <c r="VP30" s="120"/>
      <c r="VQ30" s="120"/>
      <c r="VR30" s="120"/>
      <c r="VS30" s="120"/>
      <c r="VT30" s="120"/>
      <c r="VU30" s="120"/>
      <c r="VV30" s="120"/>
      <c r="VW30" s="120"/>
      <c r="VX30" s="120"/>
      <c r="VY30" s="120"/>
      <c r="VZ30" s="120"/>
      <c r="WA30" s="120"/>
      <c r="WB30" s="120"/>
      <c r="WC30" s="120"/>
      <c r="WD30" s="120"/>
      <c r="WE30" s="120"/>
      <c r="WF30" s="120"/>
      <c r="WG30" s="120"/>
      <c r="WH30" s="120"/>
      <c r="WI30" s="120"/>
      <c r="WJ30" s="120"/>
      <c r="WK30" s="120"/>
      <c r="WL30" s="120"/>
      <c r="WM30" s="120"/>
      <c r="WN30" s="120"/>
      <c r="WO30" s="120"/>
      <c r="WP30" s="120"/>
      <c r="WQ30" s="120"/>
      <c r="WR30" s="120"/>
      <c r="WS30" s="120"/>
      <c r="WT30" s="120"/>
      <c r="WU30" s="120"/>
      <c r="WV30" s="120"/>
      <c r="WW30" s="120"/>
      <c r="WX30" s="120"/>
      <c r="WY30" s="120"/>
      <c r="WZ30" s="120"/>
      <c r="XA30" s="120"/>
      <c r="XB30" s="120"/>
      <c r="XC30" s="120"/>
      <c r="XD30" s="120"/>
      <c r="XE30" s="120"/>
      <c r="XF30" s="120"/>
      <c r="XG30" s="120"/>
      <c r="XH30" s="120"/>
      <c r="XI30" s="120"/>
      <c r="XJ30" s="120"/>
      <c r="XK30" s="120"/>
      <c r="XL30" s="120"/>
      <c r="XM30" s="120"/>
      <c r="XN30" s="120"/>
      <c r="XO30" s="120"/>
      <c r="XP30" s="120"/>
      <c r="XQ30" s="120"/>
      <c r="XR30" s="120"/>
      <c r="XS30" s="120"/>
      <c r="XT30" s="120"/>
      <c r="XU30" s="120"/>
      <c r="XV30" s="120"/>
      <c r="XW30" s="120"/>
      <c r="XX30" s="120"/>
      <c r="XY30" s="120"/>
      <c r="XZ30" s="120"/>
      <c r="YA30" s="120"/>
      <c r="YB30" s="120"/>
      <c r="YC30" s="120"/>
      <c r="YD30" s="120"/>
      <c r="YE30" s="120"/>
      <c r="YF30" s="120"/>
      <c r="YG30" s="120"/>
      <c r="YH30" s="120"/>
      <c r="YI30" s="120"/>
      <c r="YJ30" s="120"/>
      <c r="YK30" s="120"/>
      <c r="YL30" s="120"/>
      <c r="YM30" s="120"/>
      <c r="YN30" s="120"/>
      <c r="YO30" s="120"/>
      <c r="YP30" s="120"/>
      <c r="YQ30" s="120"/>
      <c r="YR30" s="120"/>
      <c r="YS30" s="120"/>
      <c r="YT30" s="120"/>
      <c r="YU30" s="120"/>
      <c r="YV30" s="120"/>
      <c r="YW30" s="120"/>
      <c r="YX30" s="120"/>
      <c r="YY30" s="120"/>
      <c r="YZ30" s="120"/>
      <c r="ZA30" s="120"/>
      <c r="ZB30" s="120"/>
      <c r="ZC30" s="120"/>
      <c r="ZD30" s="120"/>
      <c r="ZE30" s="120"/>
      <c r="ZF30" s="120"/>
      <c r="ZG30" s="120"/>
      <c r="ZH30" s="120"/>
      <c r="ZI30" s="120"/>
      <c r="ZJ30" s="120"/>
      <c r="ZK30" s="120"/>
      <c r="ZL30" s="120"/>
      <c r="ZM30" s="120"/>
      <c r="ZN30" s="120"/>
      <c r="ZO30" s="120"/>
      <c r="ZP30" s="120"/>
      <c r="ZQ30" s="120"/>
      <c r="ZR30" s="120"/>
      <c r="ZS30" s="120"/>
      <c r="ZT30" s="120"/>
      <c r="ZU30" s="120"/>
      <c r="ZV30" s="120"/>
      <c r="ZW30" s="120"/>
      <c r="ZX30" s="120"/>
      <c r="ZY30" s="120"/>
      <c r="ZZ30" s="120"/>
      <c r="AAA30" s="120"/>
    </row>
    <row r="31" spans="1:703" hidden="1" outlineLevel="1">
      <c r="A31" s="62">
        <v>41153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  <c r="IW31" s="120"/>
      <c r="IX31" s="120"/>
      <c r="IY31" s="120"/>
      <c r="IZ31" s="120"/>
      <c r="JA31" s="120"/>
      <c r="JB31" s="120"/>
      <c r="JC31" s="120"/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0"/>
      <c r="JV31" s="120"/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0"/>
      <c r="KO31" s="120"/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0"/>
      <c r="LH31" s="120"/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0"/>
      <c r="MA31" s="120"/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0"/>
      <c r="MT31" s="120"/>
      <c r="MU31" s="120"/>
      <c r="MV31" s="120"/>
      <c r="MW31" s="120"/>
      <c r="MX31" s="120"/>
      <c r="MY31" s="120"/>
      <c r="MZ31" s="120"/>
      <c r="NA31" s="120"/>
      <c r="NB31" s="120"/>
      <c r="NC31" s="120"/>
      <c r="ND31" s="120"/>
      <c r="NE31" s="120"/>
      <c r="NF31" s="120"/>
      <c r="NG31" s="120"/>
      <c r="NH31" s="120"/>
      <c r="NI31" s="120"/>
      <c r="NJ31" s="120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0"/>
      <c r="NY31" s="120"/>
      <c r="NZ31" s="120"/>
      <c r="OA31" s="120"/>
      <c r="OB31" s="120"/>
      <c r="OC31" s="120"/>
      <c r="OD31" s="120"/>
      <c r="OE31" s="120"/>
      <c r="OF31" s="120"/>
      <c r="OG31" s="120"/>
      <c r="OH31" s="120"/>
      <c r="OI31" s="120"/>
      <c r="OJ31" s="120"/>
      <c r="OK31" s="120"/>
      <c r="OL31" s="120"/>
      <c r="OM31" s="120"/>
      <c r="ON31" s="120"/>
      <c r="OO31" s="120"/>
      <c r="OP31" s="120"/>
      <c r="OQ31" s="120"/>
      <c r="OR31" s="120"/>
      <c r="OS31" s="120"/>
      <c r="OT31" s="120"/>
      <c r="OU31" s="120"/>
      <c r="OV31" s="120"/>
      <c r="OW31" s="120"/>
      <c r="OX31" s="120"/>
      <c r="OY31" s="120"/>
      <c r="OZ31" s="120"/>
      <c r="PA31" s="120"/>
      <c r="PB31" s="120"/>
      <c r="PC31" s="120"/>
      <c r="PD31" s="120"/>
      <c r="PE31" s="120"/>
      <c r="PF31" s="120"/>
      <c r="PG31" s="120"/>
      <c r="PH31" s="120"/>
      <c r="PI31" s="120"/>
      <c r="PJ31" s="120"/>
      <c r="PK31" s="120"/>
      <c r="PL31" s="120"/>
      <c r="PM31" s="120"/>
      <c r="PN31" s="120"/>
      <c r="PO31" s="120"/>
      <c r="PP31" s="120"/>
      <c r="PQ31" s="120"/>
      <c r="PR31" s="120"/>
      <c r="PS31" s="120"/>
      <c r="PT31" s="120"/>
      <c r="PU31" s="120"/>
      <c r="PV31" s="120"/>
      <c r="PW31" s="120"/>
      <c r="PX31" s="120"/>
      <c r="PY31" s="120"/>
      <c r="PZ31" s="120"/>
      <c r="QA31" s="120"/>
      <c r="QB31" s="120"/>
      <c r="QC31" s="120"/>
      <c r="QD31" s="120"/>
      <c r="QE31" s="120"/>
      <c r="QF31" s="120"/>
      <c r="QG31" s="120"/>
      <c r="QH31" s="120"/>
      <c r="QI31" s="120"/>
      <c r="QJ31" s="120"/>
      <c r="QK31" s="120"/>
      <c r="QL31" s="120"/>
      <c r="QM31" s="120"/>
      <c r="QN31" s="120"/>
      <c r="QO31" s="120"/>
      <c r="QP31" s="120"/>
      <c r="QQ31" s="120"/>
      <c r="QR31" s="120"/>
      <c r="QS31" s="120"/>
      <c r="QT31" s="120"/>
      <c r="QU31" s="120"/>
      <c r="QV31" s="120"/>
      <c r="QW31" s="120"/>
      <c r="QX31" s="120"/>
      <c r="QY31" s="120"/>
      <c r="QZ31" s="120"/>
      <c r="RA31" s="120"/>
      <c r="RB31" s="120"/>
      <c r="RC31" s="120"/>
      <c r="RD31" s="120"/>
      <c r="RE31" s="120"/>
      <c r="RF31" s="120"/>
      <c r="RG31" s="120"/>
      <c r="RH31" s="120"/>
      <c r="RI31" s="120"/>
      <c r="RJ31" s="120"/>
      <c r="RK31" s="120"/>
      <c r="RL31" s="120"/>
      <c r="RM31" s="120"/>
      <c r="RN31" s="120"/>
      <c r="RO31" s="120"/>
      <c r="RP31" s="120"/>
      <c r="RQ31" s="120"/>
      <c r="RR31" s="120"/>
      <c r="RS31" s="120"/>
      <c r="RT31" s="120"/>
      <c r="RU31" s="120"/>
      <c r="RV31" s="120"/>
      <c r="RW31" s="120"/>
      <c r="RX31" s="120"/>
      <c r="RY31" s="120"/>
      <c r="RZ31" s="120"/>
      <c r="SA31" s="120"/>
      <c r="SB31" s="120"/>
      <c r="SC31" s="120"/>
      <c r="SD31" s="120"/>
      <c r="SE31" s="120"/>
      <c r="SF31" s="120"/>
      <c r="SG31" s="120"/>
      <c r="SH31" s="120"/>
      <c r="SI31" s="120"/>
      <c r="SJ31" s="120"/>
      <c r="SK31" s="120"/>
      <c r="SL31" s="120"/>
      <c r="SM31" s="120"/>
      <c r="SN31" s="120"/>
      <c r="SO31" s="120"/>
      <c r="SP31" s="120"/>
      <c r="SQ31" s="120"/>
      <c r="SR31" s="120"/>
      <c r="SS31" s="120"/>
      <c r="ST31" s="120"/>
      <c r="SU31" s="120"/>
      <c r="SV31" s="120"/>
      <c r="SW31" s="120"/>
      <c r="SX31" s="120"/>
      <c r="SY31" s="120"/>
      <c r="SZ31" s="120"/>
      <c r="TA31" s="120"/>
      <c r="TB31" s="120"/>
      <c r="TC31" s="120"/>
      <c r="TD31" s="120"/>
      <c r="TE31" s="120"/>
      <c r="TF31" s="120"/>
      <c r="TG31" s="120"/>
      <c r="TH31" s="120"/>
      <c r="TI31" s="120"/>
      <c r="TJ31" s="120"/>
      <c r="TK31" s="120"/>
      <c r="TL31" s="120"/>
      <c r="TM31" s="120"/>
      <c r="TN31" s="120"/>
      <c r="TO31" s="120"/>
      <c r="TP31" s="120"/>
      <c r="TQ31" s="120"/>
      <c r="TR31" s="120"/>
      <c r="TS31" s="120"/>
      <c r="TT31" s="120"/>
      <c r="TU31" s="120"/>
      <c r="TV31" s="120"/>
      <c r="TW31" s="120"/>
      <c r="TX31" s="120"/>
      <c r="TY31" s="120"/>
      <c r="TZ31" s="120"/>
      <c r="UA31" s="120"/>
      <c r="UB31" s="120"/>
      <c r="UC31" s="120"/>
      <c r="UD31" s="120"/>
      <c r="UE31" s="120"/>
      <c r="UF31" s="120"/>
      <c r="UG31" s="120"/>
      <c r="UH31" s="120"/>
      <c r="UI31" s="120"/>
      <c r="UJ31" s="120"/>
      <c r="UK31" s="120"/>
      <c r="UL31" s="120"/>
      <c r="UM31" s="120"/>
      <c r="UN31" s="120"/>
      <c r="UO31" s="120"/>
      <c r="UP31" s="120"/>
      <c r="UQ31" s="120"/>
      <c r="UR31" s="120"/>
      <c r="US31" s="120"/>
      <c r="UT31" s="120"/>
      <c r="UU31" s="120"/>
      <c r="UV31" s="120"/>
      <c r="UW31" s="120"/>
      <c r="UX31" s="120"/>
      <c r="UY31" s="120"/>
      <c r="UZ31" s="120"/>
      <c r="VA31" s="120"/>
      <c r="VB31" s="120"/>
      <c r="VC31" s="120"/>
      <c r="VD31" s="120"/>
      <c r="VE31" s="120"/>
      <c r="VF31" s="120"/>
      <c r="VG31" s="120"/>
      <c r="VH31" s="120"/>
      <c r="VI31" s="120"/>
      <c r="VJ31" s="120"/>
      <c r="VK31" s="120"/>
      <c r="VL31" s="120"/>
      <c r="VM31" s="120"/>
      <c r="VN31" s="120"/>
      <c r="VO31" s="120"/>
      <c r="VP31" s="120"/>
      <c r="VQ31" s="120"/>
      <c r="VR31" s="120"/>
      <c r="VS31" s="120"/>
      <c r="VT31" s="120"/>
      <c r="VU31" s="120"/>
      <c r="VV31" s="120"/>
      <c r="VW31" s="120"/>
      <c r="VX31" s="120"/>
      <c r="VY31" s="120"/>
      <c r="VZ31" s="120"/>
      <c r="WA31" s="120"/>
      <c r="WB31" s="120"/>
      <c r="WC31" s="120"/>
      <c r="WD31" s="120"/>
      <c r="WE31" s="120"/>
      <c r="WF31" s="120"/>
      <c r="WG31" s="120"/>
      <c r="WH31" s="120"/>
      <c r="WI31" s="120"/>
      <c r="WJ31" s="120"/>
      <c r="WK31" s="120"/>
      <c r="WL31" s="120"/>
      <c r="WM31" s="120"/>
      <c r="WN31" s="120"/>
      <c r="WO31" s="120"/>
      <c r="WP31" s="120"/>
      <c r="WQ31" s="120"/>
      <c r="WR31" s="120"/>
      <c r="WS31" s="120"/>
      <c r="WT31" s="120"/>
      <c r="WU31" s="120"/>
      <c r="WV31" s="120"/>
      <c r="WW31" s="120"/>
      <c r="WX31" s="120"/>
      <c r="WY31" s="120"/>
      <c r="WZ31" s="120"/>
      <c r="XA31" s="120"/>
      <c r="XB31" s="120"/>
      <c r="XC31" s="120"/>
      <c r="XD31" s="120"/>
      <c r="XE31" s="120"/>
      <c r="XF31" s="120"/>
      <c r="XG31" s="120"/>
      <c r="XH31" s="120"/>
      <c r="XI31" s="120"/>
      <c r="XJ31" s="120"/>
      <c r="XK31" s="120"/>
      <c r="XL31" s="120"/>
      <c r="XM31" s="120"/>
      <c r="XN31" s="120"/>
      <c r="XO31" s="120"/>
      <c r="XP31" s="120"/>
      <c r="XQ31" s="120"/>
      <c r="XR31" s="120"/>
      <c r="XS31" s="120"/>
      <c r="XT31" s="120"/>
      <c r="XU31" s="120"/>
      <c r="XV31" s="120"/>
      <c r="XW31" s="120"/>
      <c r="XX31" s="120"/>
      <c r="XY31" s="120"/>
      <c r="XZ31" s="120"/>
      <c r="YA31" s="120"/>
      <c r="YB31" s="120"/>
      <c r="YC31" s="120"/>
      <c r="YD31" s="120"/>
      <c r="YE31" s="120"/>
      <c r="YF31" s="120"/>
      <c r="YG31" s="120"/>
      <c r="YH31" s="120"/>
      <c r="YI31" s="120"/>
      <c r="YJ31" s="120"/>
      <c r="YK31" s="120"/>
      <c r="YL31" s="120"/>
      <c r="YM31" s="120"/>
      <c r="YN31" s="120"/>
      <c r="YO31" s="120"/>
      <c r="YP31" s="120"/>
      <c r="YQ31" s="120"/>
      <c r="YR31" s="120"/>
      <c r="YS31" s="120"/>
      <c r="YT31" s="120"/>
      <c r="YU31" s="120"/>
      <c r="YV31" s="120"/>
      <c r="YW31" s="120"/>
      <c r="YX31" s="120"/>
      <c r="YY31" s="120"/>
      <c r="YZ31" s="120"/>
      <c r="ZA31" s="120"/>
      <c r="ZB31" s="120"/>
      <c r="ZC31" s="120"/>
      <c r="ZD31" s="120"/>
      <c r="ZE31" s="120"/>
      <c r="ZF31" s="120"/>
      <c r="ZG31" s="120"/>
      <c r="ZH31" s="120"/>
      <c r="ZI31" s="120"/>
      <c r="ZJ31" s="120"/>
      <c r="ZK31" s="120"/>
      <c r="ZL31" s="120"/>
      <c r="ZM31" s="120"/>
      <c r="ZN31" s="120"/>
      <c r="ZO31" s="120"/>
      <c r="ZP31" s="120"/>
      <c r="ZQ31" s="120"/>
      <c r="ZR31" s="120"/>
      <c r="ZS31" s="120"/>
      <c r="ZT31" s="120"/>
      <c r="ZU31" s="120"/>
      <c r="ZV31" s="120"/>
      <c r="ZW31" s="120"/>
      <c r="ZX31" s="120"/>
      <c r="ZY31" s="120"/>
      <c r="ZZ31" s="120"/>
      <c r="AAA31" s="120"/>
    </row>
    <row r="32" spans="1:703" hidden="1" outlineLevel="1">
      <c r="A32" s="62">
        <v>41183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0"/>
      <c r="IZ32" s="120"/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0"/>
      <c r="JV32" s="120"/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0"/>
      <c r="NC32" s="120"/>
      <c r="ND32" s="120"/>
      <c r="NE32" s="120"/>
      <c r="NF32" s="120"/>
      <c r="NG32" s="120"/>
      <c r="NH32" s="120"/>
      <c r="NI32" s="120"/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0"/>
      <c r="NY32" s="120"/>
      <c r="NZ32" s="120"/>
      <c r="OA32" s="120"/>
      <c r="OB32" s="120"/>
      <c r="OC32" s="120"/>
      <c r="OD32" s="120"/>
      <c r="OE32" s="120"/>
      <c r="OF32" s="120"/>
      <c r="OG32" s="120"/>
      <c r="OH32" s="120"/>
      <c r="OI32" s="120"/>
      <c r="OJ32" s="120"/>
      <c r="OK32" s="120"/>
      <c r="OL32" s="120"/>
      <c r="OM32" s="120"/>
      <c r="ON32" s="120"/>
      <c r="OO32" s="120"/>
      <c r="OP32" s="120"/>
      <c r="OQ32" s="120"/>
      <c r="OR32" s="120"/>
      <c r="OS32" s="120"/>
      <c r="OT32" s="120"/>
      <c r="OU32" s="120"/>
      <c r="OV32" s="120"/>
      <c r="OW32" s="120"/>
      <c r="OX32" s="120"/>
      <c r="OY32" s="120"/>
      <c r="OZ32" s="120"/>
      <c r="PA32" s="120"/>
      <c r="PB32" s="120"/>
      <c r="PC32" s="120"/>
      <c r="PD32" s="120"/>
      <c r="PE32" s="120"/>
      <c r="PF32" s="120"/>
      <c r="PG32" s="120"/>
      <c r="PH32" s="120"/>
      <c r="PI32" s="120"/>
      <c r="PJ32" s="120"/>
      <c r="PK32" s="120"/>
      <c r="PL32" s="120"/>
      <c r="PM32" s="120"/>
      <c r="PN32" s="120"/>
      <c r="PO32" s="120"/>
      <c r="PP32" s="120"/>
      <c r="PQ32" s="120"/>
      <c r="PR32" s="120"/>
      <c r="PS32" s="120"/>
      <c r="PT32" s="120"/>
      <c r="PU32" s="120"/>
      <c r="PV32" s="120"/>
      <c r="PW32" s="120"/>
      <c r="PX32" s="120"/>
      <c r="PY32" s="120"/>
      <c r="PZ32" s="120"/>
      <c r="QA32" s="120"/>
      <c r="QB32" s="120"/>
      <c r="QC32" s="120"/>
      <c r="QD32" s="120"/>
      <c r="QE32" s="120"/>
      <c r="QF32" s="120"/>
      <c r="QG32" s="120"/>
      <c r="QH32" s="120"/>
      <c r="QI32" s="120"/>
      <c r="QJ32" s="120"/>
      <c r="QK32" s="120"/>
      <c r="QL32" s="120"/>
      <c r="QM32" s="120"/>
      <c r="QN32" s="120"/>
      <c r="QO32" s="120"/>
      <c r="QP32" s="120"/>
      <c r="QQ32" s="120"/>
      <c r="QR32" s="120"/>
      <c r="QS32" s="120"/>
      <c r="QT32" s="120"/>
      <c r="QU32" s="120"/>
      <c r="QV32" s="120"/>
      <c r="QW32" s="120"/>
      <c r="QX32" s="120"/>
      <c r="QY32" s="120"/>
      <c r="QZ32" s="120"/>
      <c r="RA32" s="120"/>
      <c r="RB32" s="120"/>
      <c r="RC32" s="120"/>
      <c r="RD32" s="120"/>
      <c r="RE32" s="120"/>
      <c r="RF32" s="120"/>
      <c r="RG32" s="120"/>
      <c r="RH32" s="120"/>
      <c r="RI32" s="120"/>
      <c r="RJ32" s="120"/>
      <c r="RK32" s="120"/>
      <c r="RL32" s="120"/>
      <c r="RM32" s="120"/>
      <c r="RN32" s="120"/>
      <c r="RO32" s="120"/>
      <c r="RP32" s="120"/>
      <c r="RQ32" s="120"/>
      <c r="RR32" s="120"/>
      <c r="RS32" s="120"/>
      <c r="RT32" s="120"/>
      <c r="RU32" s="120"/>
      <c r="RV32" s="120"/>
      <c r="RW32" s="120"/>
      <c r="RX32" s="120"/>
      <c r="RY32" s="120"/>
      <c r="RZ32" s="120"/>
      <c r="SA32" s="120"/>
      <c r="SB32" s="120"/>
      <c r="SC32" s="120"/>
      <c r="SD32" s="120"/>
      <c r="SE32" s="120"/>
      <c r="SF32" s="120"/>
      <c r="SG32" s="120"/>
      <c r="SH32" s="120"/>
      <c r="SI32" s="120"/>
      <c r="SJ32" s="120"/>
      <c r="SK32" s="120"/>
      <c r="SL32" s="120"/>
      <c r="SM32" s="120"/>
      <c r="SN32" s="120"/>
      <c r="SO32" s="120"/>
      <c r="SP32" s="120"/>
      <c r="SQ32" s="120"/>
      <c r="SR32" s="120"/>
      <c r="SS32" s="120"/>
      <c r="ST32" s="120"/>
      <c r="SU32" s="120"/>
      <c r="SV32" s="120"/>
      <c r="SW32" s="120"/>
      <c r="SX32" s="120"/>
      <c r="SY32" s="120"/>
      <c r="SZ32" s="120"/>
      <c r="TA32" s="120"/>
      <c r="TB32" s="120"/>
      <c r="TC32" s="120"/>
      <c r="TD32" s="120"/>
      <c r="TE32" s="120"/>
      <c r="TF32" s="120"/>
      <c r="TG32" s="120"/>
      <c r="TH32" s="120"/>
      <c r="TI32" s="120"/>
      <c r="TJ32" s="120"/>
      <c r="TK32" s="120"/>
      <c r="TL32" s="120"/>
      <c r="TM32" s="120"/>
      <c r="TN32" s="120"/>
      <c r="TO32" s="120"/>
      <c r="TP32" s="120"/>
      <c r="TQ32" s="120"/>
      <c r="TR32" s="120"/>
      <c r="TS32" s="120"/>
      <c r="TT32" s="120"/>
      <c r="TU32" s="120"/>
      <c r="TV32" s="120"/>
      <c r="TW32" s="120"/>
      <c r="TX32" s="120"/>
      <c r="TY32" s="120"/>
      <c r="TZ32" s="120"/>
      <c r="UA32" s="120"/>
      <c r="UB32" s="120"/>
      <c r="UC32" s="120"/>
      <c r="UD32" s="120"/>
      <c r="UE32" s="120"/>
      <c r="UF32" s="120"/>
      <c r="UG32" s="120"/>
      <c r="UH32" s="120"/>
      <c r="UI32" s="120"/>
      <c r="UJ32" s="120"/>
      <c r="UK32" s="120"/>
      <c r="UL32" s="120"/>
      <c r="UM32" s="120"/>
      <c r="UN32" s="120"/>
      <c r="UO32" s="120"/>
      <c r="UP32" s="120"/>
      <c r="UQ32" s="120"/>
      <c r="UR32" s="120"/>
      <c r="US32" s="120"/>
      <c r="UT32" s="120"/>
      <c r="UU32" s="120"/>
      <c r="UV32" s="120"/>
      <c r="UW32" s="120"/>
      <c r="UX32" s="120"/>
      <c r="UY32" s="120"/>
      <c r="UZ32" s="120"/>
      <c r="VA32" s="120"/>
      <c r="VB32" s="120"/>
      <c r="VC32" s="120"/>
      <c r="VD32" s="120"/>
      <c r="VE32" s="120"/>
      <c r="VF32" s="120"/>
      <c r="VG32" s="120"/>
      <c r="VH32" s="120"/>
      <c r="VI32" s="120"/>
      <c r="VJ32" s="120"/>
      <c r="VK32" s="120"/>
      <c r="VL32" s="120"/>
      <c r="VM32" s="120"/>
      <c r="VN32" s="120"/>
      <c r="VO32" s="120"/>
      <c r="VP32" s="120"/>
      <c r="VQ32" s="120"/>
      <c r="VR32" s="120"/>
      <c r="VS32" s="120"/>
      <c r="VT32" s="120"/>
      <c r="VU32" s="120"/>
      <c r="VV32" s="120"/>
      <c r="VW32" s="120"/>
      <c r="VX32" s="120"/>
      <c r="VY32" s="120"/>
      <c r="VZ32" s="120"/>
      <c r="WA32" s="120"/>
      <c r="WB32" s="120"/>
      <c r="WC32" s="120"/>
      <c r="WD32" s="120"/>
      <c r="WE32" s="120"/>
      <c r="WF32" s="120"/>
      <c r="WG32" s="120"/>
      <c r="WH32" s="120"/>
      <c r="WI32" s="120"/>
      <c r="WJ32" s="120"/>
      <c r="WK32" s="120"/>
      <c r="WL32" s="120"/>
      <c r="WM32" s="120"/>
      <c r="WN32" s="120"/>
      <c r="WO32" s="120"/>
      <c r="WP32" s="120"/>
      <c r="WQ32" s="120"/>
      <c r="WR32" s="120"/>
      <c r="WS32" s="120"/>
      <c r="WT32" s="120"/>
      <c r="WU32" s="120"/>
      <c r="WV32" s="120"/>
      <c r="WW32" s="120"/>
      <c r="WX32" s="120"/>
      <c r="WY32" s="120"/>
      <c r="WZ32" s="120"/>
      <c r="XA32" s="120"/>
      <c r="XB32" s="120"/>
      <c r="XC32" s="120"/>
      <c r="XD32" s="120"/>
      <c r="XE32" s="120"/>
      <c r="XF32" s="120"/>
      <c r="XG32" s="120"/>
      <c r="XH32" s="120"/>
      <c r="XI32" s="120"/>
      <c r="XJ32" s="120"/>
      <c r="XK32" s="120"/>
      <c r="XL32" s="120"/>
      <c r="XM32" s="120"/>
      <c r="XN32" s="120"/>
      <c r="XO32" s="120"/>
      <c r="XP32" s="120"/>
      <c r="XQ32" s="120"/>
      <c r="XR32" s="120"/>
      <c r="XS32" s="120"/>
      <c r="XT32" s="120"/>
      <c r="XU32" s="120"/>
      <c r="XV32" s="120"/>
      <c r="XW32" s="120"/>
      <c r="XX32" s="120"/>
      <c r="XY32" s="120"/>
      <c r="XZ32" s="120"/>
      <c r="YA32" s="120"/>
      <c r="YB32" s="120"/>
      <c r="YC32" s="120"/>
      <c r="YD32" s="120"/>
      <c r="YE32" s="120"/>
      <c r="YF32" s="120"/>
      <c r="YG32" s="120"/>
      <c r="YH32" s="120"/>
      <c r="YI32" s="120"/>
      <c r="YJ32" s="120"/>
      <c r="YK32" s="120"/>
      <c r="YL32" s="120"/>
      <c r="YM32" s="120"/>
      <c r="YN32" s="120"/>
      <c r="YO32" s="120"/>
      <c r="YP32" s="120"/>
      <c r="YQ32" s="120"/>
      <c r="YR32" s="120"/>
      <c r="YS32" s="120"/>
      <c r="YT32" s="120"/>
      <c r="YU32" s="120"/>
      <c r="YV32" s="120"/>
      <c r="YW32" s="120"/>
      <c r="YX32" s="120"/>
      <c r="YY32" s="120"/>
      <c r="YZ32" s="120"/>
      <c r="ZA32" s="120"/>
      <c r="ZB32" s="120"/>
      <c r="ZC32" s="120"/>
      <c r="ZD32" s="120"/>
      <c r="ZE32" s="120"/>
      <c r="ZF32" s="120"/>
      <c r="ZG32" s="120"/>
      <c r="ZH32" s="120"/>
      <c r="ZI32" s="120"/>
      <c r="ZJ32" s="120"/>
      <c r="ZK32" s="120"/>
      <c r="ZL32" s="120"/>
      <c r="ZM32" s="120"/>
      <c r="ZN32" s="120"/>
      <c r="ZO32" s="120"/>
      <c r="ZP32" s="120"/>
      <c r="ZQ32" s="120"/>
      <c r="ZR32" s="120"/>
      <c r="ZS32" s="120"/>
      <c r="ZT32" s="120"/>
      <c r="ZU32" s="120"/>
      <c r="ZV32" s="120"/>
      <c r="ZW32" s="120"/>
      <c r="ZX32" s="120"/>
      <c r="ZY32" s="120"/>
      <c r="ZZ32" s="120"/>
      <c r="AAA32" s="120"/>
    </row>
    <row r="33" spans="1:703" hidden="1" outlineLevel="1">
      <c r="A33" s="62">
        <v>41214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0"/>
      <c r="IZ33" s="120"/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0"/>
      <c r="JO33" s="120"/>
      <c r="JP33" s="120"/>
      <c r="JQ33" s="120"/>
      <c r="JR33" s="120"/>
      <c r="JS33" s="120"/>
      <c r="JT33" s="120"/>
      <c r="JU33" s="120"/>
      <c r="JV33" s="120"/>
      <c r="JW33" s="120"/>
      <c r="JX33" s="120"/>
      <c r="JY33" s="120"/>
      <c r="JZ33" s="120"/>
      <c r="KA33" s="120"/>
      <c r="KB33" s="120"/>
      <c r="KC33" s="120"/>
      <c r="KD33" s="120"/>
      <c r="KE33" s="120"/>
      <c r="KF33" s="120"/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0"/>
      <c r="KU33" s="120"/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0"/>
      <c r="LJ33" s="120"/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0"/>
      <c r="LY33" s="120"/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0"/>
      <c r="MN33" s="120"/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0"/>
      <c r="NC33" s="120"/>
      <c r="ND33" s="120"/>
      <c r="NE33" s="120"/>
      <c r="NF33" s="120"/>
      <c r="NG33" s="120"/>
      <c r="NH33" s="120"/>
      <c r="NI33" s="120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0"/>
      <c r="NY33" s="120"/>
      <c r="NZ33" s="120"/>
      <c r="OA33" s="120"/>
      <c r="OB33" s="120"/>
      <c r="OC33" s="120"/>
      <c r="OD33" s="120"/>
      <c r="OE33" s="120"/>
      <c r="OF33" s="120"/>
      <c r="OG33" s="120"/>
      <c r="OH33" s="120"/>
      <c r="OI33" s="120"/>
      <c r="OJ33" s="120"/>
      <c r="OK33" s="120"/>
      <c r="OL33" s="120"/>
      <c r="OM33" s="120"/>
      <c r="ON33" s="120"/>
      <c r="OO33" s="120"/>
      <c r="OP33" s="120"/>
      <c r="OQ33" s="120"/>
      <c r="OR33" s="120"/>
      <c r="OS33" s="120"/>
      <c r="OT33" s="120"/>
      <c r="OU33" s="120"/>
      <c r="OV33" s="120"/>
      <c r="OW33" s="120"/>
      <c r="OX33" s="120"/>
      <c r="OY33" s="120"/>
      <c r="OZ33" s="120"/>
      <c r="PA33" s="120"/>
      <c r="PB33" s="120"/>
      <c r="PC33" s="120"/>
      <c r="PD33" s="120"/>
      <c r="PE33" s="120"/>
      <c r="PF33" s="120"/>
      <c r="PG33" s="120"/>
      <c r="PH33" s="120"/>
      <c r="PI33" s="120"/>
      <c r="PJ33" s="120"/>
      <c r="PK33" s="120"/>
      <c r="PL33" s="120"/>
      <c r="PM33" s="120"/>
      <c r="PN33" s="120"/>
      <c r="PO33" s="120"/>
      <c r="PP33" s="120"/>
      <c r="PQ33" s="120"/>
      <c r="PR33" s="120"/>
      <c r="PS33" s="120"/>
      <c r="PT33" s="120"/>
      <c r="PU33" s="120"/>
      <c r="PV33" s="120"/>
      <c r="PW33" s="120"/>
      <c r="PX33" s="120"/>
      <c r="PY33" s="120"/>
      <c r="PZ33" s="120"/>
      <c r="QA33" s="120"/>
      <c r="QB33" s="120"/>
      <c r="QC33" s="120"/>
      <c r="QD33" s="120"/>
      <c r="QE33" s="120"/>
      <c r="QF33" s="120"/>
      <c r="QG33" s="120"/>
      <c r="QH33" s="120"/>
      <c r="QI33" s="120"/>
      <c r="QJ33" s="120"/>
      <c r="QK33" s="120"/>
      <c r="QL33" s="120"/>
      <c r="QM33" s="120"/>
      <c r="QN33" s="120"/>
      <c r="QO33" s="120"/>
      <c r="QP33" s="120"/>
      <c r="QQ33" s="120"/>
      <c r="QR33" s="120"/>
      <c r="QS33" s="120"/>
      <c r="QT33" s="120"/>
      <c r="QU33" s="120"/>
      <c r="QV33" s="120"/>
      <c r="QW33" s="120"/>
      <c r="QX33" s="120"/>
      <c r="QY33" s="120"/>
      <c r="QZ33" s="120"/>
      <c r="RA33" s="120"/>
      <c r="RB33" s="120"/>
      <c r="RC33" s="120"/>
      <c r="RD33" s="120"/>
      <c r="RE33" s="120"/>
      <c r="RF33" s="120"/>
      <c r="RG33" s="120"/>
      <c r="RH33" s="120"/>
      <c r="RI33" s="120"/>
      <c r="RJ33" s="120"/>
      <c r="RK33" s="120"/>
      <c r="RL33" s="120"/>
      <c r="RM33" s="120"/>
      <c r="RN33" s="120"/>
      <c r="RO33" s="120"/>
      <c r="RP33" s="120"/>
      <c r="RQ33" s="120"/>
      <c r="RR33" s="120"/>
      <c r="RS33" s="120"/>
      <c r="RT33" s="120"/>
      <c r="RU33" s="120"/>
      <c r="RV33" s="120"/>
      <c r="RW33" s="120"/>
      <c r="RX33" s="120"/>
      <c r="RY33" s="120"/>
      <c r="RZ33" s="120"/>
      <c r="SA33" s="120"/>
      <c r="SB33" s="120"/>
      <c r="SC33" s="120"/>
      <c r="SD33" s="120"/>
      <c r="SE33" s="120"/>
      <c r="SF33" s="120"/>
      <c r="SG33" s="120"/>
      <c r="SH33" s="120"/>
      <c r="SI33" s="120"/>
      <c r="SJ33" s="120"/>
      <c r="SK33" s="120"/>
      <c r="SL33" s="120"/>
      <c r="SM33" s="120"/>
      <c r="SN33" s="120"/>
      <c r="SO33" s="120"/>
      <c r="SP33" s="120"/>
      <c r="SQ33" s="120"/>
      <c r="SR33" s="120"/>
      <c r="SS33" s="120"/>
      <c r="ST33" s="120"/>
      <c r="SU33" s="120"/>
      <c r="SV33" s="120"/>
      <c r="SW33" s="120"/>
      <c r="SX33" s="120"/>
      <c r="SY33" s="120"/>
      <c r="SZ33" s="120"/>
      <c r="TA33" s="120"/>
      <c r="TB33" s="120"/>
      <c r="TC33" s="120"/>
      <c r="TD33" s="120"/>
      <c r="TE33" s="120"/>
      <c r="TF33" s="120"/>
      <c r="TG33" s="120"/>
      <c r="TH33" s="120"/>
      <c r="TI33" s="120"/>
      <c r="TJ33" s="120"/>
      <c r="TK33" s="120"/>
      <c r="TL33" s="120"/>
      <c r="TM33" s="120"/>
      <c r="TN33" s="120"/>
      <c r="TO33" s="120"/>
      <c r="TP33" s="120"/>
      <c r="TQ33" s="120"/>
      <c r="TR33" s="120"/>
      <c r="TS33" s="120"/>
      <c r="TT33" s="120"/>
      <c r="TU33" s="120"/>
      <c r="TV33" s="120"/>
      <c r="TW33" s="120"/>
      <c r="TX33" s="120"/>
      <c r="TY33" s="120"/>
      <c r="TZ33" s="120"/>
      <c r="UA33" s="120"/>
      <c r="UB33" s="120"/>
      <c r="UC33" s="120"/>
      <c r="UD33" s="120"/>
      <c r="UE33" s="120"/>
      <c r="UF33" s="120"/>
      <c r="UG33" s="120"/>
      <c r="UH33" s="120"/>
      <c r="UI33" s="120"/>
      <c r="UJ33" s="120"/>
      <c r="UK33" s="120"/>
      <c r="UL33" s="120"/>
      <c r="UM33" s="120"/>
      <c r="UN33" s="120"/>
      <c r="UO33" s="120"/>
      <c r="UP33" s="120"/>
      <c r="UQ33" s="120"/>
      <c r="UR33" s="120"/>
      <c r="US33" s="120"/>
      <c r="UT33" s="120"/>
      <c r="UU33" s="120"/>
      <c r="UV33" s="120"/>
      <c r="UW33" s="120"/>
      <c r="UX33" s="120"/>
      <c r="UY33" s="120"/>
      <c r="UZ33" s="120"/>
      <c r="VA33" s="120"/>
      <c r="VB33" s="120"/>
      <c r="VC33" s="120"/>
      <c r="VD33" s="120"/>
      <c r="VE33" s="120"/>
      <c r="VF33" s="120"/>
      <c r="VG33" s="120"/>
      <c r="VH33" s="120"/>
      <c r="VI33" s="120"/>
      <c r="VJ33" s="120"/>
      <c r="VK33" s="120"/>
      <c r="VL33" s="120"/>
      <c r="VM33" s="120"/>
      <c r="VN33" s="120"/>
      <c r="VO33" s="120"/>
      <c r="VP33" s="120"/>
      <c r="VQ33" s="120"/>
      <c r="VR33" s="120"/>
      <c r="VS33" s="120"/>
      <c r="VT33" s="120"/>
      <c r="VU33" s="120"/>
      <c r="VV33" s="120"/>
      <c r="VW33" s="120"/>
      <c r="VX33" s="120"/>
      <c r="VY33" s="120"/>
      <c r="VZ33" s="120"/>
      <c r="WA33" s="120"/>
      <c r="WB33" s="120"/>
      <c r="WC33" s="120"/>
      <c r="WD33" s="120"/>
      <c r="WE33" s="120"/>
      <c r="WF33" s="120"/>
      <c r="WG33" s="120"/>
      <c r="WH33" s="120"/>
      <c r="WI33" s="120"/>
      <c r="WJ33" s="120"/>
      <c r="WK33" s="120"/>
      <c r="WL33" s="120"/>
      <c r="WM33" s="120"/>
      <c r="WN33" s="120"/>
      <c r="WO33" s="120"/>
      <c r="WP33" s="120"/>
      <c r="WQ33" s="120"/>
      <c r="WR33" s="120"/>
      <c r="WS33" s="120"/>
      <c r="WT33" s="120"/>
      <c r="WU33" s="120"/>
      <c r="WV33" s="120"/>
      <c r="WW33" s="120"/>
      <c r="WX33" s="120"/>
      <c r="WY33" s="120"/>
      <c r="WZ33" s="120"/>
      <c r="XA33" s="120"/>
      <c r="XB33" s="120"/>
      <c r="XC33" s="120"/>
      <c r="XD33" s="120"/>
      <c r="XE33" s="120"/>
      <c r="XF33" s="120"/>
      <c r="XG33" s="120"/>
      <c r="XH33" s="120"/>
      <c r="XI33" s="120"/>
      <c r="XJ33" s="120"/>
      <c r="XK33" s="120"/>
      <c r="XL33" s="120"/>
      <c r="XM33" s="120"/>
      <c r="XN33" s="120"/>
      <c r="XO33" s="120"/>
      <c r="XP33" s="120"/>
      <c r="XQ33" s="120"/>
      <c r="XR33" s="120"/>
      <c r="XS33" s="120"/>
      <c r="XT33" s="120"/>
      <c r="XU33" s="120"/>
      <c r="XV33" s="120"/>
      <c r="XW33" s="120"/>
      <c r="XX33" s="120"/>
      <c r="XY33" s="120"/>
      <c r="XZ33" s="120"/>
      <c r="YA33" s="120"/>
      <c r="YB33" s="120"/>
      <c r="YC33" s="120"/>
      <c r="YD33" s="120"/>
      <c r="YE33" s="120"/>
      <c r="YF33" s="120"/>
      <c r="YG33" s="120"/>
      <c r="YH33" s="120"/>
      <c r="YI33" s="120"/>
      <c r="YJ33" s="120"/>
      <c r="YK33" s="120"/>
      <c r="YL33" s="120"/>
      <c r="YM33" s="120"/>
      <c r="YN33" s="120"/>
      <c r="YO33" s="120"/>
      <c r="YP33" s="120"/>
      <c r="YQ33" s="120"/>
      <c r="YR33" s="120"/>
      <c r="YS33" s="120"/>
      <c r="YT33" s="120"/>
      <c r="YU33" s="120"/>
      <c r="YV33" s="120"/>
      <c r="YW33" s="120"/>
      <c r="YX33" s="120"/>
      <c r="YY33" s="120"/>
      <c r="YZ33" s="120"/>
      <c r="ZA33" s="120"/>
      <c r="ZB33" s="120"/>
      <c r="ZC33" s="120"/>
      <c r="ZD33" s="120"/>
      <c r="ZE33" s="120"/>
      <c r="ZF33" s="120"/>
      <c r="ZG33" s="120"/>
      <c r="ZH33" s="120"/>
      <c r="ZI33" s="120"/>
      <c r="ZJ33" s="120"/>
      <c r="ZK33" s="120"/>
      <c r="ZL33" s="120"/>
      <c r="ZM33" s="120"/>
      <c r="ZN33" s="120"/>
      <c r="ZO33" s="120"/>
      <c r="ZP33" s="120"/>
      <c r="ZQ33" s="120"/>
      <c r="ZR33" s="120"/>
      <c r="ZS33" s="120"/>
      <c r="ZT33" s="120"/>
      <c r="ZU33" s="120"/>
      <c r="ZV33" s="120"/>
      <c r="ZW33" s="120"/>
      <c r="ZX33" s="120"/>
      <c r="ZY33" s="120"/>
      <c r="ZZ33" s="120"/>
      <c r="AAA33" s="120"/>
    </row>
    <row r="34" spans="1:703" hidden="1" outlineLevel="1">
      <c r="A34" s="62">
        <v>41244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0"/>
      <c r="IZ34" s="120"/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0"/>
      <c r="JO34" s="120"/>
      <c r="JP34" s="120"/>
      <c r="JQ34" s="120"/>
      <c r="JR34" s="120"/>
      <c r="JS34" s="120"/>
      <c r="JT34" s="120"/>
      <c r="JU34" s="120"/>
      <c r="JV34" s="120"/>
      <c r="JW34" s="120"/>
      <c r="JX34" s="120"/>
      <c r="JY34" s="120"/>
      <c r="JZ34" s="120"/>
      <c r="KA34" s="120"/>
      <c r="KB34" s="120"/>
      <c r="KC34" s="120"/>
      <c r="KD34" s="120"/>
      <c r="KE34" s="120"/>
      <c r="KF34" s="120"/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0"/>
      <c r="KU34" s="120"/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0"/>
      <c r="LJ34" s="120"/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0"/>
      <c r="LY34" s="120"/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0"/>
      <c r="MN34" s="120"/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0"/>
      <c r="NC34" s="120"/>
      <c r="ND34" s="120"/>
      <c r="NE34" s="120"/>
      <c r="NF34" s="120"/>
      <c r="NG34" s="120"/>
      <c r="NH34" s="120"/>
      <c r="NI34" s="120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0"/>
      <c r="NY34" s="120"/>
      <c r="NZ34" s="120"/>
      <c r="OA34" s="120"/>
      <c r="OB34" s="120"/>
      <c r="OC34" s="120"/>
      <c r="OD34" s="120"/>
      <c r="OE34" s="120"/>
      <c r="OF34" s="120"/>
      <c r="OG34" s="120"/>
      <c r="OH34" s="120"/>
      <c r="OI34" s="120"/>
      <c r="OJ34" s="120"/>
      <c r="OK34" s="120"/>
      <c r="OL34" s="120"/>
      <c r="OM34" s="120"/>
      <c r="ON34" s="120"/>
      <c r="OO34" s="120"/>
      <c r="OP34" s="120"/>
      <c r="OQ34" s="120"/>
      <c r="OR34" s="120"/>
      <c r="OS34" s="120"/>
      <c r="OT34" s="120"/>
      <c r="OU34" s="120"/>
      <c r="OV34" s="120"/>
      <c r="OW34" s="120"/>
      <c r="OX34" s="120"/>
      <c r="OY34" s="120"/>
      <c r="OZ34" s="120"/>
      <c r="PA34" s="120"/>
      <c r="PB34" s="120"/>
      <c r="PC34" s="120"/>
      <c r="PD34" s="120"/>
      <c r="PE34" s="120"/>
      <c r="PF34" s="120"/>
      <c r="PG34" s="120"/>
      <c r="PH34" s="120"/>
      <c r="PI34" s="120"/>
      <c r="PJ34" s="120"/>
      <c r="PK34" s="120"/>
      <c r="PL34" s="120"/>
      <c r="PM34" s="120"/>
      <c r="PN34" s="120"/>
      <c r="PO34" s="120"/>
      <c r="PP34" s="120"/>
      <c r="PQ34" s="120"/>
      <c r="PR34" s="120"/>
      <c r="PS34" s="120"/>
      <c r="PT34" s="120"/>
      <c r="PU34" s="120"/>
      <c r="PV34" s="120"/>
      <c r="PW34" s="120"/>
      <c r="PX34" s="120"/>
      <c r="PY34" s="120"/>
      <c r="PZ34" s="120"/>
      <c r="QA34" s="120"/>
      <c r="QB34" s="120"/>
      <c r="QC34" s="120"/>
      <c r="QD34" s="120"/>
      <c r="QE34" s="120"/>
      <c r="QF34" s="120"/>
      <c r="QG34" s="120"/>
      <c r="QH34" s="120"/>
      <c r="QI34" s="120"/>
      <c r="QJ34" s="120"/>
      <c r="QK34" s="120"/>
      <c r="QL34" s="120"/>
      <c r="QM34" s="120"/>
      <c r="QN34" s="120"/>
      <c r="QO34" s="120"/>
      <c r="QP34" s="120"/>
      <c r="QQ34" s="120"/>
      <c r="QR34" s="120"/>
      <c r="QS34" s="120"/>
      <c r="QT34" s="120"/>
      <c r="QU34" s="120"/>
      <c r="QV34" s="120"/>
      <c r="QW34" s="120"/>
      <c r="QX34" s="120"/>
      <c r="QY34" s="120"/>
      <c r="QZ34" s="120"/>
      <c r="RA34" s="120"/>
      <c r="RB34" s="120"/>
      <c r="RC34" s="120"/>
      <c r="RD34" s="120"/>
      <c r="RE34" s="120"/>
      <c r="RF34" s="120"/>
      <c r="RG34" s="120"/>
      <c r="RH34" s="120"/>
      <c r="RI34" s="120"/>
      <c r="RJ34" s="120"/>
      <c r="RK34" s="120"/>
      <c r="RL34" s="120"/>
      <c r="RM34" s="120"/>
      <c r="RN34" s="120"/>
      <c r="RO34" s="120"/>
      <c r="RP34" s="120"/>
      <c r="RQ34" s="120"/>
      <c r="RR34" s="120"/>
      <c r="RS34" s="120"/>
      <c r="RT34" s="120"/>
      <c r="RU34" s="120"/>
      <c r="RV34" s="120"/>
      <c r="RW34" s="120"/>
      <c r="RX34" s="120"/>
      <c r="RY34" s="120"/>
      <c r="RZ34" s="120"/>
      <c r="SA34" s="120"/>
      <c r="SB34" s="120"/>
      <c r="SC34" s="120"/>
      <c r="SD34" s="120"/>
      <c r="SE34" s="120"/>
      <c r="SF34" s="120"/>
      <c r="SG34" s="120"/>
      <c r="SH34" s="120"/>
      <c r="SI34" s="120"/>
      <c r="SJ34" s="120"/>
      <c r="SK34" s="120"/>
      <c r="SL34" s="120"/>
      <c r="SM34" s="120"/>
      <c r="SN34" s="120"/>
      <c r="SO34" s="120"/>
      <c r="SP34" s="120"/>
      <c r="SQ34" s="120"/>
      <c r="SR34" s="120"/>
      <c r="SS34" s="120"/>
      <c r="ST34" s="120"/>
      <c r="SU34" s="120"/>
      <c r="SV34" s="120"/>
      <c r="SW34" s="120"/>
      <c r="SX34" s="120"/>
      <c r="SY34" s="120"/>
      <c r="SZ34" s="120"/>
      <c r="TA34" s="120"/>
      <c r="TB34" s="120"/>
      <c r="TC34" s="120"/>
      <c r="TD34" s="120"/>
      <c r="TE34" s="120"/>
      <c r="TF34" s="120"/>
      <c r="TG34" s="120"/>
      <c r="TH34" s="120"/>
      <c r="TI34" s="120"/>
      <c r="TJ34" s="120"/>
      <c r="TK34" s="120"/>
      <c r="TL34" s="120"/>
      <c r="TM34" s="120"/>
      <c r="TN34" s="120"/>
      <c r="TO34" s="120"/>
      <c r="TP34" s="120"/>
      <c r="TQ34" s="120"/>
      <c r="TR34" s="120"/>
      <c r="TS34" s="120"/>
      <c r="TT34" s="120"/>
      <c r="TU34" s="120"/>
      <c r="TV34" s="120"/>
      <c r="TW34" s="120"/>
      <c r="TX34" s="120"/>
      <c r="TY34" s="120"/>
      <c r="TZ34" s="120"/>
      <c r="UA34" s="120"/>
      <c r="UB34" s="120"/>
      <c r="UC34" s="120"/>
      <c r="UD34" s="120"/>
      <c r="UE34" s="120"/>
      <c r="UF34" s="120"/>
      <c r="UG34" s="120"/>
      <c r="UH34" s="120"/>
      <c r="UI34" s="120"/>
      <c r="UJ34" s="120"/>
      <c r="UK34" s="120"/>
      <c r="UL34" s="120"/>
      <c r="UM34" s="120"/>
      <c r="UN34" s="120"/>
      <c r="UO34" s="120"/>
      <c r="UP34" s="120"/>
      <c r="UQ34" s="120"/>
      <c r="UR34" s="120"/>
      <c r="US34" s="120"/>
      <c r="UT34" s="120"/>
      <c r="UU34" s="120"/>
      <c r="UV34" s="120"/>
      <c r="UW34" s="120"/>
      <c r="UX34" s="120"/>
      <c r="UY34" s="120"/>
      <c r="UZ34" s="120"/>
      <c r="VA34" s="120"/>
      <c r="VB34" s="120"/>
      <c r="VC34" s="120"/>
      <c r="VD34" s="120"/>
      <c r="VE34" s="120"/>
      <c r="VF34" s="120"/>
      <c r="VG34" s="120"/>
      <c r="VH34" s="120"/>
      <c r="VI34" s="120"/>
      <c r="VJ34" s="120"/>
      <c r="VK34" s="120"/>
      <c r="VL34" s="120"/>
      <c r="VM34" s="120"/>
      <c r="VN34" s="120"/>
      <c r="VO34" s="120"/>
      <c r="VP34" s="120"/>
      <c r="VQ34" s="120"/>
      <c r="VR34" s="120"/>
      <c r="VS34" s="120"/>
      <c r="VT34" s="120"/>
      <c r="VU34" s="120"/>
      <c r="VV34" s="120"/>
      <c r="VW34" s="120"/>
      <c r="VX34" s="120"/>
      <c r="VY34" s="120"/>
      <c r="VZ34" s="120"/>
      <c r="WA34" s="120"/>
      <c r="WB34" s="120"/>
      <c r="WC34" s="120"/>
      <c r="WD34" s="120"/>
      <c r="WE34" s="120"/>
      <c r="WF34" s="120"/>
      <c r="WG34" s="120"/>
      <c r="WH34" s="120"/>
      <c r="WI34" s="120"/>
      <c r="WJ34" s="120"/>
      <c r="WK34" s="120"/>
      <c r="WL34" s="120"/>
      <c r="WM34" s="120"/>
      <c r="WN34" s="120"/>
      <c r="WO34" s="120"/>
      <c r="WP34" s="120"/>
      <c r="WQ34" s="120"/>
      <c r="WR34" s="120"/>
      <c r="WS34" s="120"/>
      <c r="WT34" s="120"/>
      <c r="WU34" s="120"/>
      <c r="WV34" s="120"/>
      <c r="WW34" s="120"/>
      <c r="WX34" s="120"/>
      <c r="WY34" s="120"/>
      <c r="WZ34" s="120"/>
      <c r="XA34" s="120"/>
      <c r="XB34" s="120"/>
      <c r="XC34" s="120"/>
      <c r="XD34" s="120"/>
      <c r="XE34" s="120"/>
      <c r="XF34" s="120"/>
      <c r="XG34" s="120"/>
      <c r="XH34" s="120"/>
      <c r="XI34" s="120"/>
      <c r="XJ34" s="120"/>
      <c r="XK34" s="120"/>
      <c r="XL34" s="120"/>
      <c r="XM34" s="120"/>
      <c r="XN34" s="120"/>
      <c r="XO34" s="120"/>
      <c r="XP34" s="120"/>
      <c r="XQ34" s="120"/>
      <c r="XR34" s="120"/>
      <c r="XS34" s="120"/>
      <c r="XT34" s="120"/>
      <c r="XU34" s="120"/>
      <c r="XV34" s="120"/>
      <c r="XW34" s="120"/>
      <c r="XX34" s="120"/>
      <c r="XY34" s="120"/>
      <c r="XZ34" s="120"/>
      <c r="YA34" s="120"/>
      <c r="YB34" s="120"/>
      <c r="YC34" s="120"/>
      <c r="YD34" s="120"/>
      <c r="YE34" s="120"/>
      <c r="YF34" s="120"/>
      <c r="YG34" s="120"/>
      <c r="YH34" s="120"/>
      <c r="YI34" s="120"/>
      <c r="YJ34" s="120"/>
      <c r="YK34" s="120"/>
      <c r="YL34" s="120"/>
      <c r="YM34" s="120"/>
      <c r="YN34" s="120"/>
      <c r="YO34" s="120"/>
      <c r="YP34" s="120"/>
      <c r="YQ34" s="120"/>
      <c r="YR34" s="120"/>
      <c r="YS34" s="120"/>
      <c r="YT34" s="120"/>
      <c r="YU34" s="120"/>
      <c r="YV34" s="120"/>
      <c r="YW34" s="120"/>
      <c r="YX34" s="120"/>
      <c r="YY34" s="120"/>
      <c r="YZ34" s="120"/>
      <c r="ZA34" s="120"/>
      <c r="ZB34" s="120"/>
      <c r="ZC34" s="120"/>
      <c r="ZD34" s="120"/>
      <c r="ZE34" s="120"/>
      <c r="ZF34" s="120"/>
      <c r="ZG34" s="120"/>
      <c r="ZH34" s="120"/>
      <c r="ZI34" s="120"/>
      <c r="ZJ34" s="120"/>
      <c r="ZK34" s="120"/>
      <c r="ZL34" s="120"/>
      <c r="ZM34" s="120"/>
      <c r="ZN34" s="120"/>
      <c r="ZO34" s="120"/>
      <c r="ZP34" s="120"/>
      <c r="ZQ34" s="120"/>
      <c r="ZR34" s="120"/>
      <c r="ZS34" s="120"/>
      <c r="ZT34" s="120"/>
      <c r="ZU34" s="120"/>
      <c r="ZV34" s="120"/>
      <c r="ZW34" s="120"/>
      <c r="ZX34" s="120"/>
      <c r="ZY34" s="120"/>
      <c r="ZZ34" s="120"/>
      <c r="AAA34" s="120"/>
    </row>
    <row r="35" spans="1:703" hidden="1" outlineLevel="1">
      <c r="A35" s="62">
        <v>41275</v>
      </c>
      <c r="B35" s="120">
        <v>2494.4085884400001</v>
      </c>
      <c r="C35" s="120">
        <v>671.39681246999999</v>
      </c>
      <c r="D35" s="120">
        <v>2.0271178399999998</v>
      </c>
      <c r="E35" s="120">
        <v>728.09351952999998</v>
      </c>
      <c r="F35" s="120">
        <v>59.598970180000002</v>
      </c>
      <c r="G35" s="120">
        <v>1.14464359</v>
      </c>
      <c r="H35" s="120">
        <v>87.97243632</v>
      </c>
      <c r="I35" s="120">
        <v>706.13518975</v>
      </c>
      <c r="J35" s="120">
        <v>174.77974861000001</v>
      </c>
      <c r="K35" s="120">
        <v>1.6255611299999999</v>
      </c>
      <c r="L35" s="120">
        <v>3.34069365</v>
      </c>
      <c r="M35" s="176" t="s">
        <v>191</v>
      </c>
      <c r="N35" s="120">
        <v>40.112296499999999</v>
      </c>
      <c r="O35" s="120">
        <v>1.39904699</v>
      </c>
      <c r="P35" s="120">
        <v>0.56337888999999997</v>
      </c>
      <c r="Q35" s="120">
        <v>8.1333604200000007</v>
      </c>
      <c r="R35" s="120">
        <v>4.4480991000000003</v>
      </c>
      <c r="S35" s="120">
        <v>1.76364828</v>
      </c>
      <c r="T35" s="120">
        <v>1.87406519</v>
      </c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  <c r="SG35" s="120"/>
      <c r="SH35" s="120"/>
      <c r="SI35" s="120"/>
      <c r="SJ35" s="120"/>
      <c r="SK35" s="120"/>
      <c r="SL35" s="120"/>
      <c r="SM35" s="120"/>
      <c r="SN35" s="120"/>
      <c r="SO35" s="120"/>
      <c r="SP35" s="120"/>
      <c r="SQ35" s="120"/>
      <c r="SR35" s="120"/>
      <c r="SS35" s="120"/>
      <c r="ST35" s="120"/>
      <c r="SU35" s="120"/>
      <c r="SV35" s="120"/>
      <c r="SW35" s="120"/>
      <c r="SX35" s="120"/>
      <c r="SY35" s="120"/>
      <c r="SZ35" s="120"/>
      <c r="TA35" s="120"/>
      <c r="TB35" s="120"/>
      <c r="TC35" s="120"/>
      <c r="TD35" s="120"/>
      <c r="TE35" s="120"/>
      <c r="TF35" s="120"/>
      <c r="TG35" s="120"/>
      <c r="TH35" s="120"/>
      <c r="TI35" s="120"/>
      <c r="TJ35" s="120"/>
      <c r="TK35" s="120"/>
      <c r="TL35" s="120"/>
      <c r="TM35" s="120"/>
      <c r="TN35" s="120"/>
      <c r="TO35" s="120"/>
      <c r="TP35" s="120"/>
      <c r="TQ35" s="120"/>
      <c r="TR35" s="120"/>
      <c r="TS35" s="120"/>
      <c r="TT35" s="120"/>
      <c r="TU35" s="120"/>
      <c r="TV35" s="120"/>
      <c r="TW35" s="120"/>
      <c r="TX35" s="120"/>
      <c r="TY35" s="120"/>
      <c r="TZ35" s="120"/>
      <c r="UA35" s="120"/>
      <c r="UB35" s="120"/>
      <c r="UC35" s="120"/>
      <c r="UD35" s="120"/>
      <c r="UE35" s="120"/>
      <c r="UF35" s="120"/>
      <c r="UG35" s="120"/>
      <c r="UH35" s="120"/>
      <c r="UI35" s="120"/>
      <c r="UJ35" s="120"/>
      <c r="UK35" s="120"/>
      <c r="UL35" s="120"/>
      <c r="UM35" s="120"/>
      <c r="UN35" s="120"/>
      <c r="UO35" s="120"/>
      <c r="UP35" s="120"/>
      <c r="UQ35" s="120"/>
      <c r="UR35" s="120"/>
      <c r="US35" s="120"/>
      <c r="UT35" s="120"/>
      <c r="UU35" s="120"/>
      <c r="UV35" s="120"/>
      <c r="UW35" s="120"/>
      <c r="UX35" s="120"/>
      <c r="UY35" s="120"/>
      <c r="UZ35" s="120"/>
      <c r="VA35" s="120"/>
      <c r="VB35" s="120"/>
      <c r="VC35" s="120"/>
      <c r="VD35" s="120"/>
      <c r="VE35" s="120"/>
      <c r="VF35" s="120"/>
      <c r="VG35" s="120"/>
      <c r="VH35" s="120"/>
      <c r="VI35" s="120"/>
      <c r="VJ35" s="120"/>
      <c r="VK35" s="120"/>
      <c r="VL35" s="120"/>
      <c r="VM35" s="120"/>
      <c r="VN35" s="120"/>
      <c r="VO35" s="120"/>
      <c r="VP35" s="120"/>
      <c r="VQ35" s="120"/>
      <c r="VR35" s="120"/>
      <c r="VS35" s="120"/>
      <c r="VT35" s="120"/>
      <c r="VU35" s="120"/>
      <c r="VV35" s="120"/>
      <c r="VW35" s="120"/>
      <c r="VX35" s="120"/>
      <c r="VY35" s="120"/>
      <c r="VZ35" s="120"/>
      <c r="WA35" s="120"/>
      <c r="WB35" s="120"/>
      <c r="WC35" s="120"/>
      <c r="WD35" s="120"/>
      <c r="WE35" s="120"/>
      <c r="WF35" s="120"/>
      <c r="WG35" s="120"/>
      <c r="WH35" s="120"/>
      <c r="WI35" s="120"/>
      <c r="WJ35" s="120"/>
      <c r="WK35" s="120"/>
      <c r="WL35" s="120"/>
      <c r="WM35" s="120"/>
      <c r="WN35" s="120"/>
      <c r="WO35" s="120"/>
      <c r="WP35" s="120"/>
      <c r="WQ35" s="120"/>
      <c r="WR35" s="120"/>
      <c r="WS35" s="120"/>
      <c r="WT35" s="120"/>
      <c r="WU35" s="120"/>
      <c r="WV35" s="120"/>
      <c r="WW35" s="120"/>
      <c r="WX35" s="120"/>
      <c r="WY35" s="120"/>
      <c r="WZ35" s="120"/>
      <c r="XA35" s="120"/>
      <c r="XB35" s="120"/>
      <c r="XC35" s="120"/>
      <c r="XD35" s="120"/>
      <c r="XE35" s="120"/>
      <c r="XF35" s="120"/>
      <c r="XG35" s="120"/>
      <c r="XH35" s="120"/>
      <c r="XI35" s="120"/>
      <c r="XJ35" s="120"/>
      <c r="XK35" s="120"/>
      <c r="XL35" s="120"/>
      <c r="XM35" s="120"/>
      <c r="XN35" s="120"/>
      <c r="XO35" s="120"/>
      <c r="XP35" s="120"/>
      <c r="XQ35" s="120"/>
      <c r="XR35" s="120"/>
      <c r="XS35" s="120"/>
      <c r="XT35" s="120"/>
      <c r="XU35" s="120"/>
      <c r="XV35" s="120"/>
      <c r="XW35" s="120"/>
      <c r="XX35" s="120"/>
      <c r="XY35" s="120"/>
      <c r="XZ35" s="120"/>
      <c r="YA35" s="120"/>
      <c r="YB35" s="120"/>
      <c r="YC35" s="120"/>
      <c r="YD35" s="120"/>
      <c r="YE35" s="120"/>
      <c r="YF35" s="120"/>
      <c r="YG35" s="120"/>
      <c r="YH35" s="120"/>
      <c r="YI35" s="120"/>
      <c r="YJ35" s="120"/>
      <c r="YK35" s="120"/>
      <c r="YL35" s="120"/>
      <c r="YM35" s="120"/>
      <c r="YN35" s="120"/>
      <c r="YO35" s="120"/>
      <c r="YP35" s="120"/>
      <c r="YQ35" s="120"/>
      <c r="YR35" s="120"/>
      <c r="YS35" s="120"/>
      <c r="YT35" s="120"/>
      <c r="YU35" s="120"/>
      <c r="YV35" s="120"/>
      <c r="YW35" s="120"/>
      <c r="YX35" s="120"/>
      <c r="YY35" s="120"/>
      <c r="YZ35" s="120"/>
      <c r="ZA35" s="120"/>
      <c r="ZB35" s="120"/>
      <c r="ZC35" s="120"/>
      <c r="ZD35" s="120"/>
      <c r="ZE35" s="120"/>
      <c r="ZF35" s="120"/>
      <c r="ZG35" s="120"/>
      <c r="ZH35" s="120"/>
      <c r="ZI35" s="120"/>
      <c r="ZJ35" s="120"/>
      <c r="ZK35" s="120"/>
      <c r="ZL35" s="120"/>
      <c r="ZM35" s="120"/>
      <c r="ZN35" s="120"/>
      <c r="ZO35" s="120"/>
      <c r="ZP35" s="120"/>
      <c r="ZQ35" s="120"/>
      <c r="ZR35" s="120"/>
      <c r="ZS35" s="120"/>
      <c r="ZT35" s="120"/>
      <c r="ZU35" s="120"/>
      <c r="ZV35" s="120"/>
      <c r="ZW35" s="120"/>
      <c r="ZX35" s="120"/>
      <c r="ZY35" s="120"/>
      <c r="ZZ35" s="120"/>
      <c r="AAA35" s="120"/>
    </row>
    <row r="36" spans="1:703" hidden="1" outlineLevel="1">
      <c r="A36" s="62">
        <v>41306</v>
      </c>
      <c r="B36" s="120">
        <v>2446.6004296400001</v>
      </c>
      <c r="C36" s="120">
        <v>653.66103304000001</v>
      </c>
      <c r="D36" s="120">
        <v>2.0330198500000001</v>
      </c>
      <c r="E36" s="120">
        <v>713.90056634999996</v>
      </c>
      <c r="F36" s="120">
        <v>48.169081290000001</v>
      </c>
      <c r="G36" s="120">
        <v>1.0530677500000001</v>
      </c>
      <c r="H36" s="120">
        <v>84.713330670000005</v>
      </c>
      <c r="I36" s="120">
        <v>709.18513001999997</v>
      </c>
      <c r="J36" s="120">
        <v>170.38226853</v>
      </c>
      <c r="K36" s="120">
        <v>0.91702771000000005</v>
      </c>
      <c r="L36" s="120">
        <v>3.3877512799999998</v>
      </c>
      <c r="M36" s="176" t="s">
        <v>191</v>
      </c>
      <c r="N36" s="120">
        <v>41.185783569999998</v>
      </c>
      <c r="O36" s="120">
        <v>1.4159021000000001</v>
      </c>
      <c r="P36" s="120">
        <v>0.58073390999999996</v>
      </c>
      <c r="Q36" s="120">
        <v>8.0252522899999992</v>
      </c>
      <c r="R36" s="120">
        <v>4.4139461899999999</v>
      </c>
      <c r="S36" s="120">
        <v>1.7360395200000001</v>
      </c>
      <c r="T36" s="120">
        <v>1.8404955700000001</v>
      </c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  <c r="IW36" s="120"/>
      <c r="IX36" s="120"/>
      <c r="IY36" s="120"/>
      <c r="IZ36" s="120"/>
      <c r="JA36" s="120"/>
      <c r="JB36" s="120"/>
      <c r="JC36" s="120"/>
      <c r="JD36" s="120"/>
      <c r="JE36" s="120"/>
      <c r="JF36" s="120"/>
      <c r="JG36" s="120"/>
      <c r="JH36" s="120"/>
      <c r="JI36" s="120"/>
      <c r="JJ36" s="120"/>
      <c r="JK36" s="120"/>
      <c r="JL36" s="120"/>
      <c r="JM36" s="120"/>
      <c r="JN36" s="120"/>
      <c r="JO36" s="120"/>
      <c r="JP36" s="120"/>
      <c r="JQ36" s="120"/>
      <c r="JR36" s="120"/>
      <c r="JS36" s="120"/>
      <c r="JT36" s="120"/>
      <c r="JU36" s="120"/>
      <c r="JV36" s="120"/>
      <c r="JW36" s="120"/>
      <c r="JX36" s="120"/>
      <c r="JY36" s="120"/>
      <c r="JZ36" s="120"/>
      <c r="KA36" s="120"/>
      <c r="KB36" s="120"/>
      <c r="KC36" s="120"/>
      <c r="KD36" s="120"/>
      <c r="KE36" s="120"/>
      <c r="KF36" s="120"/>
      <c r="KG36" s="120"/>
      <c r="KH36" s="120"/>
      <c r="KI36" s="120"/>
      <c r="KJ36" s="120"/>
      <c r="KK36" s="120"/>
      <c r="KL36" s="120"/>
      <c r="KM36" s="120"/>
      <c r="KN36" s="120"/>
      <c r="KO36" s="120"/>
      <c r="KP36" s="120"/>
      <c r="KQ36" s="120"/>
      <c r="KR36" s="120"/>
      <c r="KS36" s="120"/>
      <c r="KT36" s="120"/>
      <c r="KU36" s="120"/>
      <c r="KV36" s="120"/>
      <c r="KW36" s="120"/>
      <c r="KX36" s="120"/>
      <c r="KY36" s="120"/>
      <c r="KZ36" s="120"/>
      <c r="LA36" s="120"/>
      <c r="LB36" s="120"/>
      <c r="LC36" s="120"/>
      <c r="LD36" s="120"/>
      <c r="LE36" s="120"/>
      <c r="LF36" s="120"/>
      <c r="LG36" s="120"/>
      <c r="LH36" s="120"/>
      <c r="LI36" s="120"/>
      <c r="LJ36" s="120"/>
      <c r="LK36" s="120"/>
      <c r="LL36" s="120"/>
      <c r="LM36" s="120"/>
      <c r="LN36" s="120"/>
      <c r="LO36" s="120"/>
      <c r="LP36" s="120"/>
      <c r="LQ36" s="120"/>
      <c r="LR36" s="120"/>
      <c r="LS36" s="120"/>
      <c r="LT36" s="120"/>
      <c r="LU36" s="120"/>
      <c r="LV36" s="120"/>
      <c r="LW36" s="120"/>
      <c r="LX36" s="120"/>
      <c r="LY36" s="120"/>
      <c r="LZ36" s="120"/>
      <c r="MA36" s="120"/>
      <c r="MB36" s="120"/>
      <c r="MC36" s="120"/>
      <c r="MD36" s="120"/>
      <c r="ME36" s="120"/>
      <c r="MF36" s="120"/>
      <c r="MG36" s="120"/>
      <c r="MH36" s="120"/>
      <c r="MI36" s="120"/>
      <c r="MJ36" s="120"/>
      <c r="MK36" s="120"/>
      <c r="ML36" s="120"/>
      <c r="MM36" s="120"/>
      <c r="MN36" s="120"/>
      <c r="MO36" s="120"/>
      <c r="MP36" s="120"/>
      <c r="MQ36" s="120"/>
      <c r="MR36" s="120"/>
      <c r="MS36" s="120"/>
      <c r="MT36" s="120"/>
      <c r="MU36" s="120"/>
      <c r="MV36" s="120"/>
      <c r="MW36" s="120"/>
      <c r="MX36" s="120"/>
      <c r="MY36" s="120"/>
      <c r="MZ36" s="120"/>
      <c r="NA36" s="120"/>
      <c r="NB36" s="120"/>
      <c r="NC36" s="120"/>
      <c r="ND36" s="120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NY36" s="120"/>
      <c r="NZ36" s="120"/>
      <c r="OA36" s="120"/>
      <c r="OB36" s="120"/>
      <c r="OC36" s="120"/>
      <c r="OD36" s="120"/>
      <c r="OE36" s="120"/>
      <c r="OF36" s="120"/>
      <c r="OG36" s="120"/>
      <c r="OH36" s="120"/>
      <c r="OI36" s="120"/>
      <c r="OJ36" s="120"/>
      <c r="OK36" s="120"/>
      <c r="OL36" s="120"/>
      <c r="OM36" s="120"/>
      <c r="ON36" s="120"/>
      <c r="OO36" s="120"/>
      <c r="OP36" s="120"/>
      <c r="OQ36" s="120"/>
      <c r="OR36" s="120"/>
      <c r="OS36" s="120"/>
      <c r="OT36" s="120"/>
      <c r="OU36" s="120"/>
      <c r="OV36" s="120"/>
      <c r="OW36" s="120"/>
      <c r="OX36" s="120"/>
      <c r="OY36" s="120"/>
      <c r="OZ36" s="120"/>
      <c r="PA36" s="120"/>
      <c r="PB36" s="120"/>
      <c r="PC36" s="120"/>
      <c r="PD36" s="120"/>
      <c r="PE36" s="120"/>
      <c r="PF36" s="120"/>
      <c r="PG36" s="120"/>
      <c r="PH36" s="120"/>
      <c r="PI36" s="120"/>
      <c r="PJ36" s="120"/>
      <c r="PK36" s="120"/>
      <c r="PL36" s="120"/>
      <c r="PM36" s="120"/>
      <c r="PN36" s="120"/>
      <c r="PO36" s="120"/>
      <c r="PP36" s="120"/>
      <c r="PQ36" s="120"/>
      <c r="PR36" s="120"/>
      <c r="PS36" s="120"/>
      <c r="PT36" s="120"/>
      <c r="PU36" s="120"/>
      <c r="PV36" s="120"/>
      <c r="PW36" s="120"/>
      <c r="PX36" s="120"/>
      <c r="PY36" s="120"/>
      <c r="PZ36" s="120"/>
      <c r="QA36" s="120"/>
      <c r="QB36" s="120"/>
      <c r="QC36" s="120"/>
      <c r="QD36" s="120"/>
      <c r="QE36" s="120"/>
      <c r="QF36" s="120"/>
      <c r="QG36" s="120"/>
      <c r="QH36" s="120"/>
      <c r="QI36" s="120"/>
      <c r="QJ36" s="120"/>
      <c r="QK36" s="120"/>
      <c r="QL36" s="120"/>
      <c r="QM36" s="120"/>
      <c r="QN36" s="120"/>
      <c r="QO36" s="120"/>
      <c r="QP36" s="120"/>
      <c r="QQ36" s="120"/>
      <c r="QR36" s="120"/>
      <c r="QS36" s="120"/>
      <c r="QT36" s="120"/>
      <c r="QU36" s="120"/>
      <c r="QV36" s="120"/>
      <c r="QW36" s="120"/>
      <c r="QX36" s="120"/>
      <c r="QY36" s="120"/>
      <c r="QZ36" s="120"/>
      <c r="RA36" s="120"/>
      <c r="RB36" s="120"/>
      <c r="RC36" s="120"/>
      <c r="RD36" s="120"/>
      <c r="RE36" s="120"/>
      <c r="RF36" s="120"/>
      <c r="RG36" s="120"/>
      <c r="RH36" s="120"/>
      <c r="RI36" s="120"/>
      <c r="RJ36" s="120"/>
      <c r="RK36" s="120"/>
      <c r="RL36" s="120"/>
      <c r="RM36" s="120"/>
      <c r="RN36" s="120"/>
      <c r="RO36" s="120"/>
      <c r="RP36" s="120"/>
      <c r="RQ36" s="120"/>
      <c r="RR36" s="120"/>
      <c r="RS36" s="120"/>
      <c r="RT36" s="120"/>
      <c r="RU36" s="120"/>
      <c r="RV36" s="120"/>
      <c r="RW36" s="120"/>
      <c r="RX36" s="120"/>
      <c r="RY36" s="120"/>
      <c r="RZ36" s="120"/>
      <c r="SA36" s="120"/>
      <c r="SB36" s="120"/>
      <c r="SC36" s="120"/>
      <c r="SD36" s="120"/>
      <c r="SE36" s="120"/>
      <c r="SF36" s="120"/>
      <c r="SG36" s="120"/>
      <c r="SH36" s="120"/>
      <c r="SI36" s="120"/>
      <c r="SJ36" s="120"/>
      <c r="SK36" s="120"/>
      <c r="SL36" s="120"/>
      <c r="SM36" s="120"/>
      <c r="SN36" s="120"/>
      <c r="SO36" s="120"/>
      <c r="SP36" s="120"/>
      <c r="SQ36" s="120"/>
      <c r="SR36" s="120"/>
      <c r="SS36" s="120"/>
      <c r="ST36" s="120"/>
      <c r="SU36" s="120"/>
      <c r="SV36" s="120"/>
      <c r="SW36" s="120"/>
      <c r="SX36" s="120"/>
      <c r="SY36" s="120"/>
      <c r="SZ36" s="120"/>
      <c r="TA36" s="120"/>
      <c r="TB36" s="120"/>
      <c r="TC36" s="120"/>
      <c r="TD36" s="120"/>
      <c r="TE36" s="120"/>
      <c r="TF36" s="120"/>
      <c r="TG36" s="120"/>
      <c r="TH36" s="120"/>
      <c r="TI36" s="120"/>
      <c r="TJ36" s="120"/>
      <c r="TK36" s="120"/>
      <c r="TL36" s="120"/>
      <c r="TM36" s="120"/>
      <c r="TN36" s="120"/>
      <c r="TO36" s="120"/>
      <c r="TP36" s="120"/>
      <c r="TQ36" s="120"/>
      <c r="TR36" s="120"/>
      <c r="TS36" s="120"/>
      <c r="TT36" s="120"/>
      <c r="TU36" s="120"/>
      <c r="TV36" s="120"/>
      <c r="TW36" s="120"/>
      <c r="TX36" s="120"/>
      <c r="TY36" s="120"/>
      <c r="TZ36" s="120"/>
      <c r="UA36" s="120"/>
      <c r="UB36" s="120"/>
      <c r="UC36" s="120"/>
      <c r="UD36" s="120"/>
      <c r="UE36" s="120"/>
      <c r="UF36" s="120"/>
      <c r="UG36" s="120"/>
      <c r="UH36" s="120"/>
      <c r="UI36" s="120"/>
      <c r="UJ36" s="120"/>
      <c r="UK36" s="120"/>
      <c r="UL36" s="120"/>
      <c r="UM36" s="120"/>
      <c r="UN36" s="120"/>
      <c r="UO36" s="120"/>
      <c r="UP36" s="120"/>
      <c r="UQ36" s="120"/>
      <c r="UR36" s="120"/>
      <c r="US36" s="120"/>
      <c r="UT36" s="120"/>
      <c r="UU36" s="120"/>
      <c r="UV36" s="120"/>
      <c r="UW36" s="120"/>
      <c r="UX36" s="120"/>
      <c r="UY36" s="120"/>
      <c r="UZ36" s="120"/>
      <c r="VA36" s="120"/>
      <c r="VB36" s="120"/>
      <c r="VC36" s="120"/>
      <c r="VD36" s="120"/>
      <c r="VE36" s="120"/>
      <c r="VF36" s="120"/>
      <c r="VG36" s="120"/>
      <c r="VH36" s="120"/>
      <c r="VI36" s="120"/>
      <c r="VJ36" s="120"/>
      <c r="VK36" s="120"/>
      <c r="VL36" s="120"/>
      <c r="VM36" s="120"/>
      <c r="VN36" s="120"/>
      <c r="VO36" s="120"/>
      <c r="VP36" s="120"/>
      <c r="VQ36" s="120"/>
      <c r="VR36" s="120"/>
      <c r="VS36" s="120"/>
      <c r="VT36" s="120"/>
      <c r="VU36" s="120"/>
      <c r="VV36" s="120"/>
      <c r="VW36" s="120"/>
      <c r="VX36" s="120"/>
      <c r="VY36" s="120"/>
      <c r="VZ36" s="120"/>
      <c r="WA36" s="120"/>
      <c r="WB36" s="120"/>
      <c r="WC36" s="120"/>
      <c r="WD36" s="120"/>
      <c r="WE36" s="120"/>
      <c r="WF36" s="120"/>
      <c r="WG36" s="120"/>
      <c r="WH36" s="120"/>
      <c r="WI36" s="120"/>
      <c r="WJ36" s="120"/>
      <c r="WK36" s="120"/>
      <c r="WL36" s="120"/>
      <c r="WM36" s="120"/>
      <c r="WN36" s="120"/>
      <c r="WO36" s="120"/>
      <c r="WP36" s="120"/>
      <c r="WQ36" s="120"/>
      <c r="WR36" s="120"/>
      <c r="WS36" s="120"/>
      <c r="WT36" s="120"/>
      <c r="WU36" s="120"/>
      <c r="WV36" s="120"/>
      <c r="WW36" s="120"/>
      <c r="WX36" s="120"/>
      <c r="WY36" s="120"/>
      <c r="WZ36" s="120"/>
      <c r="XA36" s="120"/>
      <c r="XB36" s="120"/>
      <c r="XC36" s="120"/>
      <c r="XD36" s="120"/>
      <c r="XE36" s="120"/>
      <c r="XF36" s="120"/>
      <c r="XG36" s="120"/>
      <c r="XH36" s="120"/>
      <c r="XI36" s="120"/>
      <c r="XJ36" s="120"/>
      <c r="XK36" s="120"/>
      <c r="XL36" s="120"/>
      <c r="XM36" s="120"/>
      <c r="XN36" s="120"/>
      <c r="XO36" s="120"/>
      <c r="XP36" s="120"/>
      <c r="XQ36" s="120"/>
      <c r="XR36" s="120"/>
      <c r="XS36" s="120"/>
      <c r="XT36" s="120"/>
      <c r="XU36" s="120"/>
      <c r="XV36" s="120"/>
      <c r="XW36" s="120"/>
      <c r="XX36" s="120"/>
      <c r="XY36" s="120"/>
      <c r="XZ36" s="120"/>
      <c r="YA36" s="120"/>
      <c r="YB36" s="120"/>
      <c r="YC36" s="120"/>
      <c r="YD36" s="120"/>
      <c r="YE36" s="120"/>
      <c r="YF36" s="120"/>
      <c r="YG36" s="120"/>
      <c r="YH36" s="120"/>
      <c r="YI36" s="120"/>
      <c r="YJ36" s="120"/>
      <c r="YK36" s="120"/>
      <c r="YL36" s="120"/>
      <c r="YM36" s="120"/>
      <c r="YN36" s="120"/>
      <c r="YO36" s="120"/>
      <c r="YP36" s="120"/>
      <c r="YQ36" s="120"/>
      <c r="YR36" s="120"/>
      <c r="YS36" s="120"/>
      <c r="YT36" s="120"/>
      <c r="YU36" s="120"/>
      <c r="YV36" s="120"/>
      <c r="YW36" s="120"/>
      <c r="YX36" s="120"/>
      <c r="YY36" s="120"/>
      <c r="YZ36" s="120"/>
      <c r="ZA36" s="120"/>
      <c r="ZB36" s="120"/>
      <c r="ZC36" s="120"/>
      <c r="ZD36" s="120"/>
      <c r="ZE36" s="120"/>
      <c r="ZF36" s="120"/>
      <c r="ZG36" s="120"/>
      <c r="ZH36" s="120"/>
      <c r="ZI36" s="120"/>
      <c r="ZJ36" s="120"/>
      <c r="ZK36" s="120"/>
      <c r="ZL36" s="120"/>
      <c r="ZM36" s="120"/>
      <c r="ZN36" s="120"/>
      <c r="ZO36" s="120"/>
      <c r="ZP36" s="120"/>
      <c r="ZQ36" s="120"/>
      <c r="ZR36" s="120"/>
      <c r="ZS36" s="120"/>
      <c r="ZT36" s="120"/>
      <c r="ZU36" s="120"/>
      <c r="ZV36" s="120"/>
      <c r="ZW36" s="120"/>
      <c r="ZX36" s="120"/>
      <c r="ZY36" s="120"/>
      <c r="ZZ36" s="120"/>
      <c r="AAA36" s="120"/>
    </row>
    <row r="37" spans="1:703" hidden="1" outlineLevel="1">
      <c r="A37" s="62">
        <v>41334</v>
      </c>
      <c r="B37" s="120">
        <v>2459.1945883200001</v>
      </c>
      <c r="C37" s="120">
        <v>694.58954515999994</v>
      </c>
      <c r="D37" s="120">
        <v>1.8406948999999999</v>
      </c>
      <c r="E37" s="120">
        <v>699.04103492000002</v>
      </c>
      <c r="F37" s="120">
        <v>38.98019034</v>
      </c>
      <c r="G37" s="120">
        <v>1.1853183199999999</v>
      </c>
      <c r="H37" s="120">
        <v>84.649512990000005</v>
      </c>
      <c r="I37" s="120">
        <v>713.09939896000003</v>
      </c>
      <c r="J37" s="120">
        <v>161.26062995000001</v>
      </c>
      <c r="K37" s="120">
        <v>1.5530605200000001</v>
      </c>
      <c r="L37" s="120">
        <v>3.4613393399999999</v>
      </c>
      <c r="M37" s="176" t="s">
        <v>191</v>
      </c>
      <c r="N37" s="120">
        <v>41.357989119999999</v>
      </c>
      <c r="O37" s="120">
        <v>1.5379606400000001</v>
      </c>
      <c r="P37" s="120">
        <v>0.6200947</v>
      </c>
      <c r="Q37" s="120">
        <v>7.9390053600000003</v>
      </c>
      <c r="R37" s="120">
        <v>4.4329646699999996</v>
      </c>
      <c r="S37" s="120">
        <v>1.7396899100000001</v>
      </c>
      <c r="T37" s="120">
        <v>1.90615852</v>
      </c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  <c r="IW37" s="120"/>
      <c r="IX37" s="120"/>
      <c r="IY37" s="120"/>
      <c r="IZ37" s="120"/>
      <c r="JA37" s="120"/>
      <c r="JB37" s="120"/>
      <c r="JC37" s="120"/>
      <c r="JD37" s="120"/>
      <c r="JE37" s="120"/>
      <c r="JF37" s="120"/>
      <c r="JG37" s="120"/>
      <c r="JH37" s="120"/>
      <c r="JI37" s="120"/>
      <c r="JJ37" s="120"/>
      <c r="JK37" s="120"/>
      <c r="JL37" s="120"/>
      <c r="JM37" s="120"/>
      <c r="JN37" s="120"/>
      <c r="JO37" s="120"/>
      <c r="JP37" s="120"/>
      <c r="JQ37" s="120"/>
      <c r="JR37" s="120"/>
      <c r="JS37" s="120"/>
      <c r="JT37" s="120"/>
      <c r="JU37" s="120"/>
      <c r="JV37" s="120"/>
      <c r="JW37" s="120"/>
      <c r="JX37" s="120"/>
      <c r="JY37" s="120"/>
      <c r="JZ37" s="120"/>
      <c r="KA37" s="120"/>
      <c r="KB37" s="120"/>
      <c r="KC37" s="120"/>
      <c r="KD37" s="120"/>
      <c r="KE37" s="120"/>
      <c r="KF37" s="120"/>
      <c r="KG37" s="120"/>
      <c r="KH37" s="120"/>
      <c r="KI37" s="120"/>
      <c r="KJ37" s="120"/>
      <c r="KK37" s="120"/>
      <c r="KL37" s="120"/>
      <c r="KM37" s="120"/>
      <c r="KN37" s="120"/>
      <c r="KO37" s="120"/>
      <c r="KP37" s="120"/>
      <c r="KQ37" s="120"/>
      <c r="KR37" s="120"/>
      <c r="KS37" s="120"/>
      <c r="KT37" s="120"/>
      <c r="KU37" s="120"/>
      <c r="KV37" s="120"/>
      <c r="KW37" s="120"/>
      <c r="KX37" s="120"/>
      <c r="KY37" s="120"/>
      <c r="KZ37" s="120"/>
      <c r="LA37" s="120"/>
      <c r="LB37" s="120"/>
      <c r="LC37" s="120"/>
      <c r="LD37" s="120"/>
      <c r="LE37" s="120"/>
      <c r="LF37" s="120"/>
      <c r="LG37" s="120"/>
      <c r="LH37" s="120"/>
      <c r="LI37" s="120"/>
      <c r="LJ37" s="120"/>
      <c r="LK37" s="120"/>
      <c r="LL37" s="120"/>
      <c r="LM37" s="120"/>
      <c r="LN37" s="120"/>
      <c r="LO37" s="120"/>
      <c r="LP37" s="120"/>
      <c r="LQ37" s="120"/>
      <c r="LR37" s="120"/>
      <c r="LS37" s="120"/>
      <c r="LT37" s="120"/>
      <c r="LU37" s="120"/>
      <c r="LV37" s="120"/>
      <c r="LW37" s="120"/>
      <c r="LX37" s="120"/>
      <c r="LY37" s="120"/>
      <c r="LZ37" s="120"/>
      <c r="MA37" s="120"/>
      <c r="MB37" s="120"/>
      <c r="MC37" s="120"/>
      <c r="MD37" s="120"/>
      <c r="ME37" s="120"/>
      <c r="MF37" s="120"/>
      <c r="MG37" s="120"/>
      <c r="MH37" s="120"/>
      <c r="MI37" s="120"/>
      <c r="MJ37" s="120"/>
      <c r="MK37" s="120"/>
      <c r="ML37" s="120"/>
      <c r="MM37" s="120"/>
      <c r="MN37" s="120"/>
      <c r="MO37" s="120"/>
      <c r="MP37" s="120"/>
      <c r="MQ37" s="120"/>
      <c r="MR37" s="120"/>
      <c r="MS37" s="120"/>
      <c r="MT37" s="120"/>
      <c r="MU37" s="120"/>
      <c r="MV37" s="120"/>
      <c r="MW37" s="120"/>
      <c r="MX37" s="120"/>
      <c r="MY37" s="120"/>
      <c r="MZ37" s="120"/>
      <c r="NA37" s="120"/>
      <c r="NB37" s="120"/>
      <c r="NC37" s="120"/>
      <c r="ND37" s="120"/>
      <c r="NE37" s="120"/>
      <c r="NF37" s="120"/>
      <c r="NG37" s="120"/>
      <c r="NH37" s="120"/>
      <c r="NI37" s="120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0"/>
      <c r="NY37" s="120"/>
      <c r="NZ37" s="120"/>
      <c r="OA37" s="120"/>
      <c r="OB37" s="120"/>
      <c r="OC37" s="120"/>
      <c r="OD37" s="120"/>
      <c r="OE37" s="120"/>
      <c r="OF37" s="120"/>
      <c r="OG37" s="120"/>
      <c r="OH37" s="120"/>
      <c r="OI37" s="120"/>
      <c r="OJ37" s="120"/>
      <c r="OK37" s="120"/>
      <c r="OL37" s="120"/>
      <c r="OM37" s="120"/>
      <c r="ON37" s="120"/>
      <c r="OO37" s="120"/>
      <c r="OP37" s="120"/>
      <c r="OQ37" s="120"/>
      <c r="OR37" s="120"/>
      <c r="OS37" s="120"/>
      <c r="OT37" s="120"/>
      <c r="OU37" s="120"/>
      <c r="OV37" s="120"/>
      <c r="OW37" s="120"/>
      <c r="OX37" s="120"/>
      <c r="OY37" s="120"/>
      <c r="OZ37" s="120"/>
      <c r="PA37" s="120"/>
      <c r="PB37" s="120"/>
      <c r="PC37" s="120"/>
      <c r="PD37" s="120"/>
      <c r="PE37" s="120"/>
      <c r="PF37" s="120"/>
      <c r="PG37" s="120"/>
      <c r="PH37" s="120"/>
      <c r="PI37" s="120"/>
      <c r="PJ37" s="120"/>
      <c r="PK37" s="120"/>
      <c r="PL37" s="120"/>
      <c r="PM37" s="120"/>
      <c r="PN37" s="120"/>
      <c r="PO37" s="120"/>
      <c r="PP37" s="120"/>
      <c r="PQ37" s="120"/>
      <c r="PR37" s="120"/>
      <c r="PS37" s="120"/>
      <c r="PT37" s="120"/>
      <c r="PU37" s="120"/>
      <c r="PV37" s="120"/>
      <c r="PW37" s="120"/>
      <c r="PX37" s="120"/>
      <c r="PY37" s="120"/>
      <c r="PZ37" s="120"/>
      <c r="QA37" s="120"/>
      <c r="QB37" s="120"/>
      <c r="QC37" s="120"/>
      <c r="QD37" s="120"/>
      <c r="QE37" s="120"/>
      <c r="QF37" s="120"/>
      <c r="QG37" s="120"/>
      <c r="QH37" s="120"/>
      <c r="QI37" s="120"/>
      <c r="QJ37" s="120"/>
      <c r="QK37" s="120"/>
      <c r="QL37" s="120"/>
      <c r="QM37" s="120"/>
      <c r="QN37" s="120"/>
      <c r="QO37" s="120"/>
      <c r="QP37" s="120"/>
      <c r="QQ37" s="120"/>
      <c r="QR37" s="120"/>
      <c r="QS37" s="120"/>
      <c r="QT37" s="120"/>
      <c r="QU37" s="120"/>
      <c r="QV37" s="120"/>
      <c r="QW37" s="120"/>
      <c r="QX37" s="120"/>
      <c r="QY37" s="120"/>
      <c r="QZ37" s="120"/>
      <c r="RA37" s="120"/>
      <c r="RB37" s="120"/>
      <c r="RC37" s="120"/>
      <c r="RD37" s="120"/>
      <c r="RE37" s="120"/>
      <c r="RF37" s="120"/>
      <c r="RG37" s="120"/>
      <c r="RH37" s="120"/>
      <c r="RI37" s="120"/>
      <c r="RJ37" s="120"/>
      <c r="RK37" s="120"/>
      <c r="RL37" s="120"/>
      <c r="RM37" s="120"/>
      <c r="RN37" s="120"/>
      <c r="RO37" s="120"/>
      <c r="RP37" s="120"/>
      <c r="RQ37" s="120"/>
      <c r="RR37" s="120"/>
      <c r="RS37" s="120"/>
      <c r="RT37" s="120"/>
      <c r="RU37" s="120"/>
      <c r="RV37" s="120"/>
      <c r="RW37" s="120"/>
      <c r="RX37" s="120"/>
      <c r="RY37" s="120"/>
      <c r="RZ37" s="120"/>
      <c r="SA37" s="120"/>
      <c r="SB37" s="120"/>
      <c r="SC37" s="120"/>
      <c r="SD37" s="120"/>
      <c r="SE37" s="120"/>
      <c r="SF37" s="120"/>
      <c r="SG37" s="120"/>
      <c r="SH37" s="120"/>
      <c r="SI37" s="120"/>
      <c r="SJ37" s="120"/>
      <c r="SK37" s="120"/>
      <c r="SL37" s="120"/>
      <c r="SM37" s="120"/>
      <c r="SN37" s="120"/>
      <c r="SO37" s="120"/>
      <c r="SP37" s="120"/>
      <c r="SQ37" s="120"/>
      <c r="SR37" s="120"/>
      <c r="SS37" s="120"/>
      <c r="ST37" s="120"/>
      <c r="SU37" s="120"/>
      <c r="SV37" s="120"/>
      <c r="SW37" s="120"/>
      <c r="SX37" s="120"/>
      <c r="SY37" s="120"/>
      <c r="SZ37" s="120"/>
      <c r="TA37" s="120"/>
      <c r="TB37" s="120"/>
      <c r="TC37" s="120"/>
      <c r="TD37" s="120"/>
      <c r="TE37" s="120"/>
      <c r="TF37" s="120"/>
      <c r="TG37" s="120"/>
      <c r="TH37" s="120"/>
      <c r="TI37" s="120"/>
      <c r="TJ37" s="120"/>
      <c r="TK37" s="120"/>
      <c r="TL37" s="120"/>
      <c r="TM37" s="120"/>
      <c r="TN37" s="120"/>
      <c r="TO37" s="120"/>
      <c r="TP37" s="120"/>
      <c r="TQ37" s="120"/>
      <c r="TR37" s="120"/>
      <c r="TS37" s="120"/>
      <c r="TT37" s="120"/>
      <c r="TU37" s="120"/>
      <c r="TV37" s="120"/>
      <c r="TW37" s="120"/>
      <c r="TX37" s="120"/>
      <c r="TY37" s="120"/>
      <c r="TZ37" s="120"/>
      <c r="UA37" s="120"/>
      <c r="UB37" s="120"/>
      <c r="UC37" s="120"/>
      <c r="UD37" s="120"/>
      <c r="UE37" s="120"/>
      <c r="UF37" s="120"/>
      <c r="UG37" s="120"/>
      <c r="UH37" s="120"/>
      <c r="UI37" s="120"/>
      <c r="UJ37" s="120"/>
      <c r="UK37" s="120"/>
      <c r="UL37" s="120"/>
      <c r="UM37" s="120"/>
      <c r="UN37" s="120"/>
      <c r="UO37" s="120"/>
      <c r="UP37" s="120"/>
      <c r="UQ37" s="120"/>
      <c r="UR37" s="120"/>
      <c r="US37" s="120"/>
      <c r="UT37" s="120"/>
      <c r="UU37" s="120"/>
      <c r="UV37" s="120"/>
      <c r="UW37" s="120"/>
      <c r="UX37" s="120"/>
      <c r="UY37" s="120"/>
      <c r="UZ37" s="120"/>
      <c r="VA37" s="120"/>
      <c r="VB37" s="120"/>
      <c r="VC37" s="120"/>
      <c r="VD37" s="120"/>
      <c r="VE37" s="120"/>
      <c r="VF37" s="120"/>
      <c r="VG37" s="120"/>
      <c r="VH37" s="120"/>
      <c r="VI37" s="120"/>
      <c r="VJ37" s="120"/>
      <c r="VK37" s="120"/>
      <c r="VL37" s="120"/>
      <c r="VM37" s="120"/>
      <c r="VN37" s="120"/>
      <c r="VO37" s="120"/>
      <c r="VP37" s="120"/>
      <c r="VQ37" s="120"/>
      <c r="VR37" s="120"/>
      <c r="VS37" s="120"/>
      <c r="VT37" s="120"/>
      <c r="VU37" s="120"/>
      <c r="VV37" s="120"/>
      <c r="VW37" s="120"/>
      <c r="VX37" s="120"/>
      <c r="VY37" s="120"/>
      <c r="VZ37" s="120"/>
      <c r="WA37" s="120"/>
      <c r="WB37" s="120"/>
      <c r="WC37" s="120"/>
      <c r="WD37" s="120"/>
      <c r="WE37" s="120"/>
      <c r="WF37" s="120"/>
      <c r="WG37" s="120"/>
      <c r="WH37" s="120"/>
      <c r="WI37" s="120"/>
      <c r="WJ37" s="120"/>
      <c r="WK37" s="120"/>
      <c r="WL37" s="120"/>
      <c r="WM37" s="120"/>
      <c r="WN37" s="120"/>
      <c r="WO37" s="120"/>
      <c r="WP37" s="120"/>
      <c r="WQ37" s="120"/>
      <c r="WR37" s="120"/>
      <c r="WS37" s="120"/>
      <c r="WT37" s="120"/>
      <c r="WU37" s="120"/>
      <c r="WV37" s="120"/>
      <c r="WW37" s="120"/>
      <c r="WX37" s="120"/>
      <c r="WY37" s="120"/>
      <c r="WZ37" s="120"/>
      <c r="XA37" s="120"/>
      <c r="XB37" s="120"/>
      <c r="XC37" s="120"/>
      <c r="XD37" s="120"/>
      <c r="XE37" s="120"/>
      <c r="XF37" s="120"/>
      <c r="XG37" s="120"/>
      <c r="XH37" s="120"/>
      <c r="XI37" s="120"/>
      <c r="XJ37" s="120"/>
      <c r="XK37" s="120"/>
      <c r="XL37" s="120"/>
      <c r="XM37" s="120"/>
      <c r="XN37" s="120"/>
      <c r="XO37" s="120"/>
      <c r="XP37" s="120"/>
      <c r="XQ37" s="120"/>
      <c r="XR37" s="120"/>
      <c r="XS37" s="120"/>
      <c r="XT37" s="120"/>
      <c r="XU37" s="120"/>
      <c r="XV37" s="120"/>
      <c r="XW37" s="120"/>
      <c r="XX37" s="120"/>
      <c r="XY37" s="120"/>
      <c r="XZ37" s="120"/>
      <c r="YA37" s="120"/>
      <c r="YB37" s="120"/>
      <c r="YC37" s="120"/>
      <c r="YD37" s="120"/>
      <c r="YE37" s="120"/>
      <c r="YF37" s="120"/>
      <c r="YG37" s="120"/>
      <c r="YH37" s="120"/>
      <c r="YI37" s="120"/>
      <c r="YJ37" s="120"/>
      <c r="YK37" s="120"/>
      <c r="YL37" s="120"/>
      <c r="YM37" s="120"/>
      <c r="YN37" s="120"/>
      <c r="YO37" s="120"/>
      <c r="YP37" s="120"/>
      <c r="YQ37" s="120"/>
      <c r="YR37" s="120"/>
      <c r="YS37" s="120"/>
      <c r="YT37" s="120"/>
      <c r="YU37" s="120"/>
      <c r="YV37" s="120"/>
      <c r="YW37" s="120"/>
      <c r="YX37" s="120"/>
      <c r="YY37" s="120"/>
      <c r="YZ37" s="120"/>
      <c r="ZA37" s="120"/>
      <c r="ZB37" s="120"/>
      <c r="ZC37" s="120"/>
      <c r="ZD37" s="120"/>
      <c r="ZE37" s="120"/>
      <c r="ZF37" s="120"/>
      <c r="ZG37" s="120"/>
      <c r="ZH37" s="120"/>
      <c r="ZI37" s="120"/>
      <c r="ZJ37" s="120"/>
      <c r="ZK37" s="120"/>
      <c r="ZL37" s="120"/>
      <c r="ZM37" s="120"/>
      <c r="ZN37" s="120"/>
      <c r="ZO37" s="120"/>
      <c r="ZP37" s="120"/>
      <c r="ZQ37" s="120"/>
      <c r="ZR37" s="120"/>
      <c r="ZS37" s="120"/>
      <c r="ZT37" s="120"/>
      <c r="ZU37" s="120"/>
      <c r="ZV37" s="120"/>
      <c r="ZW37" s="120"/>
      <c r="ZX37" s="120"/>
      <c r="ZY37" s="120"/>
      <c r="ZZ37" s="120"/>
      <c r="AAA37" s="120"/>
    </row>
    <row r="38" spans="1:703" hidden="1" outlineLevel="1">
      <c r="A38" s="62">
        <v>41365</v>
      </c>
      <c r="B38" s="120">
        <v>2501.0178454500001</v>
      </c>
      <c r="C38" s="120">
        <v>735.24495471</v>
      </c>
      <c r="D38" s="120">
        <v>1.96973262</v>
      </c>
      <c r="E38" s="120">
        <v>691.16895</v>
      </c>
      <c r="F38" s="120">
        <v>34.20652793</v>
      </c>
      <c r="G38" s="120">
        <v>1.3028202600000001</v>
      </c>
      <c r="H38" s="120">
        <v>85.586522709999997</v>
      </c>
      <c r="I38" s="120">
        <v>726.94329373000005</v>
      </c>
      <c r="J38" s="120">
        <v>160.49260022999999</v>
      </c>
      <c r="K38" s="120">
        <v>1.62007064</v>
      </c>
      <c r="L38" s="120">
        <v>3.4623403499999998</v>
      </c>
      <c r="M38" s="176" t="s">
        <v>191</v>
      </c>
      <c r="N38" s="120">
        <v>41.46415665</v>
      </c>
      <c r="O38" s="120">
        <v>1.25479181</v>
      </c>
      <c r="P38" s="120">
        <v>0.59521816999999999</v>
      </c>
      <c r="Q38" s="120">
        <v>7.8357442800000001</v>
      </c>
      <c r="R38" s="120">
        <v>4.4001010100000002</v>
      </c>
      <c r="S38" s="120">
        <v>1.58596267</v>
      </c>
      <c r="T38" s="120">
        <v>1.88405768</v>
      </c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  <c r="IW38" s="120"/>
      <c r="IX38" s="120"/>
      <c r="IY38" s="120"/>
      <c r="IZ38" s="120"/>
      <c r="JA38" s="120"/>
      <c r="JB38" s="120"/>
      <c r="JC38" s="120"/>
      <c r="JD38" s="120"/>
      <c r="JE38" s="120"/>
      <c r="JF38" s="120"/>
      <c r="JG38" s="120"/>
      <c r="JH38" s="120"/>
      <c r="JI38" s="120"/>
      <c r="JJ38" s="120"/>
      <c r="JK38" s="120"/>
      <c r="JL38" s="120"/>
      <c r="JM38" s="120"/>
      <c r="JN38" s="120"/>
      <c r="JO38" s="120"/>
      <c r="JP38" s="120"/>
      <c r="JQ38" s="120"/>
      <c r="JR38" s="120"/>
      <c r="JS38" s="120"/>
      <c r="JT38" s="120"/>
      <c r="JU38" s="120"/>
      <c r="JV38" s="120"/>
      <c r="JW38" s="120"/>
      <c r="JX38" s="120"/>
      <c r="JY38" s="120"/>
      <c r="JZ38" s="120"/>
      <c r="KA38" s="120"/>
      <c r="KB38" s="120"/>
      <c r="KC38" s="120"/>
      <c r="KD38" s="120"/>
      <c r="KE38" s="120"/>
      <c r="KF38" s="120"/>
      <c r="KG38" s="120"/>
      <c r="KH38" s="120"/>
      <c r="KI38" s="120"/>
      <c r="KJ38" s="120"/>
      <c r="KK38" s="120"/>
      <c r="KL38" s="120"/>
      <c r="KM38" s="120"/>
      <c r="KN38" s="120"/>
      <c r="KO38" s="120"/>
      <c r="KP38" s="120"/>
      <c r="KQ38" s="120"/>
      <c r="KR38" s="120"/>
      <c r="KS38" s="120"/>
      <c r="KT38" s="120"/>
      <c r="KU38" s="120"/>
      <c r="KV38" s="120"/>
      <c r="KW38" s="120"/>
      <c r="KX38" s="120"/>
      <c r="KY38" s="120"/>
      <c r="KZ38" s="120"/>
      <c r="LA38" s="120"/>
      <c r="LB38" s="120"/>
      <c r="LC38" s="120"/>
      <c r="LD38" s="120"/>
      <c r="LE38" s="120"/>
      <c r="LF38" s="120"/>
      <c r="LG38" s="120"/>
      <c r="LH38" s="120"/>
      <c r="LI38" s="120"/>
      <c r="LJ38" s="120"/>
      <c r="LK38" s="120"/>
      <c r="LL38" s="120"/>
      <c r="LM38" s="120"/>
      <c r="LN38" s="120"/>
      <c r="LO38" s="120"/>
      <c r="LP38" s="120"/>
      <c r="LQ38" s="120"/>
      <c r="LR38" s="120"/>
      <c r="LS38" s="120"/>
      <c r="LT38" s="120"/>
      <c r="LU38" s="120"/>
      <c r="LV38" s="120"/>
      <c r="LW38" s="120"/>
      <c r="LX38" s="120"/>
      <c r="LY38" s="120"/>
      <c r="LZ38" s="120"/>
      <c r="MA38" s="120"/>
      <c r="MB38" s="120"/>
      <c r="MC38" s="120"/>
      <c r="MD38" s="120"/>
      <c r="ME38" s="120"/>
      <c r="MF38" s="120"/>
      <c r="MG38" s="120"/>
      <c r="MH38" s="120"/>
      <c r="MI38" s="120"/>
      <c r="MJ38" s="120"/>
      <c r="MK38" s="120"/>
      <c r="ML38" s="120"/>
      <c r="MM38" s="120"/>
      <c r="MN38" s="120"/>
      <c r="MO38" s="120"/>
      <c r="MP38" s="120"/>
      <c r="MQ38" s="120"/>
      <c r="MR38" s="120"/>
      <c r="MS38" s="120"/>
      <c r="MT38" s="120"/>
      <c r="MU38" s="120"/>
      <c r="MV38" s="120"/>
      <c r="MW38" s="120"/>
      <c r="MX38" s="120"/>
      <c r="MY38" s="120"/>
      <c r="MZ38" s="120"/>
      <c r="NA38" s="120"/>
      <c r="NB38" s="120"/>
      <c r="NC38" s="120"/>
      <c r="ND38" s="120"/>
      <c r="NE38" s="120"/>
      <c r="NF38" s="120"/>
      <c r="NG38" s="120"/>
      <c r="NH38" s="120"/>
      <c r="NI38" s="120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0"/>
      <c r="NX38" s="120"/>
      <c r="NY38" s="120"/>
      <c r="NZ38" s="120"/>
      <c r="OA38" s="120"/>
      <c r="OB38" s="120"/>
      <c r="OC38" s="120"/>
      <c r="OD38" s="120"/>
      <c r="OE38" s="120"/>
      <c r="OF38" s="120"/>
      <c r="OG38" s="120"/>
      <c r="OH38" s="120"/>
      <c r="OI38" s="120"/>
      <c r="OJ38" s="120"/>
      <c r="OK38" s="120"/>
      <c r="OL38" s="120"/>
      <c r="OM38" s="120"/>
      <c r="ON38" s="120"/>
      <c r="OO38" s="120"/>
      <c r="OP38" s="120"/>
      <c r="OQ38" s="120"/>
      <c r="OR38" s="120"/>
      <c r="OS38" s="120"/>
      <c r="OT38" s="120"/>
      <c r="OU38" s="120"/>
      <c r="OV38" s="120"/>
      <c r="OW38" s="120"/>
      <c r="OX38" s="120"/>
      <c r="OY38" s="120"/>
      <c r="OZ38" s="120"/>
      <c r="PA38" s="120"/>
      <c r="PB38" s="120"/>
      <c r="PC38" s="120"/>
      <c r="PD38" s="120"/>
      <c r="PE38" s="120"/>
      <c r="PF38" s="120"/>
      <c r="PG38" s="120"/>
      <c r="PH38" s="120"/>
      <c r="PI38" s="120"/>
      <c r="PJ38" s="120"/>
      <c r="PK38" s="120"/>
      <c r="PL38" s="120"/>
      <c r="PM38" s="120"/>
      <c r="PN38" s="120"/>
      <c r="PO38" s="120"/>
      <c r="PP38" s="120"/>
      <c r="PQ38" s="120"/>
      <c r="PR38" s="120"/>
      <c r="PS38" s="120"/>
      <c r="PT38" s="120"/>
      <c r="PU38" s="120"/>
      <c r="PV38" s="120"/>
      <c r="PW38" s="120"/>
      <c r="PX38" s="120"/>
      <c r="PY38" s="120"/>
      <c r="PZ38" s="120"/>
      <c r="QA38" s="120"/>
      <c r="QB38" s="120"/>
      <c r="QC38" s="120"/>
      <c r="QD38" s="120"/>
      <c r="QE38" s="120"/>
      <c r="QF38" s="120"/>
      <c r="QG38" s="120"/>
      <c r="QH38" s="120"/>
      <c r="QI38" s="120"/>
      <c r="QJ38" s="120"/>
      <c r="QK38" s="120"/>
      <c r="QL38" s="120"/>
      <c r="QM38" s="120"/>
      <c r="QN38" s="120"/>
      <c r="QO38" s="120"/>
      <c r="QP38" s="120"/>
      <c r="QQ38" s="120"/>
      <c r="QR38" s="120"/>
      <c r="QS38" s="120"/>
      <c r="QT38" s="120"/>
      <c r="QU38" s="120"/>
      <c r="QV38" s="120"/>
      <c r="QW38" s="120"/>
      <c r="QX38" s="120"/>
      <c r="QY38" s="120"/>
      <c r="QZ38" s="120"/>
      <c r="RA38" s="120"/>
      <c r="RB38" s="120"/>
      <c r="RC38" s="120"/>
      <c r="RD38" s="120"/>
      <c r="RE38" s="120"/>
      <c r="RF38" s="120"/>
      <c r="RG38" s="120"/>
      <c r="RH38" s="120"/>
      <c r="RI38" s="120"/>
      <c r="RJ38" s="120"/>
      <c r="RK38" s="120"/>
      <c r="RL38" s="120"/>
      <c r="RM38" s="120"/>
      <c r="RN38" s="120"/>
      <c r="RO38" s="120"/>
      <c r="RP38" s="120"/>
      <c r="RQ38" s="120"/>
      <c r="RR38" s="120"/>
      <c r="RS38" s="120"/>
      <c r="RT38" s="120"/>
      <c r="RU38" s="120"/>
      <c r="RV38" s="120"/>
      <c r="RW38" s="120"/>
      <c r="RX38" s="120"/>
      <c r="RY38" s="120"/>
      <c r="RZ38" s="120"/>
      <c r="SA38" s="120"/>
      <c r="SB38" s="120"/>
      <c r="SC38" s="120"/>
      <c r="SD38" s="120"/>
      <c r="SE38" s="120"/>
      <c r="SF38" s="120"/>
      <c r="SG38" s="120"/>
      <c r="SH38" s="120"/>
      <c r="SI38" s="120"/>
      <c r="SJ38" s="120"/>
      <c r="SK38" s="120"/>
      <c r="SL38" s="120"/>
      <c r="SM38" s="120"/>
      <c r="SN38" s="120"/>
      <c r="SO38" s="120"/>
      <c r="SP38" s="120"/>
      <c r="SQ38" s="120"/>
      <c r="SR38" s="120"/>
      <c r="SS38" s="120"/>
      <c r="ST38" s="120"/>
      <c r="SU38" s="120"/>
      <c r="SV38" s="120"/>
      <c r="SW38" s="120"/>
      <c r="SX38" s="120"/>
      <c r="SY38" s="120"/>
      <c r="SZ38" s="120"/>
      <c r="TA38" s="120"/>
      <c r="TB38" s="120"/>
      <c r="TC38" s="120"/>
      <c r="TD38" s="120"/>
      <c r="TE38" s="120"/>
      <c r="TF38" s="120"/>
      <c r="TG38" s="120"/>
      <c r="TH38" s="120"/>
      <c r="TI38" s="120"/>
      <c r="TJ38" s="120"/>
      <c r="TK38" s="120"/>
      <c r="TL38" s="120"/>
      <c r="TM38" s="120"/>
      <c r="TN38" s="120"/>
      <c r="TO38" s="120"/>
      <c r="TP38" s="120"/>
      <c r="TQ38" s="120"/>
      <c r="TR38" s="120"/>
      <c r="TS38" s="120"/>
      <c r="TT38" s="120"/>
      <c r="TU38" s="120"/>
      <c r="TV38" s="120"/>
      <c r="TW38" s="120"/>
      <c r="TX38" s="120"/>
      <c r="TY38" s="120"/>
      <c r="TZ38" s="120"/>
      <c r="UA38" s="120"/>
      <c r="UB38" s="120"/>
      <c r="UC38" s="120"/>
      <c r="UD38" s="120"/>
      <c r="UE38" s="120"/>
      <c r="UF38" s="120"/>
      <c r="UG38" s="120"/>
      <c r="UH38" s="120"/>
      <c r="UI38" s="120"/>
      <c r="UJ38" s="120"/>
      <c r="UK38" s="120"/>
      <c r="UL38" s="120"/>
      <c r="UM38" s="120"/>
      <c r="UN38" s="120"/>
      <c r="UO38" s="120"/>
      <c r="UP38" s="120"/>
      <c r="UQ38" s="120"/>
      <c r="UR38" s="120"/>
      <c r="US38" s="120"/>
      <c r="UT38" s="120"/>
      <c r="UU38" s="120"/>
      <c r="UV38" s="120"/>
      <c r="UW38" s="120"/>
      <c r="UX38" s="120"/>
      <c r="UY38" s="120"/>
      <c r="UZ38" s="120"/>
      <c r="VA38" s="120"/>
      <c r="VB38" s="120"/>
      <c r="VC38" s="120"/>
      <c r="VD38" s="120"/>
      <c r="VE38" s="120"/>
      <c r="VF38" s="120"/>
      <c r="VG38" s="120"/>
      <c r="VH38" s="120"/>
      <c r="VI38" s="120"/>
      <c r="VJ38" s="120"/>
      <c r="VK38" s="120"/>
      <c r="VL38" s="120"/>
      <c r="VM38" s="120"/>
      <c r="VN38" s="120"/>
      <c r="VO38" s="120"/>
      <c r="VP38" s="120"/>
      <c r="VQ38" s="120"/>
      <c r="VR38" s="120"/>
      <c r="VS38" s="120"/>
      <c r="VT38" s="120"/>
      <c r="VU38" s="120"/>
      <c r="VV38" s="120"/>
      <c r="VW38" s="120"/>
      <c r="VX38" s="120"/>
      <c r="VY38" s="120"/>
      <c r="VZ38" s="120"/>
      <c r="WA38" s="120"/>
      <c r="WB38" s="120"/>
      <c r="WC38" s="120"/>
      <c r="WD38" s="120"/>
      <c r="WE38" s="120"/>
      <c r="WF38" s="120"/>
      <c r="WG38" s="120"/>
      <c r="WH38" s="120"/>
      <c r="WI38" s="120"/>
      <c r="WJ38" s="120"/>
      <c r="WK38" s="120"/>
      <c r="WL38" s="120"/>
      <c r="WM38" s="120"/>
      <c r="WN38" s="120"/>
      <c r="WO38" s="120"/>
      <c r="WP38" s="120"/>
      <c r="WQ38" s="120"/>
      <c r="WR38" s="120"/>
      <c r="WS38" s="120"/>
      <c r="WT38" s="120"/>
      <c r="WU38" s="120"/>
      <c r="WV38" s="120"/>
      <c r="WW38" s="120"/>
      <c r="WX38" s="120"/>
      <c r="WY38" s="120"/>
      <c r="WZ38" s="120"/>
      <c r="XA38" s="120"/>
      <c r="XB38" s="120"/>
      <c r="XC38" s="120"/>
      <c r="XD38" s="120"/>
      <c r="XE38" s="120"/>
      <c r="XF38" s="120"/>
      <c r="XG38" s="120"/>
      <c r="XH38" s="120"/>
      <c r="XI38" s="120"/>
      <c r="XJ38" s="120"/>
      <c r="XK38" s="120"/>
      <c r="XL38" s="120"/>
      <c r="XM38" s="120"/>
      <c r="XN38" s="120"/>
      <c r="XO38" s="120"/>
      <c r="XP38" s="120"/>
      <c r="XQ38" s="120"/>
      <c r="XR38" s="120"/>
      <c r="XS38" s="120"/>
      <c r="XT38" s="120"/>
      <c r="XU38" s="120"/>
      <c r="XV38" s="120"/>
      <c r="XW38" s="120"/>
      <c r="XX38" s="120"/>
      <c r="XY38" s="120"/>
      <c r="XZ38" s="120"/>
      <c r="YA38" s="120"/>
      <c r="YB38" s="120"/>
      <c r="YC38" s="120"/>
      <c r="YD38" s="120"/>
      <c r="YE38" s="120"/>
      <c r="YF38" s="120"/>
      <c r="YG38" s="120"/>
      <c r="YH38" s="120"/>
      <c r="YI38" s="120"/>
      <c r="YJ38" s="120"/>
      <c r="YK38" s="120"/>
      <c r="YL38" s="120"/>
      <c r="YM38" s="120"/>
      <c r="YN38" s="120"/>
      <c r="YO38" s="120"/>
      <c r="YP38" s="120"/>
      <c r="YQ38" s="120"/>
      <c r="YR38" s="120"/>
      <c r="YS38" s="120"/>
      <c r="YT38" s="120"/>
      <c r="YU38" s="120"/>
      <c r="YV38" s="120"/>
      <c r="YW38" s="120"/>
      <c r="YX38" s="120"/>
      <c r="YY38" s="120"/>
      <c r="YZ38" s="120"/>
      <c r="ZA38" s="120"/>
      <c r="ZB38" s="120"/>
      <c r="ZC38" s="120"/>
      <c r="ZD38" s="120"/>
      <c r="ZE38" s="120"/>
      <c r="ZF38" s="120"/>
      <c r="ZG38" s="120"/>
      <c r="ZH38" s="120"/>
      <c r="ZI38" s="120"/>
      <c r="ZJ38" s="120"/>
      <c r="ZK38" s="120"/>
      <c r="ZL38" s="120"/>
      <c r="ZM38" s="120"/>
      <c r="ZN38" s="120"/>
      <c r="ZO38" s="120"/>
      <c r="ZP38" s="120"/>
      <c r="ZQ38" s="120"/>
      <c r="ZR38" s="120"/>
      <c r="ZS38" s="120"/>
      <c r="ZT38" s="120"/>
      <c r="ZU38" s="120"/>
      <c r="ZV38" s="120"/>
      <c r="ZW38" s="120"/>
      <c r="ZX38" s="120"/>
      <c r="ZY38" s="120"/>
      <c r="ZZ38" s="120"/>
      <c r="AAA38" s="120"/>
    </row>
    <row r="39" spans="1:703" hidden="1" outlineLevel="1">
      <c r="A39" s="62">
        <v>41395</v>
      </c>
      <c r="B39" s="120">
        <v>2454.7348998699999</v>
      </c>
      <c r="C39" s="120">
        <v>696.5521698</v>
      </c>
      <c r="D39" s="120">
        <v>1.84934888</v>
      </c>
      <c r="E39" s="120">
        <v>691.11042771999996</v>
      </c>
      <c r="F39" s="120">
        <v>16.416597979999999</v>
      </c>
      <c r="G39" s="120">
        <v>1.22341144</v>
      </c>
      <c r="H39" s="120">
        <v>85.576379360000004</v>
      </c>
      <c r="I39" s="120">
        <v>730.15902124999991</v>
      </c>
      <c r="J39" s="120">
        <v>168.70688041</v>
      </c>
      <c r="K39" s="120">
        <v>1.49444194</v>
      </c>
      <c r="L39" s="120">
        <v>3.2551904500000002</v>
      </c>
      <c r="M39" s="176" t="s">
        <v>191</v>
      </c>
      <c r="N39" s="120">
        <v>41.182197909999999</v>
      </c>
      <c r="O39" s="120">
        <v>1.2407195600000001</v>
      </c>
      <c r="P39" s="120">
        <v>0.49003205</v>
      </c>
      <c r="Q39" s="120">
        <v>7.7106185700000003</v>
      </c>
      <c r="R39" s="120">
        <v>4.2457407700000003</v>
      </c>
      <c r="S39" s="120">
        <v>1.54668553</v>
      </c>
      <c r="T39" s="120">
        <v>1.97503625</v>
      </c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  <c r="IW39" s="120"/>
      <c r="IX39" s="120"/>
      <c r="IY39" s="120"/>
      <c r="IZ39" s="120"/>
      <c r="JA39" s="120"/>
      <c r="JB39" s="120"/>
      <c r="JC39" s="120"/>
      <c r="JD39" s="120"/>
      <c r="JE39" s="120"/>
      <c r="JF39" s="120"/>
      <c r="JG39" s="120"/>
      <c r="JH39" s="120"/>
      <c r="JI39" s="120"/>
      <c r="JJ39" s="120"/>
      <c r="JK39" s="120"/>
      <c r="JL39" s="120"/>
      <c r="JM39" s="120"/>
      <c r="JN39" s="120"/>
      <c r="JO39" s="120"/>
      <c r="JP39" s="120"/>
      <c r="JQ39" s="120"/>
      <c r="JR39" s="120"/>
      <c r="JS39" s="120"/>
      <c r="JT39" s="120"/>
      <c r="JU39" s="120"/>
      <c r="JV39" s="120"/>
      <c r="JW39" s="120"/>
      <c r="JX39" s="120"/>
      <c r="JY39" s="120"/>
      <c r="JZ39" s="120"/>
      <c r="KA39" s="120"/>
      <c r="KB39" s="120"/>
      <c r="KC39" s="120"/>
      <c r="KD39" s="120"/>
      <c r="KE39" s="120"/>
      <c r="KF39" s="120"/>
      <c r="KG39" s="120"/>
      <c r="KH39" s="120"/>
      <c r="KI39" s="120"/>
      <c r="KJ39" s="120"/>
      <c r="KK39" s="120"/>
      <c r="KL39" s="120"/>
      <c r="KM39" s="120"/>
      <c r="KN39" s="120"/>
      <c r="KO39" s="120"/>
      <c r="KP39" s="120"/>
      <c r="KQ39" s="120"/>
      <c r="KR39" s="120"/>
      <c r="KS39" s="120"/>
      <c r="KT39" s="120"/>
      <c r="KU39" s="120"/>
      <c r="KV39" s="120"/>
      <c r="KW39" s="120"/>
      <c r="KX39" s="120"/>
      <c r="KY39" s="120"/>
      <c r="KZ39" s="120"/>
      <c r="LA39" s="120"/>
      <c r="LB39" s="120"/>
      <c r="LC39" s="120"/>
      <c r="LD39" s="120"/>
      <c r="LE39" s="120"/>
      <c r="LF39" s="120"/>
      <c r="LG39" s="120"/>
      <c r="LH39" s="120"/>
      <c r="LI39" s="120"/>
      <c r="LJ39" s="120"/>
      <c r="LK39" s="120"/>
      <c r="LL39" s="120"/>
      <c r="LM39" s="120"/>
      <c r="LN39" s="120"/>
      <c r="LO39" s="120"/>
      <c r="LP39" s="120"/>
      <c r="LQ39" s="120"/>
      <c r="LR39" s="120"/>
      <c r="LS39" s="120"/>
      <c r="LT39" s="120"/>
      <c r="LU39" s="120"/>
      <c r="LV39" s="120"/>
      <c r="LW39" s="120"/>
      <c r="LX39" s="120"/>
      <c r="LY39" s="120"/>
      <c r="LZ39" s="120"/>
      <c r="MA39" s="120"/>
      <c r="MB39" s="120"/>
      <c r="MC39" s="120"/>
      <c r="MD39" s="120"/>
      <c r="ME39" s="120"/>
      <c r="MF39" s="120"/>
      <c r="MG39" s="120"/>
      <c r="MH39" s="120"/>
      <c r="MI39" s="120"/>
      <c r="MJ39" s="120"/>
      <c r="MK39" s="120"/>
      <c r="ML39" s="120"/>
      <c r="MM39" s="120"/>
      <c r="MN39" s="120"/>
      <c r="MO39" s="120"/>
      <c r="MP39" s="120"/>
      <c r="MQ39" s="120"/>
      <c r="MR39" s="120"/>
      <c r="MS39" s="120"/>
      <c r="MT39" s="120"/>
      <c r="MU39" s="120"/>
      <c r="MV39" s="120"/>
      <c r="MW39" s="120"/>
      <c r="MX39" s="120"/>
      <c r="MY39" s="120"/>
      <c r="MZ39" s="120"/>
      <c r="NA39" s="120"/>
      <c r="NB39" s="120"/>
      <c r="NC39" s="120"/>
      <c r="ND39" s="120"/>
      <c r="NE39" s="120"/>
      <c r="NF39" s="120"/>
      <c r="NG39" s="120"/>
      <c r="NH39" s="120"/>
      <c r="NI39" s="120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0"/>
      <c r="NY39" s="120"/>
      <c r="NZ39" s="120"/>
      <c r="OA39" s="120"/>
      <c r="OB39" s="120"/>
      <c r="OC39" s="120"/>
      <c r="OD39" s="120"/>
      <c r="OE39" s="120"/>
      <c r="OF39" s="120"/>
      <c r="OG39" s="120"/>
      <c r="OH39" s="120"/>
      <c r="OI39" s="120"/>
      <c r="OJ39" s="120"/>
      <c r="OK39" s="120"/>
      <c r="OL39" s="120"/>
      <c r="OM39" s="120"/>
      <c r="ON39" s="120"/>
      <c r="OO39" s="120"/>
      <c r="OP39" s="120"/>
      <c r="OQ39" s="120"/>
      <c r="OR39" s="120"/>
      <c r="OS39" s="120"/>
      <c r="OT39" s="120"/>
      <c r="OU39" s="120"/>
      <c r="OV39" s="120"/>
      <c r="OW39" s="120"/>
      <c r="OX39" s="120"/>
      <c r="OY39" s="120"/>
      <c r="OZ39" s="120"/>
      <c r="PA39" s="120"/>
      <c r="PB39" s="120"/>
      <c r="PC39" s="120"/>
      <c r="PD39" s="120"/>
      <c r="PE39" s="120"/>
      <c r="PF39" s="120"/>
      <c r="PG39" s="120"/>
      <c r="PH39" s="120"/>
      <c r="PI39" s="120"/>
      <c r="PJ39" s="120"/>
      <c r="PK39" s="120"/>
      <c r="PL39" s="120"/>
      <c r="PM39" s="120"/>
      <c r="PN39" s="120"/>
      <c r="PO39" s="120"/>
      <c r="PP39" s="120"/>
      <c r="PQ39" s="120"/>
      <c r="PR39" s="120"/>
      <c r="PS39" s="120"/>
      <c r="PT39" s="120"/>
      <c r="PU39" s="120"/>
      <c r="PV39" s="120"/>
      <c r="PW39" s="120"/>
      <c r="PX39" s="120"/>
      <c r="PY39" s="120"/>
      <c r="PZ39" s="120"/>
      <c r="QA39" s="120"/>
      <c r="QB39" s="120"/>
      <c r="QC39" s="120"/>
      <c r="QD39" s="120"/>
      <c r="QE39" s="120"/>
      <c r="QF39" s="120"/>
      <c r="QG39" s="120"/>
      <c r="QH39" s="120"/>
      <c r="QI39" s="120"/>
      <c r="QJ39" s="120"/>
      <c r="QK39" s="120"/>
      <c r="QL39" s="120"/>
      <c r="QM39" s="120"/>
      <c r="QN39" s="120"/>
      <c r="QO39" s="120"/>
      <c r="QP39" s="120"/>
      <c r="QQ39" s="120"/>
      <c r="QR39" s="120"/>
      <c r="QS39" s="120"/>
      <c r="QT39" s="120"/>
      <c r="QU39" s="120"/>
      <c r="QV39" s="120"/>
      <c r="QW39" s="120"/>
      <c r="QX39" s="120"/>
      <c r="QY39" s="120"/>
      <c r="QZ39" s="120"/>
      <c r="RA39" s="120"/>
      <c r="RB39" s="120"/>
      <c r="RC39" s="120"/>
      <c r="RD39" s="120"/>
      <c r="RE39" s="120"/>
      <c r="RF39" s="120"/>
      <c r="RG39" s="120"/>
      <c r="RH39" s="120"/>
      <c r="RI39" s="120"/>
      <c r="RJ39" s="120"/>
      <c r="RK39" s="120"/>
      <c r="RL39" s="120"/>
      <c r="RM39" s="120"/>
      <c r="RN39" s="120"/>
      <c r="RO39" s="120"/>
      <c r="RP39" s="120"/>
      <c r="RQ39" s="120"/>
      <c r="RR39" s="120"/>
      <c r="RS39" s="120"/>
      <c r="RT39" s="120"/>
      <c r="RU39" s="120"/>
      <c r="RV39" s="120"/>
      <c r="RW39" s="120"/>
      <c r="RX39" s="120"/>
      <c r="RY39" s="120"/>
      <c r="RZ39" s="120"/>
      <c r="SA39" s="120"/>
      <c r="SB39" s="120"/>
      <c r="SC39" s="120"/>
      <c r="SD39" s="120"/>
      <c r="SE39" s="120"/>
      <c r="SF39" s="120"/>
      <c r="SG39" s="120"/>
      <c r="SH39" s="120"/>
      <c r="SI39" s="120"/>
      <c r="SJ39" s="120"/>
      <c r="SK39" s="120"/>
      <c r="SL39" s="120"/>
      <c r="SM39" s="120"/>
      <c r="SN39" s="120"/>
      <c r="SO39" s="120"/>
      <c r="SP39" s="120"/>
      <c r="SQ39" s="120"/>
      <c r="SR39" s="120"/>
      <c r="SS39" s="120"/>
      <c r="ST39" s="120"/>
      <c r="SU39" s="120"/>
      <c r="SV39" s="120"/>
      <c r="SW39" s="120"/>
      <c r="SX39" s="120"/>
      <c r="SY39" s="120"/>
      <c r="SZ39" s="120"/>
      <c r="TA39" s="120"/>
      <c r="TB39" s="120"/>
      <c r="TC39" s="120"/>
      <c r="TD39" s="120"/>
      <c r="TE39" s="120"/>
      <c r="TF39" s="120"/>
      <c r="TG39" s="120"/>
      <c r="TH39" s="120"/>
      <c r="TI39" s="120"/>
      <c r="TJ39" s="120"/>
      <c r="TK39" s="120"/>
      <c r="TL39" s="120"/>
      <c r="TM39" s="120"/>
      <c r="TN39" s="120"/>
      <c r="TO39" s="120"/>
      <c r="TP39" s="120"/>
      <c r="TQ39" s="120"/>
      <c r="TR39" s="120"/>
      <c r="TS39" s="120"/>
      <c r="TT39" s="120"/>
      <c r="TU39" s="120"/>
      <c r="TV39" s="120"/>
      <c r="TW39" s="120"/>
      <c r="TX39" s="120"/>
      <c r="TY39" s="120"/>
      <c r="TZ39" s="120"/>
      <c r="UA39" s="120"/>
      <c r="UB39" s="120"/>
      <c r="UC39" s="120"/>
      <c r="UD39" s="120"/>
      <c r="UE39" s="120"/>
      <c r="UF39" s="120"/>
      <c r="UG39" s="120"/>
      <c r="UH39" s="120"/>
      <c r="UI39" s="120"/>
      <c r="UJ39" s="120"/>
      <c r="UK39" s="120"/>
      <c r="UL39" s="120"/>
      <c r="UM39" s="120"/>
      <c r="UN39" s="120"/>
      <c r="UO39" s="120"/>
      <c r="UP39" s="120"/>
      <c r="UQ39" s="120"/>
      <c r="UR39" s="120"/>
      <c r="US39" s="120"/>
      <c r="UT39" s="120"/>
      <c r="UU39" s="120"/>
      <c r="UV39" s="120"/>
      <c r="UW39" s="120"/>
      <c r="UX39" s="120"/>
      <c r="UY39" s="120"/>
      <c r="UZ39" s="120"/>
      <c r="VA39" s="120"/>
      <c r="VB39" s="120"/>
      <c r="VC39" s="120"/>
      <c r="VD39" s="120"/>
      <c r="VE39" s="120"/>
      <c r="VF39" s="120"/>
      <c r="VG39" s="120"/>
      <c r="VH39" s="120"/>
      <c r="VI39" s="120"/>
      <c r="VJ39" s="120"/>
      <c r="VK39" s="120"/>
      <c r="VL39" s="120"/>
      <c r="VM39" s="120"/>
      <c r="VN39" s="120"/>
      <c r="VO39" s="120"/>
      <c r="VP39" s="120"/>
      <c r="VQ39" s="120"/>
      <c r="VR39" s="120"/>
      <c r="VS39" s="120"/>
      <c r="VT39" s="120"/>
      <c r="VU39" s="120"/>
      <c r="VV39" s="120"/>
      <c r="VW39" s="120"/>
      <c r="VX39" s="120"/>
      <c r="VY39" s="120"/>
      <c r="VZ39" s="120"/>
      <c r="WA39" s="120"/>
      <c r="WB39" s="120"/>
      <c r="WC39" s="120"/>
      <c r="WD39" s="120"/>
      <c r="WE39" s="120"/>
      <c r="WF39" s="120"/>
      <c r="WG39" s="120"/>
      <c r="WH39" s="120"/>
      <c r="WI39" s="120"/>
      <c r="WJ39" s="120"/>
      <c r="WK39" s="120"/>
      <c r="WL39" s="120"/>
      <c r="WM39" s="120"/>
      <c r="WN39" s="120"/>
      <c r="WO39" s="120"/>
      <c r="WP39" s="120"/>
      <c r="WQ39" s="120"/>
      <c r="WR39" s="120"/>
      <c r="WS39" s="120"/>
      <c r="WT39" s="120"/>
      <c r="WU39" s="120"/>
      <c r="WV39" s="120"/>
      <c r="WW39" s="120"/>
      <c r="WX39" s="120"/>
      <c r="WY39" s="120"/>
      <c r="WZ39" s="120"/>
      <c r="XA39" s="120"/>
      <c r="XB39" s="120"/>
      <c r="XC39" s="120"/>
      <c r="XD39" s="120"/>
      <c r="XE39" s="120"/>
      <c r="XF39" s="120"/>
      <c r="XG39" s="120"/>
      <c r="XH39" s="120"/>
      <c r="XI39" s="120"/>
      <c r="XJ39" s="120"/>
      <c r="XK39" s="120"/>
      <c r="XL39" s="120"/>
      <c r="XM39" s="120"/>
      <c r="XN39" s="120"/>
      <c r="XO39" s="120"/>
      <c r="XP39" s="120"/>
      <c r="XQ39" s="120"/>
      <c r="XR39" s="120"/>
      <c r="XS39" s="120"/>
      <c r="XT39" s="120"/>
      <c r="XU39" s="120"/>
      <c r="XV39" s="120"/>
      <c r="XW39" s="120"/>
      <c r="XX39" s="120"/>
      <c r="XY39" s="120"/>
      <c r="XZ39" s="120"/>
      <c r="YA39" s="120"/>
      <c r="YB39" s="120"/>
      <c r="YC39" s="120"/>
      <c r="YD39" s="120"/>
      <c r="YE39" s="120"/>
      <c r="YF39" s="120"/>
      <c r="YG39" s="120"/>
      <c r="YH39" s="120"/>
      <c r="YI39" s="120"/>
      <c r="YJ39" s="120"/>
      <c r="YK39" s="120"/>
      <c r="YL39" s="120"/>
      <c r="YM39" s="120"/>
      <c r="YN39" s="120"/>
      <c r="YO39" s="120"/>
      <c r="YP39" s="120"/>
      <c r="YQ39" s="120"/>
      <c r="YR39" s="120"/>
      <c r="YS39" s="120"/>
      <c r="YT39" s="120"/>
      <c r="YU39" s="120"/>
      <c r="YV39" s="120"/>
      <c r="YW39" s="120"/>
      <c r="YX39" s="120"/>
      <c r="YY39" s="120"/>
      <c r="YZ39" s="120"/>
      <c r="ZA39" s="120"/>
      <c r="ZB39" s="120"/>
      <c r="ZC39" s="120"/>
      <c r="ZD39" s="120"/>
      <c r="ZE39" s="120"/>
      <c r="ZF39" s="120"/>
      <c r="ZG39" s="120"/>
      <c r="ZH39" s="120"/>
      <c r="ZI39" s="120"/>
      <c r="ZJ39" s="120"/>
      <c r="ZK39" s="120"/>
      <c r="ZL39" s="120"/>
      <c r="ZM39" s="120"/>
      <c r="ZN39" s="120"/>
      <c r="ZO39" s="120"/>
      <c r="ZP39" s="120"/>
      <c r="ZQ39" s="120"/>
      <c r="ZR39" s="120"/>
      <c r="ZS39" s="120"/>
      <c r="ZT39" s="120"/>
      <c r="ZU39" s="120"/>
      <c r="ZV39" s="120"/>
      <c r="ZW39" s="120"/>
      <c r="ZX39" s="120"/>
      <c r="ZY39" s="120"/>
      <c r="ZZ39" s="120"/>
      <c r="AAA39" s="120"/>
    </row>
    <row r="40" spans="1:703" hidden="1" outlineLevel="1">
      <c r="A40" s="62">
        <v>41426</v>
      </c>
      <c r="B40" s="120">
        <v>2335.57203454</v>
      </c>
      <c r="C40" s="120">
        <v>624.28497547999996</v>
      </c>
      <c r="D40" s="120">
        <v>1.8659947400000001</v>
      </c>
      <c r="E40" s="120">
        <v>652.84322883000004</v>
      </c>
      <c r="F40" s="120">
        <v>15.93136951</v>
      </c>
      <c r="G40" s="120">
        <v>1.54512279</v>
      </c>
      <c r="H40" s="120">
        <v>87.791209499999994</v>
      </c>
      <c r="I40" s="120">
        <v>737.23908992999998</v>
      </c>
      <c r="J40" s="120">
        <v>151.58646772</v>
      </c>
      <c r="K40" s="120">
        <v>1.5742675399999999</v>
      </c>
      <c r="L40" s="120">
        <v>3.26430716</v>
      </c>
      <c r="M40" s="176" t="s">
        <v>191</v>
      </c>
      <c r="N40" s="120">
        <v>40.44519202</v>
      </c>
      <c r="O40" s="120">
        <v>1.6696270900000001</v>
      </c>
      <c r="P40" s="120">
        <v>0.64922471999999998</v>
      </c>
      <c r="Q40" s="120">
        <v>7.48628421</v>
      </c>
      <c r="R40" s="120">
        <v>4.1114401599999999</v>
      </c>
      <c r="S40" s="120">
        <v>1.46993828</v>
      </c>
      <c r="T40" s="120">
        <v>1.81429486</v>
      </c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  <c r="IW40" s="120"/>
      <c r="IX40" s="120"/>
      <c r="IY40" s="120"/>
      <c r="IZ40" s="120"/>
      <c r="JA40" s="120"/>
      <c r="JB40" s="120"/>
      <c r="JC40" s="120"/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  <c r="JN40" s="120"/>
      <c r="JO40" s="120"/>
      <c r="JP40" s="120"/>
      <c r="JQ40" s="120"/>
      <c r="JR40" s="120"/>
      <c r="JS40" s="120"/>
      <c r="JT40" s="120"/>
      <c r="JU40" s="120"/>
      <c r="JV40" s="120"/>
      <c r="JW40" s="120"/>
      <c r="JX40" s="120"/>
      <c r="JY40" s="120"/>
      <c r="JZ40" s="120"/>
      <c r="KA40" s="120"/>
      <c r="KB40" s="120"/>
      <c r="KC40" s="120"/>
      <c r="KD40" s="120"/>
      <c r="KE40" s="120"/>
      <c r="KF40" s="120"/>
      <c r="KG40" s="120"/>
      <c r="KH40" s="120"/>
      <c r="KI40" s="120"/>
      <c r="KJ40" s="120"/>
      <c r="KK40" s="120"/>
      <c r="KL40" s="120"/>
      <c r="KM40" s="120"/>
      <c r="KN40" s="120"/>
      <c r="KO40" s="120"/>
      <c r="KP40" s="120"/>
      <c r="KQ40" s="120"/>
      <c r="KR40" s="120"/>
      <c r="KS40" s="120"/>
      <c r="KT40" s="120"/>
      <c r="KU40" s="120"/>
      <c r="KV40" s="120"/>
      <c r="KW40" s="120"/>
      <c r="KX40" s="120"/>
      <c r="KY40" s="120"/>
      <c r="KZ40" s="120"/>
      <c r="LA40" s="120"/>
      <c r="LB40" s="120"/>
      <c r="LC40" s="120"/>
      <c r="LD40" s="120"/>
      <c r="LE40" s="120"/>
      <c r="LF40" s="120"/>
      <c r="LG40" s="120"/>
      <c r="LH40" s="120"/>
      <c r="LI40" s="120"/>
      <c r="LJ40" s="120"/>
      <c r="LK40" s="120"/>
      <c r="LL40" s="120"/>
      <c r="LM40" s="120"/>
      <c r="LN40" s="120"/>
      <c r="LO40" s="120"/>
      <c r="LP40" s="120"/>
      <c r="LQ40" s="120"/>
      <c r="LR40" s="120"/>
      <c r="LS40" s="120"/>
      <c r="LT40" s="120"/>
      <c r="LU40" s="120"/>
      <c r="LV40" s="120"/>
      <c r="LW40" s="120"/>
      <c r="LX40" s="120"/>
      <c r="LY40" s="120"/>
      <c r="LZ40" s="120"/>
      <c r="MA40" s="120"/>
      <c r="MB40" s="120"/>
      <c r="MC40" s="120"/>
      <c r="MD40" s="120"/>
      <c r="ME40" s="120"/>
      <c r="MF40" s="120"/>
      <c r="MG40" s="120"/>
      <c r="MH40" s="120"/>
      <c r="MI40" s="120"/>
      <c r="MJ40" s="120"/>
      <c r="MK40" s="120"/>
      <c r="ML40" s="120"/>
      <c r="MM40" s="120"/>
      <c r="MN40" s="120"/>
      <c r="MO40" s="120"/>
      <c r="MP40" s="120"/>
      <c r="MQ40" s="120"/>
      <c r="MR40" s="120"/>
      <c r="MS40" s="120"/>
      <c r="MT40" s="120"/>
      <c r="MU40" s="120"/>
      <c r="MV40" s="120"/>
      <c r="MW40" s="120"/>
      <c r="MX40" s="120"/>
      <c r="MY40" s="120"/>
      <c r="MZ40" s="120"/>
      <c r="NA40" s="120"/>
      <c r="NB40" s="120"/>
      <c r="NC40" s="120"/>
      <c r="ND40" s="120"/>
      <c r="NE40" s="120"/>
      <c r="NF40" s="120"/>
      <c r="NG40" s="120"/>
      <c r="NH40" s="120"/>
      <c r="NI40" s="120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0"/>
      <c r="NY40" s="120"/>
      <c r="NZ40" s="120"/>
      <c r="OA40" s="120"/>
      <c r="OB40" s="120"/>
      <c r="OC40" s="120"/>
      <c r="OD40" s="120"/>
      <c r="OE40" s="120"/>
      <c r="OF40" s="120"/>
      <c r="OG40" s="120"/>
      <c r="OH40" s="120"/>
      <c r="OI40" s="120"/>
      <c r="OJ40" s="120"/>
      <c r="OK40" s="120"/>
      <c r="OL40" s="120"/>
      <c r="OM40" s="120"/>
      <c r="ON40" s="120"/>
      <c r="OO40" s="120"/>
      <c r="OP40" s="120"/>
      <c r="OQ40" s="120"/>
      <c r="OR40" s="120"/>
      <c r="OS40" s="120"/>
      <c r="OT40" s="120"/>
      <c r="OU40" s="120"/>
      <c r="OV40" s="120"/>
      <c r="OW40" s="120"/>
      <c r="OX40" s="120"/>
      <c r="OY40" s="120"/>
      <c r="OZ40" s="120"/>
      <c r="PA40" s="120"/>
      <c r="PB40" s="120"/>
      <c r="PC40" s="120"/>
      <c r="PD40" s="120"/>
      <c r="PE40" s="120"/>
      <c r="PF40" s="120"/>
      <c r="PG40" s="120"/>
      <c r="PH40" s="120"/>
      <c r="PI40" s="120"/>
      <c r="PJ40" s="120"/>
      <c r="PK40" s="120"/>
      <c r="PL40" s="120"/>
      <c r="PM40" s="120"/>
      <c r="PN40" s="120"/>
      <c r="PO40" s="120"/>
      <c r="PP40" s="120"/>
      <c r="PQ40" s="120"/>
      <c r="PR40" s="120"/>
      <c r="PS40" s="120"/>
      <c r="PT40" s="120"/>
      <c r="PU40" s="120"/>
      <c r="PV40" s="120"/>
      <c r="PW40" s="120"/>
      <c r="PX40" s="120"/>
      <c r="PY40" s="120"/>
      <c r="PZ40" s="120"/>
      <c r="QA40" s="120"/>
      <c r="QB40" s="120"/>
      <c r="QC40" s="120"/>
      <c r="QD40" s="120"/>
      <c r="QE40" s="120"/>
      <c r="QF40" s="120"/>
      <c r="QG40" s="120"/>
      <c r="QH40" s="120"/>
      <c r="QI40" s="120"/>
      <c r="QJ40" s="120"/>
      <c r="QK40" s="120"/>
      <c r="QL40" s="120"/>
      <c r="QM40" s="120"/>
      <c r="QN40" s="120"/>
      <c r="QO40" s="120"/>
      <c r="QP40" s="120"/>
      <c r="QQ40" s="120"/>
      <c r="QR40" s="120"/>
      <c r="QS40" s="120"/>
      <c r="QT40" s="120"/>
      <c r="QU40" s="120"/>
      <c r="QV40" s="120"/>
      <c r="QW40" s="120"/>
      <c r="QX40" s="120"/>
      <c r="QY40" s="120"/>
      <c r="QZ40" s="120"/>
      <c r="RA40" s="120"/>
      <c r="RB40" s="120"/>
      <c r="RC40" s="120"/>
      <c r="RD40" s="120"/>
      <c r="RE40" s="120"/>
      <c r="RF40" s="120"/>
      <c r="RG40" s="120"/>
      <c r="RH40" s="120"/>
      <c r="RI40" s="120"/>
      <c r="RJ40" s="120"/>
      <c r="RK40" s="120"/>
      <c r="RL40" s="120"/>
      <c r="RM40" s="120"/>
      <c r="RN40" s="120"/>
      <c r="RO40" s="120"/>
      <c r="RP40" s="120"/>
      <c r="RQ40" s="120"/>
      <c r="RR40" s="120"/>
      <c r="RS40" s="120"/>
      <c r="RT40" s="120"/>
      <c r="RU40" s="120"/>
      <c r="RV40" s="120"/>
      <c r="RW40" s="120"/>
      <c r="RX40" s="120"/>
      <c r="RY40" s="120"/>
      <c r="RZ40" s="120"/>
      <c r="SA40" s="120"/>
      <c r="SB40" s="120"/>
      <c r="SC40" s="120"/>
      <c r="SD40" s="120"/>
      <c r="SE40" s="120"/>
      <c r="SF40" s="120"/>
      <c r="SG40" s="120"/>
      <c r="SH40" s="120"/>
      <c r="SI40" s="120"/>
      <c r="SJ40" s="120"/>
      <c r="SK40" s="120"/>
      <c r="SL40" s="120"/>
      <c r="SM40" s="120"/>
      <c r="SN40" s="120"/>
      <c r="SO40" s="120"/>
      <c r="SP40" s="120"/>
      <c r="SQ40" s="120"/>
      <c r="SR40" s="120"/>
      <c r="SS40" s="120"/>
      <c r="ST40" s="120"/>
      <c r="SU40" s="120"/>
      <c r="SV40" s="120"/>
      <c r="SW40" s="120"/>
      <c r="SX40" s="120"/>
      <c r="SY40" s="120"/>
      <c r="SZ40" s="120"/>
      <c r="TA40" s="120"/>
      <c r="TB40" s="120"/>
      <c r="TC40" s="120"/>
      <c r="TD40" s="120"/>
      <c r="TE40" s="120"/>
      <c r="TF40" s="120"/>
      <c r="TG40" s="120"/>
      <c r="TH40" s="120"/>
      <c r="TI40" s="120"/>
      <c r="TJ40" s="120"/>
      <c r="TK40" s="120"/>
      <c r="TL40" s="120"/>
      <c r="TM40" s="120"/>
      <c r="TN40" s="120"/>
      <c r="TO40" s="120"/>
      <c r="TP40" s="120"/>
      <c r="TQ40" s="120"/>
      <c r="TR40" s="120"/>
      <c r="TS40" s="120"/>
      <c r="TT40" s="120"/>
      <c r="TU40" s="120"/>
      <c r="TV40" s="120"/>
      <c r="TW40" s="120"/>
      <c r="TX40" s="120"/>
      <c r="TY40" s="120"/>
      <c r="TZ40" s="120"/>
      <c r="UA40" s="120"/>
      <c r="UB40" s="120"/>
      <c r="UC40" s="120"/>
      <c r="UD40" s="120"/>
      <c r="UE40" s="120"/>
      <c r="UF40" s="120"/>
      <c r="UG40" s="120"/>
      <c r="UH40" s="120"/>
      <c r="UI40" s="120"/>
      <c r="UJ40" s="120"/>
      <c r="UK40" s="120"/>
      <c r="UL40" s="120"/>
      <c r="UM40" s="120"/>
      <c r="UN40" s="120"/>
      <c r="UO40" s="120"/>
      <c r="UP40" s="120"/>
      <c r="UQ40" s="120"/>
      <c r="UR40" s="120"/>
      <c r="US40" s="120"/>
      <c r="UT40" s="120"/>
      <c r="UU40" s="120"/>
      <c r="UV40" s="120"/>
      <c r="UW40" s="120"/>
      <c r="UX40" s="120"/>
      <c r="UY40" s="120"/>
      <c r="UZ40" s="120"/>
      <c r="VA40" s="120"/>
      <c r="VB40" s="120"/>
      <c r="VC40" s="120"/>
      <c r="VD40" s="120"/>
      <c r="VE40" s="120"/>
      <c r="VF40" s="120"/>
      <c r="VG40" s="120"/>
      <c r="VH40" s="120"/>
      <c r="VI40" s="120"/>
      <c r="VJ40" s="120"/>
      <c r="VK40" s="120"/>
      <c r="VL40" s="120"/>
      <c r="VM40" s="120"/>
      <c r="VN40" s="120"/>
      <c r="VO40" s="120"/>
      <c r="VP40" s="120"/>
      <c r="VQ40" s="120"/>
      <c r="VR40" s="120"/>
      <c r="VS40" s="120"/>
      <c r="VT40" s="120"/>
      <c r="VU40" s="120"/>
      <c r="VV40" s="120"/>
      <c r="VW40" s="120"/>
      <c r="VX40" s="120"/>
      <c r="VY40" s="120"/>
      <c r="VZ40" s="120"/>
      <c r="WA40" s="120"/>
      <c r="WB40" s="120"/>
      <c r="WC40" s="120"/>
      <c r="WD40" s="120"/>
      <c r="WE40" s="120"/>
      <c r="WF40" s="120"/>
      <c r="WG40" s="120"/>
      <c r="WH40" s="120"/>
      <c r="WI40" s="120"/>
      <c r="WJ40" s="120"/>
      <c r="WK40" s="120"/>
      <c r="WL40" s="120"/>
      <c r="WM40" s="120"/>
      <c r="WN40" s="120"/>
      <c r="WO40" s="120"/>
      <c r="WP40" s="120"/>
      <c r="WQ40" s="120"/>
      <c r="WR40" s="120"/>
      <c r="WS40" s="120"/>
      <c r="WT40" s="120"/>
      <c r="WU40" s="120"/>
      <c r="WV40" s="120"/>
      <c r="WW40" s="120"/>
      <c r="WX40" s="120"/>
      <c r="WY40" s="120"/>
      <c r="WZ40" s="120"/>
      <c r="XA40" s="120"/>
      <c r="XB40" s="120"/>
      <c r="XC40" s="120"/>
      <c r="XD40" s="120"/>
      <c r="XE40" s="120"/>
      <c r="XF40" s="120"/>
      <c r="XG40" s="120"/>
      <c r="XH40" s="120"/>
      <c r="XI40" s="120"/>
      <c r="XJ40" s="120"/>
      <c r="XK40" s="120"/>
      <c r="XL40" s="120"/>
      <c r="XM40" s="120"/>
      <c r="XN40" s="120"/>
      <c r="XO40" s="120"/>
      <c r="XP40" s="120"/>
      <c r="XQ40" s="120"/>
      <c r="XR40" s="120"/>
      <c r="XS40" s="120"/>
      <c r="XT40" s="120"/>
      <c r="XU40" s="120"/>
      <c r="XV40" s="120"/>
      <c r="XW40" s="120"/>
      <c r="XX40" s="120"/>
      <c r="XY40" s="120"/>
      <c r="XZ40" s="120"/>
      <c r="YA40" s="120"/>
      <c r="YB40" s="120"/>
      <c r="YC40" s="120"/>
      <c r="YD40" s="120"/>
      <c r="YE40" s="120"/>
      <c r="YF40" s="120"/>
      <c r="YG40" s="120"/>
      <c r="YH40" s="120"/>
      <c r="YI40" s="120"/>
      <c r="YJ40" s="120"/>
      <c r="YK40" s="120"/>
      <c r="YL40" s="120"/>
      <c r="YM40" s="120"/>
      <c r="YN40" s="120"/>
      <c r="YO40" s="120"/>
      <c r="YP40" s="120"/>
      <c r="YQ40" s="120"/>
      <c r="YR40" s="120"/>
      <c r="YS40" s="120"/>
      <c r="YT40" s="120"/>
      <c r="YU40" s="120"/>
      <c r="YV40" s="120"/>
      <c r="YW40" s="120"/>
      <c r="YX40" s="120"/>
      <c r="YY40" s="120"/>
      <c r="YZ40" s="120"/>
      <c r="ZA40" s="120"/>
      <c r="ZB40" s="120"/>
      <c r="ZC40" s="120"/>
      <c r="ZD40" s="120"/>
      <c r="ZE40" s="120"/>
      <c r="ZF40" s="120"/>
      <c r="ZG40" s="120"/>
      <c r="ZH40" s="120"/>
      <c r="ZI40" s="120"/>
      <c r="ZJ40" s="120"/>
      <c r="ZK40" s="120"/>
      <c r="ZL40" s="120"/>
      <c r="ZM40" s="120"/>
      <c r="ZN40" s="120"/>
      <c r="ZO40" s="120"/>
      <c r="ZP40" s="120"/>
      <c r="ZQ40" s="120"/>
      <c r="ZR40" s="120"/>
      <c r="ZS40" s="120"/>
      <c r="ZT40" s="120"/>
      <c r="ZU40" s="120"/>
      <c r="ZV40" s="120"/>
      <c r="ZW40" s="120"/>
      <c r="ZX40" s="120"/>
      <c r="ZY40" s="120"/>
      <c r="ZZ40" s="120"/>
      <c r="AAA40" s="120"/>
    </row>
    <row r="41" spans="1:703" hidden="1" outlineLevel="1">
      <c r="A41" s="62">
        <v>41456</v>
      </c>
      <c r="B41" s="120">
        <v>2314.06710114</v>
      </c>
      <c r="C41" s="120">
        <v>612.11843853000005</v>
      </c>
      <c r="D41" s="120">
        <v>1.87636186</v>
      </c>
      <c r="E41" s="120">
        <v>661.94220859999996</v>
      </c>
      <c r="F41" s="120">
        <v>15.98357365</v>
      </c>
      <c r="G41" s="120">
        <v>1.37897756</v>
      </c>
      <c r="H41" s="120">
        <v>72.612195389999997</v>
      </c>
      <c r="I41" s="120">
        <v>721.10351889000003</v>
      </c>
      <c r="J41" s="120">
        <v>151.00700709</v>
      </c>
      <c r="K41" s="120">
        <v>1.4892128899999999</v>
      </c>
      <c r="L41" s="120">
        <v>3.3871398699999999</v>
      </c>
      <c r="M41" s="176" t="s">
        <v>191</v>
      </c>
      <c r="N41" s="120">
        <v>54.596459930000002</v>
      </c>
      <c r="O41" s="120">
        <v>1.35873548</v>
      </c>
      <c r="P41" s="120">
        <v>0.64578099</v>
      </c>
      <c r="Q41" s="120">
        <v>7.4446109199999997</v>
      </c>
      <c r="R41" s="120">
        <v>3.9258976300000001</v>
      </c>
      <c r="S41" s="120">
        <v>1.44066166</v>
      </c>
      <c r="T41" s="120">
        <v>1.7563202</v>
      </c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  <c r="IW41" s="120"/>
      <c r="IX41" s="120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0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0"/>
      <c r="SD41" s="120"/>
      <c r="SE41" s="120"/>
      <c r="SF41" s="120"/>
      <c r="SG41" s="120"/>
      <c r="SH41" s="120"/>
      <c r="SI41" s="120"/>
      <c r="SJ41" s="120"/>
      <c r="SK41" s="120"/>
      <c r="SL41" s="120"/>
      <c r="SM41" s="120"/>
      <c r="SN41" s="120"/>
      <c r="SO41" s="120"/>
      <c r="SP41" s="120"/>
      <c r="SQ41" s="120"/>
      <c r="SR41" s="120"/>
      <c r="SS41" s="120"/>
      <c r="ST41" s="120"/>
      <c r="SU41" s="120"/>
      <c r="SV41" s="120"/>
      <c r="SW41" s="120"/>
      <c r="SX41" s="120"/>
      <c r="SY41" s="120"/>
      <c r="SZ41" s="120"/>
      <c r="TA41" s="120"/>
      <c r="TB41" s="120"/>
      <c r="TC41" s="120"/>
      <c r="TD41" s="120"/>
      <c r="TE41" s="120"/>
      <c r="TF41" s="120"/>
      <c r="TG41" s="120"/>
      <c r="TH41" s="120"/>
      <c r="TI41" s="120"/>
      <c r="TJ41" s="120"/>
      <c r="TK41" s="120"/>
      <c r="TL41" s="120"/>
      <c r="TM41" s="120"/>
      <c r="TN41" s="120"/>
      <c r="TO41" s="120"/>
      <c r="TP41" s="120"/>
      <c r="TQ41" s="120"/>
      <c r="TR41" s="120"/>
      <c r="TS41" s="120"/>
      <c r="TT41" s="120"/>
      <c r="TU41" s="120"/>
      <c r="TV41" s="120"/>
      <c r="TW41" s="120"/>
      <c r="TX41" s="120"/>
      <c r="TY41" s="120"/>
      <c r="TZ41" s="120"/>
      <c r="UA41" s="120"/>
      <c r="UB41" s="120"/>
      <c r="UC41" s="120"/>
      <c r="UD41" s="120"/>
      <c r="UE41" s="120"/>
      <c r="UF41" s="120"/>
      <c r="UG41" s="120"/>
      <c r="UH41" s="120"/>
      <c r="UI41" s="120"/>
      <c r="UJ41" s="120"/>
      <c r="UK41" s="120"/>
      <c r="UL41" s="120"/>
      <c r="UM41" s="120"/>
      <c r="UN41" s="120"/>
      <c r="UO41" s="120"/>
      <c r="UP41" s="120"/>
      <c r="UQ41" s="120"/>
      <c r="UR41" s="120"/>
      <c r="US41" s="120"/>
      <c r="UT41" s="120"/>
      <c r="UU41" s="120"/>
      <c r="UV41" s="120"/>
      <c r="UW41" s="120"/>
      <c r="UX41" s="120"/>
      <c r="UY41" s="120"/>
      <c r="UZ41" s="120"/>
      <c r="VA41" s="120"/>
      <c r="VB41" s="120"/>
      <c r="VC41" s="120"/>
      <c r="VD41" s="120"/>
      <c r="VE41" s="120"/>
      <c r="VF41" s="120"/>
      <c r="VG41" s="120"/>
      <c r="VH41" s="120"/>
      <c r="VI41" s="120"/>
      <c r="VJ41" s="120"/>
      <c r="VK41" s="120"/>
      <c r="VL41" s="120"/>
      <c r="VM41" s="120"/>
      <c r="VN41" s="120"/>
      <c r="VO41" s="120"/>
      <c r="VP41" s="120"/>
      <c r="VQ41" s="120"/>
      <c r="VR41" s="120"/>
      <c r="VS41" s="120"/>
      <c r="VT41" s="120"/>
      <c r="VU41" s="120"/>
      <c r="VV41" s="120"/>
      <c r="VW41" s="120"/>
      <c r="VX41" s="120"/>
      <c r="VY41" s="120"/>
      <c r="VZ41" s="120"/>
      <c r="WA41" s="120"/>
      <c r="WB41" s="120"/>
      <c r="WC41" s="120"/>
      <c r="WD41" s="120"/>
      <c r="WE41" s="120"/>
      <c r="WF41" s="120"/>
      <c r="WG41" s="120"/>
      <c r="WH41" s="120"/>
      <c r="WI41" s="120"/>
      <c r="WJ41" s="120"/>
      <c r="WK41" s="120"/>
      <c r="WL41" s="120"/>
      <c r="WM41" s="120"/>
      <c r="WN41" s="120"/>
      <c r="WO41" s="120"/>
      <c r="WP41" s="120"/>
      <c r="WQ41" s="120"/>
      <c r="WR41" s="120"/>
      <c r="WS41" s="120"/>
      <c r="WT41" s="120"/>
      <c r="WU41" s="120"/>
      <c r="WV41" s="120"/>
      <c r="WW41" s="120"/>
      <c r="WX41" s="120"/>
      <c r="WY41" s="120"/>
      <c r="WZ41" s="120"/>
      <c r="XA41" s="120"/>
      <c r="XB41" s="120"/>
      <c r="XC41" s="120"/>
      <c r="XD41" s="120"/>
      <c r="XE41" s="120"/>
      <c r="XF41" s="120"/>
      <c r="XG41" s="120"/>
      <c r="XH41" s="120"/>
      <c r="XI41" s="120"/>
      <c r="XJ41" s="120"/>
      <c r="XK41" s="120"/>
      <c r="XL41" s="120"/>
      <c r="XM41" s="120"/>
      <c r="XN41" s="120"/>
      <c r="XO41" s="120"/>
      <c r="XP41" s="120"/>
      <c r="XQ41" s="120"/>
      <c r="XR41" s="120"/>
      <c r="XS41" s="120"/>
      <c r="XT41" s="120"/>
      <c r="XU41" s="120"/>
      <c r="XV41" s="120"/>
      <c r="XW41" s="120"/>
      <c r="XX41" s="120"/>
      <c r="XY41" s="120"/>
      <c r="XZ41" s="120"/>
      <c r="YA41" s="120"/>
      <c r="YB41" s="120"/>
      <c r="YC41" s="120"/>
      <c r="YD41" s="120"/>
      <c r="YE41" s="120"/>
      <c r="YF41" s="120"/>
      <c r="YG41" s="120"/>
      <c r="YH41" s="120"/>
      <c r="YI41" s="120"/>
      <c r="YJ41" s="120"/>
      <c r="YK41" s="120"/>
      <c r="YL41" s="120"/>
      <c r="YM41" s="120"/>
      <c r="YN41" s="120"/>
      <c r="YO41" s="120"/>
      <c r="YP41" s="120"/>
      <c r="YQ41" s="120"/>
      <c r="YR41" s="120"/>
      <c r="YS41" s="120"/>
      <c r="YT41" s="120"/>
      <c r="YU41" s="120"/>
      <c r="YV41" s="120"/>
      <c r="YW41" s="120"/>
      <c r="YX41" s="120"/>
      <c r="YY41" s="120"/>
      <c r="YZ41" s="120"/>
      <c r="ZA41" s="120"/>
      <c r="ZB41" s="120"/>
      <c r="ZC41" s="120"/>
      <c r="ZD41" s="120"/>
      <c r="ZE41" s="120"/>
      <c r="ZF41" s="120"/>
      <c r="ZG41" s="120"/>
      <c r="ZH41" s="120"/>
      <c r="ZI41" s="120"/>
      <c r="ZJ41" s="120"/>
      <c r="ZK41" s="120"/>
      <c r="ZL41" s="120"/>
      <c r="ZM41" s="120"/>
      <c r="ZN41" s="120"/>
      <c r="ZO41" s="120"/>
      <c r="ZP41" s="120"/>
      <c r="ZQ41" s="120"/>
      <c r="ZR41" s="120"/>
      <c r="ZS41" s="120"/>
      <c r="ZT41" s="120"/>
      <c r="ZU41" s="120"/>
      <c r="ZV41" s="120"/>
      <c r="ZW41" s="120"/>
      <c r="ZX41" s="120"/>
      <c r="ZY41" s="120"/>
      <c r="ZZ41" s="120"/>
      <c r="AAA41" s="120"/>
    </row>
    <row r="42" spans="1:703" hidden="1" outlineLevel="1">
      <c r="A42" s="62">
        <v>41487</v>
      </c>
      <c r="B42" s="120">
        <v>2298.58313976</v>
      </c>
      <c r="C42" s="120">
        <v>606.99948515000006</v>
      </c>
      <c r="D42" s="120">
        <v>1.95837807</v>
      </c>
      <c r="E42" s="120">
        <v>668.44846282000003</v>
      </c>
      <c r="F42" s="120">
        <v>15.85901593</v>
      </c>
      <c r="G42" s="120">
        <v>1.41920629</v>
      </c>
      <c r="H42" s="120">
        <v>73.815626690000002</v>
      </c>
      <c r="I42" s="120">
        <v>703.68794895000008</v>
      </c>
      <c r="J42" s="120">
        <v>151.15957101000001</v>
      </c>
      <c r="K42" s="120">
        <v>1.4794181900000001</v>
      </c>
      <c r="L42" s="120">
        <v>3.3214122700000002</v>
      </c>
      <c r="M42" s="176" t="s">
        <v>191</v>
      </c>
      <c r="N42" s="120">
        <v>53.871942279999999</v>
      </c>
      <c r="O42" s="120">
        <v>1.47308748</v>
      </c>
      <c r="P42" s="120">
        <v>0.67445379000000005</v>
      </c>
      <c r="Q42" s="120">
        <v>7.3888985900000002</v>
      </c>
      <c r="R42" s="120">
        <v>4.1025768899999999</v>
      </c>
      <c r="S42" s="120">
        <v>1.2842053600000001</v>
      </c>
      <c r="T42" s="120">
        <v>1.6394500000000001</v>
      </c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  <c r="IW42" s="120"/>
      <c r="IX42" s="120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0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0"/>
      <c r="SD42" s="120"/>
      <c r="SE42" s="120"/>
      <c r="SF42" s="120"/>
      <c r="SG42" s="120"/>
      <c r="SH42" s="120"/>
      <c r="SI42" s="120"/>
      <c r="SJ42" s="120"/>
      <c r="SK42" s="120"/>
      <c r="SL42" s="120"/>
      <c r="SM42" s="120"/>
      <c r="SN42" s="120"/>
      <c r="SO42" s="120"/>
      <c r="SP42" s="120"/>
      <c r="SQ42" s="120"/>
      <c r="SR42" s="120"/>
      <c r="SS42" s="120"/>
      <c r="ST42" s="120"/>
      <c r="SU42" s="120"/>
      <c r="SV42" s="120"/>
      <c r="SW42" s="120"/>
      <c r="SX42" s="120"/>
      <c r="SY42" s="120"/>
      <c r="SZ42" s="120"/>
      <c r="TA42" s="120"/>
      <c r="TB42" s="120"/>
      <c r="TC42" s="120"/>
      <c r="TD42" s="120"/>
      <c r="TE42" s="120"/>
      <c r="TF42" s="120"/>
      <c r="TG42" s="120"/>
      <c r="TH42" s="120"/>
      <c r="TI42" s="120"/>
      <c r="TJ42" s="120"/>
      <c r="TK42" s="120"/>
      <c r="TL42" s="120"/>
      <c r="TM42" s="120"/>
      <c r="TN42" s="120"/>
      <c r="TO42" s="120"/>
      <c r="TP42" s="120"/>
      <c r="TQ42" s="120"/>
      <c r="TR42" s="120"/>
      <c r="TS42" s="120"/>
      <c r="TT42" s="120"/>
      <c r="TU42" s="120"/>
      <c r="TV42" s="120"/>
      <c r="TW42" s="120"/>
      <c r="TX42" s="120"/>
      <c r="TY42" s="120"/>
      <c r="TZ42" s="120"/>
      <c r="UA42" s="120"/>
      <c r="UB42" s="120"/>
      <c r="UC42" s="120"/>
      <c r="UD42" s="120"/>
      <c r="UE42" s="120"/>
      <c r="UF42" s="120"/>
      <c r="UG42" s="120"/>
      <c r="UH42" s="120"/>
      <c r="UI42" s="120"/>
      <c r="UJ42" s="120"/>
      <c r="UK42" s="120"/>
      <c r="UL42" s="120"/>
      <c r="UM42" s="120"/>
      <c r="UN42" s="120"/>
      <c r="UO42" s="120"/>
      <c r="UP42" s="120"/>
      <c r="UQ42" s="120"/>
      <c r="UR42" s="120"/>
      <c r="US42" s="120"/>
      <c r="UT42" s="120"/>
      <c r="UU42" s="120"/>
      <c r="UV42" s="120"/>
      <c r="UW42" s="120"/>
      <c r="UX42" s="120"/>
      <c r="UY42" s="120"/>
      <c r="UZ42" s="120"/>
      <c r="VA42" s="120"/>
      <c r="VB42" s="120"/>
      <c r="VC42" s="120"/>
      <c r="VD42" s="120"/>
      <c r="VE42" s="120"/>
      <c r="VF42" s="120"/>
      <c r="VG42" s="120"/>
      <c r="VH42" s="120"/>
      <c r="VI42" s="120"/>
      <c r="VJ42" s="120"/>
      <c r="VK42" s="120"/>
      <c r="VL42" s="120"/>
      <c r="VM42" s="120"/>
      <c r="VN42" s="120"/>
      <c r="VO42" s="120"/>
      <c r="VP42" s="120"/>
      <c r="VQ42" s="120"/>
      <c r="VR42" s="120"/>
      <c r="VS42" s="120"/>
      <c r="VT42" s="120"/>
      <c r="VU42" s="120"/>
      <c r="VV42" s="120"/>
      <c r="VW42" s="120"/>
      <c r="VX42" s="120"/>
      <c r="VY42" s="120"/>
      <c r="VZ42" s="120"/>
      <c r="WA42" s="120"/>
      <c r="WB42" s="120"/>
      <c r="WC42" s="120"/>
      <c r="WD42" s="120"/>
      <c r="WE42" s="120"/>
      <c r="WF42" s="120"/>
      <c r="WG42" s="120"/>
      <c r="WH42" s="120"/>
      <c r="WI42" s="120"/>
      <c r="WJ42" s="120"/>
      <c r="WK42" s="120"/>
      <c r="WL42" s="120"/>
      <c r="WM42" s="120"/>
      <c r="WN42" s="120"/>
      <c r="WO42" s="120"/>
      <c r="WP42" s="120"/>
      <c r="WQ42" s="120"/>
      <c r="WR42" s="120"/>
      <c r="WS42" s="120"/>
      <c r="WT42" s="120"/>
      <c r="WU42" s="120"/>
      <c r="WV42" s="120"/>
      <c r="WW42" s="120"/>
      <c r="WX42" s="120"/>
      <c r="WY42" s="120"/>
      <c r="WZ42" s="120"/>
      <c r="XA42" s="120"/>
      <c r="XB42" s="120"/>
      <c r="XC42" s="120"/>
      <c r="XD42" s="120"/>
      <c r="XE42" s="120"/>
      <c r="XF42" s="120"/>
      <c r="XG42" s="120"/>
      <c r="XH42" s="120"/>
      <c r="XI42" s="120"/>
      <c r="XJ42" s="120"/>
      <c r="XK42" s="120"/>
      <c r="XL42" s="120"/>
      <c r="XM42" s="120"/>
      <c r="XN42" s="120"/>
      <c r="XO42" s="120"/>
      <c r="XP42" s="120"/>
      <c r="XQ42" s="120"/>
      <c r="XR42" s="120"/>
      <c r="XS42" s="120"/>
      <c r="XT42" s="120"/>
      <c r="XU42" s="120"/>
      <c r="XV42" s="120"/>
      <c r="XW42" s="120"/>
      <c r="XX42" s="120"/>
      <c r="XY42" s="120"/>
      <c r="XZ42" s="120"/>
      <c r="YA42" s="120"/>
      <c r="YB42" s="120"/>
      <c r="YC42" s="120"/>
      <c r="YD42" s="120"/>
      <c r="YE42" s="120"/>
      <c r="YF42" s="120"/>
      <c r="YG42" s="120"/>
      <c r="YH42" s="120"/>
      <c r="YI42" s="120"/>
      <c r="YJ42" s="120"/>
      <c r="YK42" s="120"/>
      <c r="YL42" s="120"/>
      <c r="YM42" s="120"/>
      <c r="YN42" s="120"/>
      <c r="YO42" s="120"/>
      <c r="YP42" s="120"/>
      <c r="YQ42" s="120"/>
      <c r="YR42" s="120"/>
      <c r="YS42" s="120"/>
      <c r="YT42" s="120"/>
      <c r="YU42" s="120"/>
      <c r="YV42" s="120"/>
      <c r="YW42" s="120"/>
      <c r="YX42" s="120"/>
      <c r="YY42" s="120"/>
      <c r="YZ42" s="120"/>
      <c r="ZA42" s="120"/>
      <c r="ZB42" s="120"/>
      <c r="ZC42" s="120"/>
      <c r="ZD42" s="120"/>
      <c r="ZE42" s="120"/>
      <c r="ZF42" s="120"/>
      <c r="ZG42" s="120"/>
      <c r="ZH42" s="120"/>
      <c r="ZI42" s="120"/>
      <c r="ZJ42" s="120"/>
      <c r="ZK42" s="120"/>
      <c r="ZL42" s="120"/>
      <c r="ZM42" s="120"/>
      <c r="ZN42" s="120"/>
      <c r="ZO42" s="120"/>
      <c r="ZP42" s="120"/>
      <c r="ZQ42" s="120"/>
      <c r="ZR42" s="120"/>
      <c r="ZS42" s="120"/>
      <c r="ZT42" s="120"/>
      <c r="ZU42" s="120"/>
      <c r="ZV42" s="120"/>
      <c r="ZW42" s="120"/>
      <c r="ZX42" s="120"/>
      <c r="ZY42" s="120"/>
      <c r="ZZ42" s="120"/>
      <c r="AAA42" s="120"/>
    </row>
    <row r="43" spans="1:703" hidden="1" outlineLevel="1">
      <c r="A43" s="62">
        <v>41518</v>
      </c>
      <c r="B43" s="120">
        <v>2285.6445114200001</v>
      </c>
      <c r="C43" s="120">
        <v>604.60521358999995</v>
      </c>
      <c r="D43" s="120">
        <v>2.90011441</v>
      </c>
      <c r="E43" s="120">
        <v>686.58416064000005</v>
      </c>
      <c r="F43" s="120">
        <v>31.983131759999999</v>
      </c>
      <c r="G43" s="120">
        <v>1.46252987</v>
      </c>
      <c r="H43" s="120">
        <v>70.593758030000004</v>
      </c>
      <c r="I43" s="120">
        <v>668.29696204000004</v>
      </c>
      <c r="J43" s="120">
        <v>146.77052873</v>
      </c>
      <c r="K43" s="120">
        <v>1.18588922</v>
      </c>
      <c r="L43" s="120">
        <v>3.2444810400000001</v>
      </c>
      <c r="M43" s="176" t="s">
        <v>191</v>
      </c>
      <c r="N43" s="120">
        <v>51.326741040000002</v>
      </c>
      <c r="O43" s="120">
        <v>1.61196446</v>
      </c>
      <c r="P43" s="120">
        <v>0.74415414999999996</v>
      </c>
      <c r="Q43" s="120">
        <v>7.3371787199999998</v>
      </c>
      <c r="R43" s="120">
        <v>3.9897531599999998</v>
      </c>
      <c r="S43" s="120">
        <v>1.21729328</v>
      </c>
      <c r="T43" s="120">
        <v>1.79065728</v>
      </c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  <c r="IW43" s="120"/>
      <c r="IX43" s="120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0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0"/>
      <c r="SD43" s="120"/>
      <c r="SE43" s="120"/>
      <c r="SF43" s="120"/>
      <c r="SG43" s="120"/>
      <c r="SH43" s="120"/>
      <c r="SI43" s="120"/>
      <c r="SJ43" s="120"/>
      <c r="SK43" s="120"/>
      <c r="SL43" s="120"/>
      <c r="SM43" s="120"/>
      <c r="SN43" s="120"/>
      <c r="SO43" s="120"/>
      <c r="SP43" s="120"/>
      <c r="SQ43" s="120"/>
      <c r="SR43" s="120"/>
      <c r="SS43" s="120"/>
      <c r="ST43" s="120"/>
      <c r="SU43" s="120"/>
      <c r="SV43" s="120"/>
      <c r="SW43" s="120"/>
      <c r="SX43" s="120"/>
      <c r="SY43" s="120"/>
      <c r="SZ43" s="120"/>
      <c r="TA43" s="120"/>
      <c r="TB43" s="120"/>
      <c r="TC43" s="120"/>
      <c r="TD43" s="120"/>
      <c r="TE43" s="120"/>
      <c r="TF43" s="120"/>
      <c r="TG43" s="120"/>
      <c r="TH43" s="120"/>
      <c r="TI43" s="120"/>
      <c r="TJ43" s="120"/>
      <c r="TK43" s="120"/>
      <c r="TL43" s="120"/>
      <c r="TM43" s="120"/>
      <c r="TN43" s="120"/>
      <c r="TO43" s="120"/>
      <c r="TP43" s="120"/>
      <c r="TQ43" s="120"/>
      <c r="TR43" s="120"/>
      <c r="TS43" s="120"/>
      <c r="TT43" s="120"/>
      <c r="TU43" s="120"/>
      <c r="TV43" s="120"/>
      <c r="TW43" s="120"/>
      <c r="TX43" s="120"/>
      <c r="TY43" s="120"/>
      <c r="TZ43" s="120"/>
      <c r="UA43" s="120"/>
      <c r="UB43" s="120"/>
      <c r="UC43" s="120"/>
      <c r="UD43" s="120"/>
      <c r="UE43" s="120"/>
      <c r="UF43" s="120"/>
      <c r="UG43" s="120"/>
      <c r="UH43" s="120"/>
      <c r="UI43" s="120"/>
      <c r="UJ43" s="120"/>
      <c r="UK43" s="120"/>
      <c r="UL43" s="120"/>
      <c r="UM43" s="120"/>
      <c r="UN43" s="120"/>
      <c r="UO43" s="120"/>
      <c r="UP43" s="120"/>
      <c r="UQ43" s="120"/>
      <c r="UR43" s="120"/>
      <c r="US43" s="120"/>
      <c r="UT43" s="120"/>
      <c r="UU43" s="120"/>
      <c r="UV43" s="120"/>
      <c r="UW43" s="120"/>
      <c r="UX43" s="120"/>
      <c r="UY43" s="120"/>
      <c r="UZ43" s="120"/>
      <c r="VA43" s="120"/>
      <c r="VB43" s="120"/>
      <c r="VC43" s="120"/>
      <c r="VD43" s="120"/>
      <c r="VE43" s="120"/>
      <c r="VF43" s="120"/>
      <c r="VG43" s="120"/>
      <c r="VH43" s="120"/>
      <c r="VI43" s="120"/>
      <c r="VJ43" s="120"/>
      <c r="VK43" s="120"/>
      <c r="VL43" s="120"/>
      <c r="VM43" s="120"/>
      <c r="VN43" s="120"/>
      <c r="VO43" s="120"/>
      <c r="VP43" s="120"/>
      <c r="VQ43" s="120"/>
      <c r="VR43" s="120"/>
      <c r="VS43" s="120"/>
      <c r="VT43" s="120"/>
      <c r="VU43" s="120"/>
      <c r="VV43" s="120"/>
      <c r="VW43" s="120"/>
      <c r="VX43" s="120"/>
      <c r="VY43" s="120"/>
      <c r="VZ43" s="120"/>
      <c r="WA43" s="120"/>
      <c r="WB43" s="120"/>
      <c r="WC43" s="120"/>
      <c r="WD43" s="120"/>
      <c r="WE43" s="120"/>
      <c r="WF43" s="120"/>
      <c r="WG43" s="120"/>
      <c r="WH43" s="120"/>
      <c r="WI43" s="120"/>
      <c r="WJ43" s="120"/>
      <c r="WK43" s="120"/>
      <c r="WL43" s="120"/>
      <c r="WM43" s="120"/>
      <c r="WN43" s="120"/>
      <c r="WO43" s="120"/>
      <c r="WP43" s="120"/>
      <c r="WQ43" s="120"/>
      <c r="WR43" s="120"/>
      <c r="WS43" s="120"/>
      <c r="WT43" s="120"/>
      <c r="WU43" s="120"/>
      <c r="WV43" s="120"/>
      <c r="WW43" s="120"/>
      <c r="WX43" s="120"/>
      <c r="WY43" s="120"/>
      <c r="WZ43" s="120"/>
      <c r="XA43" s="120"/>
      <c r="XB43" s="120"/>
      <c r="XC43" s="120"/>
      <c r="XD43" s="120"/>
      <c r="XE43" s="120"/>
      <c r="XF43" s="120"/>
      <c r="XG43" s="120"/>
      <c r="XH43" s="120"/>
      <c r="XI43" s="120"/>
      <c r="XJ43" s="120"/>
      <c r="XK43" s="120"/>
      <c r="XL43" s="120"/>
      <c r="XM43" s="120"/>
      <c r="XN43" s="120"/>
      <c r="XO43" s="120"/>
      <c r="XP43" s="120"/>
      <c r="XQ43" s="120"/>
      <c r="XR43" s="120"/>
      <c r="XS43" s="120"/>
      <c r="XT43" s="120"/>
      <c r="XU43" s="120"/>
      <c r="XV43" s="120"/>
      <c r="XW43" s="120"/>
      <c r="XX43" s="120"/>
      <c r="XY43" s="120"/>
      <c r="XZ43" s="120"/>
      <c r="YA43" s="120"/>
      <c r="YB43" s="120"/>
      <c r="YC43" s="120"/>
      <c r="YD43" s="120"/>
      <c r="YE43" s="120"/>
      <c r="YF43" s="120"/>
      <c r="YG43" s="120"/>
      <c r="YH43" s="120"/>
      <c r="YI43" s="120"/>
      <c r="YJ43" s="120"/>
      <c r="YK43" s="120"/>
      <c r="YL43" s="120"/>
      <c r="YM43" s="120"/>
      <c r="YN43" s="120"/>
      <c r="YO43" s="120"/>
      <c r="YP43" s="120"/>
      <c r="YQ43" s="120"/>
      <c r="YR43" s="120"/>
      <c r="YS43" s="120"/>
      <c r="YT43" s="120"/>
      <c r="YU43" s="120"/>
      <c r="YV43" s="120"/>
      <c r="YW43" s="120"/>
      <c r="YX43" s="120"/>
      <c r="YY43" s="120"/>
      <c r="YZ43" s="120"/>
      <c r="ZA43" s="120"/>
      <c r="ZB43" s="120"/>
      <c r="ZC43" s="120"/>
      <c r="ZD43" s="120"/>
      <c r="ZE43" s="120"/>
      <c r="ZF43" s="120"/>
      <c r="ZG43" s="120"/>
      <c r="ZH43" s="120"/>
      <c r="ZI43" s="120"/>
      <c r="ZJ43" s="120"/>
      <c r="ZK43" s="120"/>
      <c r="ZL43" s="120"/>
      <c r="ZM43" s="120"/>
      <c r="ZN43" s="120"/>
      <c r="ZO43" s="120"/>
      <c r="ZP43" s="120"/>
      <c r="ZQ43" s="120"/>
      <c r="ZR43" s="120"/>
      <c r="ZS43" s="120"/>
      <c r="ZT43" s="120"/>
      <c r="ZU43" s="120"/>
      <c r="ZV43" s="120"/>
      <c r="ZW43" s="120"/>
      <c r="ZX43" s="120"/>
      <c r="ZY43" s="120"/>
      <c r="ZZ43" s="120"/>
      <c r="AAA43" s="120"/>
    </row>
    <row r="44" spans="1:703" hidden="1" outlineLevel="1">
      <c r="A44" s="62">
        <v>41548</v>
      </c>
      <c r="B44" s="120">
        <v>2331.2879080799999</v>
      </c>
      <c r="C44" s="120">
        <v>592.79919890999997</v>
      </c>
      <c r="D44" s="120">
        <v>2.8622050300000001</v>
      </c>
      <c r="E44" s="120">
        <v>712.38645395000003</v>
      </c>
      <c r="F44" s="120">
        <v>39.546260220000001</v>
      </c>
      <c r="G44" s="120">
        <v>1.56309353</v>
      </c>
      <c r="H44" s="120">
        <v>71.897679359999998</v>
      </c>
      <c r="I44" s="120">
        <v>695.45052748000001</v>
      </c>
      <c r="J44" s="120">
        <v>143.54451168</v>
      </c>
      <c r="K44" s="120">
        <v>1.3268384099999999</v>
      </c>
      <c r="L44" s="120">
        <v>3.3005404199999999</v>
      </c>
      <c r="M44" s="176" t="s">
        <v>191</v>
      </c>
      <c r="N44" s="120">
        <v>50.941107109999997</v>
      </c>
      <c r="O44" s="120">
        <v>1.85502308</v>
      </c>
      <c r="P44" s="120">
        <v>0.84538563</v>
      </c>
      <c r="Q44" s="120">
        <v>7.2793436199999997</v>
      </c>
      <c r="R44" s="120">
        <v>3.9425247099999998</v>
      </c>
      <c r="S44" s="120">
        <v>1.1775153700000001</v>
      </c>
      <c r="T44" s="120">
        <v>0.56969957000000004</v>
      </c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  <c r="IW44" s="120"/>
      <c r="IX44" s="120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0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0"/>
      <c r="SD44" s="120"/>
      <c r="SE44" s="120"/>
      <c r="SF44" s="120"/>
      <c r="SG44" s="120"/>
      <c r="SH44" s="120"/>
      <c r="SI44" s="120"/>
      <c r="SJ44" s="120"/>
      <c r="SK44" s="120"/>
      <c r="SL44" s="120"/>
      <c r="SM44" s="120"/>
      <c r="SN44" s="120"/>
      <c r="SO44" s="120"/>
      <c r="SP44" s="120"/>
      <c r="SQ44" s="120"/>
      <c r="SR44" s="120"/>
      <c r="SS44" s="120"/>
      <c r="ST44" s="120"/>
      <c r="SU44" s="120"/>
      <c r="SV44" s="120"/>
      <c r="SW44" s="120"/>
      <c r="SX44" s="120"/>
      <c r="SY44" s="120"/>
      <c r="SZ44" s="120"/>
      <c r="TA44" s="120"/>
      <c r="TB44" s="120"/>
      <c r="TC44" s="120"/>
      <c r="TD44" s="120"/>
      <c r="TE44" s="120"/>
      <c r="TF44" s="120"/>
      <c r="TG44" s="120"/>
      <c r="TH44" s="120"/>
      <c r="TI44" s="120"/>
      <c r="TJ44" s="120"/>
      <c r="TK44" s="120"/>
      <c r="TL44" s="120"/>
      <c r="TM44" s="120"/>
      <c r="TN44" s="120"/>
      <c r="TO44" s="120"/>
      <c r="TP44" s="120"/>
      <c r="TQ44" s="120"/>
      <c r="TR44" s="120"/>
      <c r="TS44" s="120"/>
      <c r="TT44" s="120"/>
      <c r="TU44" s="120"/>
      <c r="TV44" s="120"/>
      <c r="TW44" s="120"/>
      <c r="TX44" s="120"/>
      <c r="TY44" s="120"/>
      <c r="TZ44" s="120"/>
      <c r="UA44" s="120"/>
      <c r="UB44" s="120"/>
      <c r="UC44" s="120"/>
      <c r="UD44" s="120"/>
      <c r="UE44" s="120"/>
      <c r="UF44" s="120"/>
      <c r="UG44" s="120"/>
      <c r="UH44" s="120"/>
      <c r="UI44" s="120"/>
      <c r="UJ44" s="120"/>
      <c r="UK44" s="120"/>
      <c r="UL44" s="120"/>
      <c r="UM44" s="120"/>
      <c r="UN44" s="120"/>
      <c r="UO44" s="120"/>
      <c r="UP44" s="120"/>
      <c r="UQ44" s="120"/>
      <c r="UR44" s="120"/>
      <c r="US44" s="120"/>
      <c r="UT44" s="120"/>
      <c r="UU44" s="120"/>
      <c r="UV44" s="120"/>
      <c r="UW44" s="120"/>
      <c r="UX44" s="120"/>
      <c r="UY44" s="120"/>
      <c r="UZ44" s="120"/>
      <c r="VA44" s="120"/>
      <c r="VB44" s="120"/>
      <c r="VC44" s="120"/>
      <c r="VD44" s="120"/>
      <c r="VE44" s="120"/>
      <c r="VF44" s="120"/>
      <c r="VG44" s="120"/>
      <c r="VH44" s="120"/>
      <c r="VI44" s="120"/>
      <c r="VJ44" s="120"/>
      <c r="VK44" s="120"/>
      <c r="VL44" s="120"/>
      <c r="VM44" s="120"/>
      <c r="VN44" s="120"/>
      <c r="VO44" s="120"/>
      <c r="VP44" s="120"/>
      <c r="VQ44" s="120"/>
      <c r="VR44" s="120"/>
      <c r="VS44" s="120"/>
      <c r="VT44" s="120"/>
      <c r="VU44" s="120"/>
      <c r="VV44" s="120"/>
      <c r="VW44" s="120"/>
      <c r="VX44" s="120"/>
      <c r="VY44" s="120"/>
      <c r="VZ44" s="120"/>
      <c r="WA44" s="120"/>
      <c r="WB44" s="120"/>
      <c r="WC44" s="120"/>
      <c r="WD44" s="120"/>
      <c r="WE44" s="120"/>
      <c r="WF44" s="120"/>
      <c r="WG44" s="120"/>
      <c r="WH44" s="120"/>
      <c r="WI44" s="120"/>
      <c r="WJ44" s="120"/>
      <c r="WK44" s="120"/>
      <c r="WL44" s="120"/>
      <c r="WM44" s="120"/>
      <c r="WN44" s="120"/>
      <c r="WO44" s="120"/>
      <c r="WP44" s="120"/>
      <c r="WQ44" s="120"/>
      <c r="WR44" s="120"/>
      <c r="WS44" s="120"/>
      <c r="WT44" s="120"/>
      <c r="WU44" s="120"/>
      <c r="WV44" s="120"/>
      <c r="WW44" s="120"/>
      <c r="WX44" s="120"/>
      <c r="WY44" s="120"/>
      <c r="WZ44" s="120"/>
      <c r="XA44" s="120"/>
      <c r="XB44" s="120"/>
      <c r="XC44" s="120"/>
      <c r="XD44" s="120"/>
      <c r="XE44" s="120"/>
      <c r="XF44" s="120"/>
      <c r="XG44" s="120"/>
      <c r="XH44" s="120"/>
      <c r="XI44" s="120"/>
      <c r="XJ44" s="120"/>
      <c r="XK44" s="120"/>
      <c r="XL44" s="120"/>
      <c r="XM44" s="120"/>
      <c r="XN44" s="120"/>
      <c r="XO44" s="120"/>
      <c r="XP44" s="120"/>
      <c r="XQ44" s="120"/>
      <c r="XR44" s="120"/>
      <c r="XS44" s="120"/>
      <c r="XT44" s="120"/>
      <c r="XU44" s="120"/>
      <c r="XV44" s="120"/>
      <c r="XW44" s="120"/>
      <c r="XX44" s="120"/>
      <c r="XY44" s="120"/>
      <c r="XZ44" s="120"/>
      <c r="YA44" s="120"/>
      <c r="YB44" s="120"/>
      <c r="YC44" s="120"/>
      <c r="YD44" s="120"/>
      <c r="YE44" s="120"/>
      <c r="YF44" s="120"/>
      <c r="YG44" s="120"/>
      <c r="YH44" s="120"/>
      <c r="YI44" s="120"/>
      <c r="YJ44" s="120"/>
      <c r="YK44" s="120"/>
      <c r="YL44" s="120"/>
      <c r="YM44" s="120"/>
      <c r="YN44" s="120"/>
      <c r="YO44" s="120"/>
      <c r="YP44" s="120"/>
      <c r="YQ44" s="120"/>
      <c r="YR44" s="120"/>
      <c r="YS44" s="120"/>
      <c r="YT44" s="120"/>
      <c r="YU44" s="120"/>
      <c r="YV44" s="120"/>
      <c r="YW44" s="120"/>
      <c r="YX44" s="120"/>
      <c r="YY44" s="120"/>
      <c r="YZ44" s="120"/>
      <c r="ZA44" s="120"/>
      <c r="ZB44" s="120"/>
      <c r="ZC44" s="120"/>
      <c r="ZD44" s="120"/>
      <c r="ZE44" s="120"/>
      <c r="ZF44" s="120"/>
      <c r="ZG44" s="120"/>
      <c r="ZH44" s="120"/>
      <c r="ZI44" s="120"/>
      <c r="ZJ44" s="120"/>
      <c r="ZK44" s="120"/>
      <c r="ZL44" s="120"/>
      <c r="ZM44" s="120"/>
      <c r="ZN44" s="120"/>
      <c r="ZO44" s="120"/>
      <c r="ZP44" s="120"/>
      <c r="ZQ44" s="120"/>
      <c r="ZR44" s="120"/>
      <c r="ZS44" s="120"/>
      <c r="ZT44" s="120"/>
      <c r="ZU44" s="120"/>
      <c r="ZV44" s="120"/>
      <c r="ZW44" s="120"/>
      <c r="ZX44" s="120"/>
      <c r="ZY44" s="120"/>
      <c r="ZZ44" s="120"/>
      <c r="AAA44" s="120"/>
    </row>
    <row r="45" spans="1:703" hidden="1" outlineLevel="1">
      <c r="A45" s="62">
        <v>41579</v>
      </c>
      <c r="B45" s="120">
        <v>2379.3959341599998</v>
      </c>
      <c r="C45" s="120">
        <v>600.28530874</v>
      </c>
      <c r="D45" s="120">
        <v>3.0167858299999999</v>
      </c>
      <c r="E45" s="120">
        <v>744.05764131000001</v>
      </c>
      <c r="F45" s="120">
        <v>49.200655830000002</v>
      </c>
      <c r="G45" s="120">
        <v>1.48900864</v>
      </c>
      <c r="H45" s="120">
        <v>72.820669140000007</v>
      </c>
      <c r="I45" s="120">
        <v>699.02737690000004</v>
      </c>
      <c r="J45" s="120">
        <v>137.78120575</v>
      </c>
      <c r="K45" s="120">
        <v>1.3219996899999999</v>
      </c>
      <c r="L45" s="120">
        <v>3.28495128</v>
      </c>
      <c r="M45" s="176" t="s">
        <v>191</v>
      </c>
      <c r="N45" s="120">
        <v>50.631357260000001</v>
      </c>
      <c r="O45" s="120">
        <v>2.0629069900000001</v>
      </c>
      <c r="P45" s="120">
        <v>1.6558166700000001</v>
      </c>
      <c r="Q45" s="120">
        <v>7.16504165</v>
      </c>
      <c r="R45" s="120">
        <v>3.91156857</v>
      </c>
      <c r="S45" s="120">
        <v>1.1113316499999999</v>
      </c>
      <c r="T45" s="120">
        <v>0.57230826000000001</v>
      </c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  <c r="IW45" s="120"/>
      <c r="IX45" s="120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  <c r="TF45" s="120"/>
      <c r="TG45" s="120"/>
      <c r="TH45" s="120"/>
      <c r="TI45" s="120"/>
      <c r="TJ45" s="120"/>
      <c r="TK45" s="120"/>
      <c r="TL45" s="120"/>
      <c r="TM45" s="120"/>
      <c r="TN45" s="120"/>
      <c r="TO45" s="120"/>
      <c r="TP45" s="120"/>
      <c r="TQ45" s="120"/>
      <c r="TR45" s="120"/>
      <c r="TS45" s="120"/>
      <c r="TT45" s="120"/>
      <c r="TU45" s="120"/>
      <c r="TV45" s="120"/>
      <c r="TW45" s="120"/>
      <c r="TX45" s="120"/>
      <c r="TY45" s="120"/>
      <c r="TZ45" s="120"/>
      <c r="UA45" s="120"/>
      <c r="UB45" s="120"/>
      <c r="UC45" s="120"/>
      <c r="UD45" s="120"/>
      <c r="UE45" s="120"/>
      <c r="UF45" s="120"/>
      <c r="UG45" s="120"/>
      <c r="UH45" s="120"/>
      <c r="UI45" s="120"/>
      <c r="UJ45" s="120"/>
      <c r="UK45" s="120"/>
      <c r="UL45" s="120"/>
      <c r="UM45" s="120"/>
      <c r="UN45" s="120"/>
      <c r="UO45" s="120"/>
      <c r="UP45" s="120"/>
      <c r="UQ45" s="120"/>
      <c r="UR45" s="120"/>
      <c r="US45" s="120"/>
      <c r="UT45" s="120"/>
      <c r="UU45" s="120"/>
      <c r="UV45" s="120"/>
      <c r="UW45" s="120"/>
      <c r="UX45" s="120"/>
      <c r="UY45" s="120"/>
      <c r="UZ45" s="120"/>
      <c r="VA45" s="120"/>
      <c r="VB45" s="120"/>
      <c r="VC45" s="120"/>
      <c r="VD45" s="120"/>
      <c r="VE45" s="120"/>
      <c r="VF45" s="120"/>
      <c r="VG45" s="120"/>
      <c r="VH45" s="120"/>
      <c r="VI45" s="120"/>
      <c r="VJ45" s="120"/>
      <c r="VK45" s="120"/>
      <c r="VL45" s="120"/>
      <c r="VM45" s="120"/>
      <c r="VN45" s="120"/>
      <c r="VO45" s="120"/>
      <c r="VP45" s="120"/>
      <c r="VQ45" s="120"/>
      <c r="VR45" s="120"/>
      <c r="VS45" s="120"/>
      <c r="VT45" s="120"/>
      <c r="VU45" s="120"/>
      <c r="VV45" s="120"/>
      <c r="VW45" s="120"/>
      <c r="VX45" s="120"/>
      <c r="VY45" s="120"/>
      <c r="VZ45" s="120"/>
      <c r="WA45" s="120"/>
      <c r="WB45" s="120"/>
      <c r="WC45" s="120"/>
      <c r="WD45" s="120"/>
      <c r="WE45" s="120"/>
      <c r="WF45" s="120"/>
      <c r="WG45" s="120"/>
      <c r="WH45" s="120"/>
      <c r="WI45" s="120"/>
      <c r="WJ45" s="120"/>
      <c r="WK45" s="120"/>
      <c r="WL45" s="120"/>
      <c r="WM45" s="120"/>
      <c r="WN45" s="120"/>
      <c r="WO45" s="120"/>
      <c r="WP45" s="120"/>
      <c r="WQ45" s="120"/>
      <c r="WR45" s="120"/>
      <c r="WS45" s="120"/>
      <c r="WT45" s="120"/>
      <c r="WU45" s="120"/>
      <c r="WV45" s="120"/>
      <c r="WW45" s="120"/>
      <c r="WX45" s="120"/>
      <c r="WY45" s="120"/>
      <c r="WZ45" s="120"/>
      <c r="XA45" s="120"/>
      <c r="XB45" s="120"/>
      <c r="XC45" s="120"/>
      <c r="XD45" s="120"/>
      <c r="XE45" s="120"/>
      <c r="XF45" s="120"/>
      <c r="XG45" s="120"/>
      <c r="XH45" s="120"/>
      <c r="XI45" s="120"/>
      <c r="XJ45" s="120"/>
      <c r="XK45" s="120"/>
      <c r="XL45" s="120"/>
      <c r="XM45" s="120"/>
      <c r="XN45" s="120"/>
      <c r="XO45" s="120"/>
      <c r="XP45" s="120"/>
      <c r="XQ45" s="120"/>
      <c r="XR45" s="120"/>
      <c r="XS45" s="120"/>
      <c r="XT45" s="120"/>
      <c r="XU45" s="120"/>
      <c r="XV45" s="120"/>
      <c r="XW45" s="120"/>
      <c r="XX45" s="120"/>
      <c r="XY45" s="120"/>
      <c r="XZ45" s="120"/>
      <c r="YA45" s="120"/>
      <c r="YB45" s="120"/>
      <c r="YC45" s="120"/>
      <c r="YD45" s="120"/>
      <c r="YE45" s="120"/>
      <c r="YF45" s="120"/>
      <c r="YG45" s="120"/>
      <c r="YH45" s="120"/>
      <c r="YI45" s="120"/>
      <c r="YJ45" s="120"/>
      <c r="YK45" s="120"/>
      <c r="YL45" s="120"/>
      <c r="YM45" s="120"/>
      <c r="YN45" s="120"/>
      <c r="YO45" s="120"/>
      <c r="YP45" s="120"/>
      <c r="YQ45" s="120"/>
      <c r="YR45" s="120"/>
      <c r="YS45" s="120"/>
      <c r="YT45" s="120"/>
      <c r="YU45" s="120"/>
      <c r="YV45" s="120"/>
      <c r="YW45" s="120"/>
      <c r="YX45" s="120"/>
      <c r="YY45" s="120"/>
      <c r="YZ45" s="120"/>
      <c r="ZA45" s="120"/>
      <c r="ZB45" s="120"/>
      <c r="ZC45" s="120"/>
      <c r="ZD45" s="120"/>
      <c r="ZE45" s="120"/>
      <c r="ZF45" s="120"/>
      <c r="ZG45" s="120"/>
      <c r="ZH45" s="120"/>
      <c r="ZI45" s="120"/>
      <c r="ZJ45" s="120"/>
      <c r="ZK45" s="120"/>
      <c r="ZL45" s="120"/>
      <c r="ZM45" s="120"/>
      <c r="ZN45" s="120"/>
      <c r="ZO45" s="120"/>
      <c r="ZP45" s="120"/>
      <c r="ZQ45" s="120"/>
      <c r="ZR45" s="120"/>
      <c r="ZS45" s="120"/>
      <c r="ZT45" s="120"/>
      <c r="ZU45" s="120"/>
      <c r="ZV45" s="120"/>
      <c r="ZW45" s="120"/>
      <c r="ZX45" s="120"/>
      <c r="ZY45" s="120"/>
      <c r="ZZ45" s="120"/>
      <c r="AAA45" s="120"/>
    </row>
    <row r="46" spans="1:703" hidden="1" outlineLevel="1">
      <c r="A46" s="62">
        <v>41609</v>
      </c>
      <c r="B46" s="120">
        <v>2411.4128712800002</v>
      </c>
      <c r="C46" s="120">
        <v>631.31011790000002</v>
      </c>
      <c r="D46" s="120">
        <v>3.31188204</v>
      </c>
      <c r="E46" s="120">
        <v>788.09815413000001</v>
      </c>
      <c r="F46" s="120">
        <v>20.24954559</v>
      </c>
      <c r="G46" s="120">
        <v>1.16047269</v>
      </c>
      <c r="H46" s="120">
        <v>69.937901299999993</v>
      </c>
      <c r="I46" s="120">
        <v>696.15015730999994</v>
      </c>
      <c r="J46" s="120">
        <v>130.72071756</v>
      </c>
      <c r="K46" s="120">
        <v>1.0453418999999999</v>
      </c>
      <c r="L46" s="120">
        <v>3.4585214299999998</v>
      </c>
      <c r="M46" s="176" t="s">
        <v>191</v>
      </c>
      <c r="N46" s="120">
        <v>50.146055990000001</v>
      </c>
      <c r="O46" s="120">
        <v>1.9868192099999999</v>
      </c>
      <c r="P46" s="120">
        <v>1.0839149699999999</v>
      </c>
      <c r="Q46" s="120">
        <v>7.20452095</v>
      </c>
      <c r="R46" s="120">
        <v>3.8858852700000002</v>
      </c>
      <c r="S46" s="120">
        <v>1.0337817300000001</v>
      </c>
      <c r="T46" s="120">
        <v>0.62908131</v>
      </c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  <c r="TF46" s="120"/>
      <c r="TG46" s="120"/>
      <c r="TH46" s="120"/>
      <c r="TI46" s="120"/>
      <c r="TJ46" s="120"/>
      <c r="TK46" s="120"/>
      <c r="TL46" s="120"/>
      <c r="TM46" s="120"/>
      <c r="TN46" s="120"/>
      <c r="TO46" s="120"/>
      <c r="TP46" s="120"/>
      <c r="TQ46" s="120"/>
      <c r="TR46" s="120"/>
      <c r="TS46" s="120"/>
      <c r="TT46" s="120"/>
      <c r="TU46" s="120"/>
      <c r="TV46" s="120"/>
      <c r="TW46" s="120"/>
      <c r="TX46" s="120"/>
      <c r="TY46" s="120"/>
      <c r="TZ46" s="120"/>
      <c r="UA46" s="120"/>
      <c r="UB46" s="120"/>
      <c r="UC46" s="120"/>
      <c r="UD46" s="120"/>
      <c r="UE46" s="120"/>
      <c r="UF46" s="120"/>
      <c r="UG46" s="120"/>
      <c r="UH46" s="120"/>
      <c r="UI46" s="120"/>
      <c r="UJ46" s="120"/>
      <c r="UK46" s="120"/>
      <c r="UL46" s="120"/>
      <c r="UM46" s="120"/>
      <c r="UN46" s="120"/>
      <c r="UO46" s="120"/>
      <c r="UP46" s="120"/>
      <c r="UQ46" s="120"/>
      <c r="UR46" s="120"/>
      <c r="US46" s="120"/>
      <c r="UT46" s="120"/>
      <c r="UU46" s="120"/>
      <c r="UV46" s="120"/>
      <c r="UW46" s="120"/>
      <c r="UX46" s="120"/>
      <c r="UY46" s="120"/>
      <c r="UZ46" s="120"/>
      <c r="VA46" s="120"/>
      <c r="VB46" s="120"/>
      <c r="VC46" s="120"/>
      <c r="VD46" s="120"/>
      <c r="VE46" s="120"/>
      <c r="VF46" s="120"/>
      <c r="VG46" s="120"/>
      <c r="VH46" s="120"/>
      <c r="VI46" s="120"/>
      <c r="VJ46" s="120"/>
      <c r="VK46" s="120"/>
      <c r="VL46" s="120"/>
      <c r="VM46" s="120"/>
      <c r="VN46" s="120"/>
      <c r="VO46" s="120"/>
      <c r="VP46" s="120"/>
      <c r="VQ46" s="120"/>
      <c r="VR46" s="120"/>
      <c r="VS46" s="120"/>
      <c r="VT46" s="120"/>
      <c r="VU46" s="120"/>
      <c r="VV46" s="120"/>
      <c r="VW46" s="120"/>
      <c r="VX46" s="120"/>
      <c r="VY46" s="120"/>
      <c r="VZ46" s="120"/>
      <c r="WA46" s="120"/>
      <c r="WB46" s="120"/>
      <c r="WC46" s="120"/>
      <c r="WD46" s="120"/>
      <c r="WE46" s="120"/>
      <c r="WF46" s="120"/>
      <c r="WG46" s="120"/>
      <c r="WH46" s="120"/>
      <c r="WI46" s="120"/>
      <c r="WJ46" s="120"/>
      <c r="WK46" s="120"/>
      <c r="WL46" s="120"/>
      <c r="WM46" s="120"/>
      <c r="WN46" s="120"/>
      <c r="WO46" s="120"/>
      <c r="WP46" s="120"/>
      <c r="WQ46" s="120"/>
      <c r="WR46" s="120"/>
      <c r="WS46" s="120"/>
      <c r="WT46" s="120"/>
      <c r="WU46" s="120"/>
      <c r="WV46" s="120"/>
      <c r="WW46" s="120"/>
      <c r="WX46" s="120"/>
      <c r="WY46" s="120"/>
      <c r="WZ46" s="120"/>
      <c r="XA46" s="120"/>
      <c r="XB46" s="120"/>
      <c r="XC46" s="120"/>
      <c r="XD46" s="120"/>
      <c r="XE46" s="120"/>
      <c r="XF46" s="120"/>
      <c r="XG46" s="120"/>
      <c r="XH46" s="120"/>
      <c r="XI46" s="120"/>
      <c r="XJ46" s="120"/>
      <c r="XK46" s="120"/>
      <c r="XL46" s="120"/>
      <c r="XM46" s="120"/>
      <c r="XN46" s="120"/>
      <c r="XO46" s="120"/>
      <c r="XP46" s="120"/>
      <c r="XQ46" s="120"/>
      <c r="XR46" s="120"/>
      <c r="XS46" s="120"/>
      <c r="XT46" s="120"/>
      <c r="XU46" s="120"/>
      <c r="XV46" s="120"/>
      <c r="XW46" s="120"/>
      <c r="XX46" s="120"/>
      <c r="XY46" s="120"/>
      <c r="XZ46" s="120"/>
      <c r="YA46" s="120"/>
      <c r="YB46" s="120"/>
      <c r="YC46" s="120"/>
      <c r="YD46" s="120"/>
      <c r="YE46" s="120"/>
      <c r="YF46" s="120"/>
      <c r="YG46" s="120"/>
      <c r="YH46" s="120"/>
      <c r="YI46" s="120"/>
      <c r="YJ46" s="120"/>
      <c r="YK46" s="120"/>
      <c r="YL46" s="120"/>
      <c r="YM46" s="120"/>
      <c r="YN46" s="120"/>
      <c r="YO46" s="120"/>
      <c r="YP46" s="120"/>
      <c r="YQ46" s="120"/>
      <c r="YR46" s="120"/>
      <c r="YS46" s="120"/>
      <c r="YT46" s="120"/>
      <c r="YU46" s="120"/>
      <c r="YV46" s="120"/>
      <c r="YW46" s="120"/>
      <c r="YX46" s="120"/>
      <c r="YY46" s="120"/>
      <c r="YZ46" s="120"/>
      <c r="ZA46" s="120"/>
      <c r="ZB46" s="120"/>
      <c r="ZC46" s="120"/>
      <c r="ZD46" s="120"/>
      <c r="ZE46" s="120"/>
      <c r="ZF46" s="120"/>
      <c r="ZG46" s="120"/>
      <c r="ZH46" s="120"/>
      <c r="ZI46" s="120"/>
      <c r="ZJ46" s="120"/>
      <c r="ZK46" s="120"/>
      <c r="ZL46" s="120"/>
      <c r="ZM46" s="120"/>
      <c r="ZN46" s="120"/>
      <c r="ZO46" s="120"/>
      <c r="ZP46" s="120"/>
      <c r="ZQ46" s="120"/>
      <c r="ZR46" s="120"/>
      <c r="ZS46" s="120"/>
      <c r="ZT46" s="120"/>
      <c r="ZU46" s="120"/>
      <c r="ZV46" s="120"/>
      <c r="ZW46" s="120"/>
      <c r="ZX46" s="120"/>
      <c r="ZY46" s="120"/>
      <c r="ZZ46" s="120"/>
      <c r="AAA46" s="120"/>
    </row>
    <row r="47" spans="1:703" hidden="1" outlineLevel="1">
      <c r="A47" s="62">
        <v>41640</v>
      </c>
      <c r="B47" s="120">
        <v>2420.1762966800002</v>
      </c>
      <c r="C47" s="120">
        <v>637.69842510000001</v>
      </c>
      <c r="D47" s="120">
        <v>3.4764238500000002</v>
      </c>
      <c r="E47" s="120">
        <v>783.94195477999995</v>
      </c>
      <c r="F47" s="120">
        <v>20.02002517</v>
      </c>
      <c r="G47" s="120">
        <v>1.8698161799999999</v>
      </c>
      <c r="H47" s="120">
        <v>71.001631149999994</v>
      </c>
      <c r="I47" s="120">
        <v>706.71013224000001</v>
      </c>
      <c r="J47" s="120">
        <v>124.2752873</v>
      </c>
      <c r="K47" s="120">
        <v>1.26832616</v>
      </c>
      <c r="L47" s="120">
        <v>3.46211366</v>
      </c>
      <c r="M47" s="176" t="s">
        <v>191</v>
      </c>
      <c r="N47" s="120">
        <v>49.996648700000001</v>
      </c>
      <c r="O47" s="120">
        <v>2.1027682900000002</v>
      </c>
      <c r="P47" s="120">
        <v>1.38327482</v>
      </c>
      <c r="Q47" s="120">
        <v>7.1844823199999999</v>
      </c>
      <c r="R47" s="120">
        <v>4.1146740099999999</v>
      </c>
      <c r="S47" s="120">
        <v>0.98067497000000003</v>
      </c>
      <c r="T47" s="120">
        <v>0.68963797999999998</v>
      </c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0"/>
      <c r="SD47" s="120"/>
      <c r="SE47" s="120"/>
      <c r="SF47" s="120"/>
      <c r="SG47" s="120"/>
      <c r="SH47" s="120"/>
      <c r="SI47" s="120"/>
      <c r="SJ47" s="120"/>
      <c r="SK47" s="120"/>
      <c r="SL47" s="120"/>
      <c r="SM47" s="120"/>
      <c r="SN47" s="120"/>
      <c r="SO47" s="120"/>
      <c r="SP47" s="120"/>
      <c r="SQ47" s="120"/>
      <c r="SR47" s="120"/>
      <c r="SS47" s="120"/>
      <c r="ST47" s="120"/>
      <c r="SU47" s="120"/>
      <c r="SV47" s="120"/>
      <c r="SW47" s="120"/>
      <c r="SX47" s="120"/>
      <c r="SY47" s="120"/>
      <c r="SZ47" s="120"/>
      <c r="TA47" s="120"/>
      <c r="TB47" s="120"/>
      <c r="TC47" s="120"/>
      <c r="TD47" s="120"/>
      <c r="TE47" s="120"/>
      <c r="TF47" s="120"/>
      <c r="TG47" s="120"/>
      <c r="TH47" s="120"/>
      <c r="TI47" s="120"/>
      <c r="TJ47" s="120"/>
      <c r="TK47" s="120"/>
      <c r="TL47" s="120"/>
      <c r="TM47" s="120"/>
      <c r="TN47" s="120"/>
      <c r="TO47" s="120"/>
      <c r="TP47" s="120"/>
      <c r="TQ47" s="120"/>
      <c r="TR47" s="120"/>
      <c r="TS47" s="120"/>
      <c r="TT47" s="120"/>
      <c r="TU47" s="120"/>
      <c r="TV47" s="120"/>
      <c r="TW47" s="120"/>
      <c r="TX47" s="120"/>
      <c r="TY47" s="120"/>
      <c r="TZ47" s="120"/>
      <c r="UA47" s="120"/>
      <c r="UB47" s="120"/>
      <c r="UC47" s="120"/>
      <c r="UD47" s="120"/>
      <c r="UE47" s="120"/>
      <c r="UF47" s="120"/>
      <c r="UG47" s="120"/>
      <c r="UH47" s="120"/>
      <c r="UI47" s="120"/>
      <c r="UJ47" s="120"/>
      <c r="UK47" s="120"/>
      <c r="UL47" s="120"/>
      <c r="UM47" s="120"/>
      <c r="UN47" s="120"/>
      <c r="UO47" s="120"/>
      <c r="UP47" s="120"/>
      <c r="UQ47" s="120"/>
      <c r="UR47" s="120"/>
      <c r="US47" s="120"/>
      <c r="UT47" s="120"/>
      <c r="UU47" s="120"/>
      <c r="UV47" s="120"/>
      <c r="UW47" s="120"/>
      <c r="UX47" s="120"/>
      <c r="UY47" s="120"/>
      <c r="UZ47" s="120"/>
      <c r="VA47" s="120"/>
      <c r="VB47" s="120"/>
      <c r="VC47" s="120"/>
      <c r="VD47" s="120"/>
      <c r="VE47" s="120"/>
      <c r="VF47" s="120"/>
      <c r="VG47" s="120"/>
      <c r="VH47" s="120"/>
      <c r="VI47" s="120"/>
      <c r="VJ47" s="120"/>
      <c r="VK47" s="120"/>
      <c r="VL47" s="120"/>
      <c r="VM47" s="120"/>
      <c r="VN47" s="120"/>
      <c r="VO47" s="120"/>
      <c r="VP47" s="120"/>
      <c r="VQ47" s="120"/>
      <c r="VR47" s="120"/>
      <c r="VS47" s="120"/>
      <c r="VT47" s="120"/>
      <c r="VU47" s="120"/>
      <c r="VV47" s="120"/>
      <c r="VW47" s="120"/>
      <c r="VX47" s="120"/>
      <c r="VY47" s="120"/>
      <c r="VZ47" s="120"/>
      <c r="WA47" s="120"/>
      <c r="WB47" s="120"/>
      <c r="WC47" s="120"/>
      <c r="WD47" s="120"/>
      <c r="WE47" s="120"/>
      <c r="WF47" s="120"/>
      <c r="WG47" s="120"/>
      <c r="WH47" s="120"/>
      <c r="WI47" s="120"/>
      <c r="WJ47" s="120"/>
      <c r="WK47" s="120"/>
      <c r="WL47" s="120"/>
      <c r="WM47" s="120"/>
      <c r="WN47" s="120"/>
      <c r="WO47" s="120"/>
      <c r="WP47" s="120"/>
      <c r="WQ47" s="120"/>
      <c r="WR47" s="120"/>
      <c r="WS47" s="120"/>
      <c r="WT47" s="120"/>
      <c r="WU47" s="120"/>
      <c r="WV47" s="120"/>
      <c r="WW47" s="120"/>
      <c r="WX47" s="120"/>
      <c r="WY47" s="120"/>
      <c r="WZ47" s="120"/>
      <c r="XA47" s="120"/>
      <c r="XB47" s="120"/>
      <c r="XC47" s="120"/>
      <c r="XD47" s="120"/>
      <c r="XE47" s="120"/>
      <c r="XF47" s="120"/>
      <c r="XG47" s="120"/>
      <c r="XH47" s="120"/>
      <c r="XI47" s="120"/>
      <c r="XJ47" s="120"/>
      <c r="XK47" s="120"/>
      <c r="XL47" s="120"/>
      <c r="XM47" s="120"/>
      <c r="XN47" s="120"/>
      <c r="XO47" s="120"/>
      <c r="XP47" s="120"/>
      <c r="XQ47" s="120"/>
      <c r="XR47" s="120"/>
      <c r="XS47" s="120"/>
      <c r="XT47" s="120"/>
      <c r="XU47" s="120"/>
      <c r="XV47" s="120"/>
      <c r="XW47" s="120"/>
      <c r="XX47" s="120"/>
      <c r="XY47" s="120"/>
      <c r="XZ47" s="120"/>
      <c r="YA47" s="120"/>
      <c r="YB47" s="120"/>
      <c r="YC47" s="120"/>
      <c r="YD47" s="120"/>
      <c r="YE47" s="120"/>
      <c r="YF47" s="120"/>
      <c r="YG47" s="120"/>
      <c r="YH47" s="120"/>
      <c r="YI47" s="120"/>
      <c r="YJ47" s="120"/>
      <c r="YK47" s="120"/>
      <c r="YL47" s="120"/>
      <c r="YM47" s="120"/>
      <c r="YN47" s="120"/>
      <c r="YO47" s="120"/>
      <c r="YP47" s="120"/>
      <c r="YQ47" s="120"/>
      <c r="YR47" s="120"/>
      <c r="YS47" s="120"/>
      <c r="YT47" s="120"/>
      <c r="YU47" s="120"/>
      <c r="YV47" s="120"/>
      <c r="YW47" s="120"/>
      <c r="YX47" s="120"/>
      <c r="YY47" s="120"/>
      <c r="YZ47" s="120"/>
      <c r="ZA47" s="120"/>
      <c r="ZB47" s="120"/>
      <c r="ZC47" s="120"/>
      <c r="ZD47" s="120"/>
      <c r="ZE47" s="120"/>
      <c r="ZF47" s="120"/>
      <c r="ZG47" s="120"/>
      <c r="ZH47" s="120"/>
      <c r="ZI47" s="120"/>
      <c r="ZJ47" s="120"/>
      <c r="ZK47" s="120"/>
      <c r="ZL47" s="120"/>
      <c r="ZM47" s="120"/>
      <c r="ZN47" s="120"/>
      <c r="ZO47" s="120"/>
      <c r="ZP47" s="120"/>
      <c r="ZQ47" s="120"/>
      <c r="ZR47" s="120"/>
      <c r="ZS47" s="120"/>
      <c r="ZT47" s="120"/>
      <c r="ZU47" s="120"/>
      <c r="ZV47" s="120"/>
      <c r="ZW47" s="120"/>
      <c r="ZX47" s="120"/>
      <c r="ZY47" s="120"/>
      <c r="ZZ47" s="120"/>
      <c r="AAA47" s="120"/>
    </row>
    <row r="48" spans="1:703" hidden="1" outlineLevel="1">
      <c r="A48" s="62">
        <v>41671</v>
      </c>
      <c r="B48" s="120">
        <v>2645.3011633199999</v>
      </c>
      <c r="C48" s="120">
        <v>733.39462781999998</v>
      </c>
      <c r="D48" s="120">
        <v>4.0906699599999996</v>
      </c>
      <c r="E48" s="120">
        <v>840.04909982000004</v>
      </c>
      <c r="F48" s="120">
        <v>40.612470870000003</v>
      </c>
      <c r="G48" s="120">
        <v>1.4621571200000001</v>
      </c>
      <c r="H48" s="120">
        <v>70.225999279999996</v>
      </c>
      <c r="I48" s="120">
        <v>752.86780464999993</v>
      </c>
      <c r="J48" s="120">
        <v>125.23978133</v>
      </c>
      <c r="K48" s="120">
        <v>0.57845698999999995</v>
      </c>
      <c r="L48" s="120">
        <v>3.6438255900000001</v>
      </c>
      <c r="M48" s="176" t="s">
        <v>191</v>
      </c>
      <c r="N48" s="120">
        <v>57.070845550000001</v>
      </c>
      <c r="O48" s="120">
        <v>1.66745882</v>
      </c>
      <c r="P48" s="120">
        <v>1.5664923799999999</v>
      </c>
      <c r="Q48" s="120">
        <v>7.0139194500000004</v>
      </c>
      <c r="R48" s="120">
        <v>4.2827659599999999</v>
      </c>
      <c r="S48" s="120">
        <v>0.91372629999999999</v>
      </c>
      <c r="T48" s="120">
        <v>0.62106143000000003</v>
      </c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0"/>
      <c r="SD48" s="120"/>
      <c r="SE48" s="120"/>
      <c r="SF48" s="120"/>
      <c r="SG48" s="120"/>
      <c r="SH48" s="120"/>
      <c r="SI48" s="120"/>
      <c r="SJ48" s="120"/>
      <c r="SK48" s="120"/>
      <c r="SL48" s="120"/>
      <c r="SM48" s="120"/>
      <c r="SN48" s="120"/>
      <c r="SO48" s="120"/>
      <c r="SP48" s="120"/>
      <c r="SQ48" s="120"/>
      <c r="SR48" s="120"/>
      <c r="SS48" s="120"/>
      <c r="ST48" s="120"/>
      <c r="SU48" s="120"/>
      <c r="SV48" s="120"/>
      <c r="SW48" s="120"/>
      <c r="SX48" s="120"/>
      <c r="SY48" s="120"/>
      <c r="SZ48" s="120"/>
      <c r="TA48" s="120"/>
      <c r="TB48" s="120"/>
      <c r="TC48" s="120"/>
      <c r="TD48" s="120"/>
      <c r="TE48" s="120"/>
      <c r="TF48" s="120"/>
      <c r="TG48" s="120"/>
      <c r="TH48" s="120"/>
      <c r="TI48" s="120"/>
      <c r="TJ48" s="120"/>
      <c r="TK48" s="120"/>
      <c r="TL48" s="120"/>
      <c r="TM48" s="120"/>
      <c r="TN48" s="120"/>
      <c r="TO48" s="120"/>
      <c r="TP48" s="120"/>
      <c r="TQ48" s="120"/>
      <c r="TR48" s="120"/>
      <c r="TS48" s="120"/>
      <c r="TT48" s="120"/>
      <c r="TU48" s="120"/>
      <c r="TV48" s="120"/>
      <c r="TW48" s="120"/>
      <c r="TX48" s="120"/>
      <c r="TY48" s="120"/>
      <c r="TZ48" s="120"/>
      <c r="UA48" s="120"/>
      <c r="UB48" s="120"/>
      <c r="UC48" s="120"/>
      <c r="UD48" s="120"/>
      <c r="UE48" s="120"/>
      <c r="UF48" s="120"/>
      <c r="UG48" s="120"/>
      <c r="UH48" s="120"/>
      <c r="UI48" s="120"/>
      <c r="UJ48" s="120"/>
      <c r="UK48" s="120"/>
      <c r="UL48" s="120"/>
      <c r="UM48" s="120"/>
      <c r="UN48" s="120"/>
      <c r="UO48" s="120"/>
      <c r="UP48" s="120"/>
      <c r="UQ48" s="120"/>
      <c r="UR48" s="120"/>
      <c r="US48" s="120"/>
      <c r="UT48" s="120"/>
      <c r="UU48" s="120"/>
      <c r="UV48" s="120"/>
      <c r="UW48" s="120"/>
      <c r="UX48" s="120"/>
      <c r="UY48" s="120"/>
      <c r="UZ48" s="120"/>
      <c r="VA48" s="120"/>
      <c r="VB48" s="120"/>
      <c r="VC48" s="120"/>
      <c r="VD48" s="120"/>
      <c r="VE48" s="120"/>
      <c r="VF48" s="120"/>
      <c r="VG48" s="120"/>
      <c r="VH48" s="120"/>
      <c r="VI48" s="120"/>
      <c r="VJ48" s="120"/>
      <c r="VK48" s="120"/>
      <c r="VL48" s="120"/>
      <c r="VM48" s="120"/>
      <c r="VN48" s="120"/>
      <c r="VO48" s="120"/>
      <c r="VP48" s="120"/>
      <c r="VQ48" s="120"/>
      <c r="VR48" s="120"/>
      <c r="VS48" s="120"/>
      <c r="VT48" s="120"/>
      <c r="VU48" s="120"/>
      <c r="VV48" s="120"/>
      <c r="VW48" s="120"/>
      <c r="VX48" s="120"/>
      <c r="VY48" s="120"/>
      <c r="VZ48" s="120"/>
      <c r="WA48" s="120"/>
      <c r="WB48" s="120"/>
      <c r="WC48" s="120"/>
      <c r="WD48" s="120"/>
      <c r="WE48" s="120"/>
      <c r="WF48" s="120"/>
      <c r="WG48" s="120"/>
      <c r="WH48" s="120"/>
      <c r="WI48" s="120"/>
      <c r="WJ48" s="120"/>
      <c r="WK48" s="120"/>
      <c r="WL48" s="120"/>
      <c r="WM48" s="120"/>
      <c r="WN48" s="120"/>
      <c r="WO48" s="120"/>
      <c r="WP48" s="120"/>
      <c r="WQ48" s="120"/>
      <c r="WR48" s="120"/>
      <c r="WS48" s="120"/>
      <c r="WT48" s="120"/>
      <c r="WU48" s="120"/>
      <c r="WV48" s="120"/>
      <c r="WW48" s="120"/>
      <c r="WX48" s="120"/>
      <c r="WY48" s="120"/>
      <c r="WZ48" s="120"/>
      <c r="XA48" s="120"/>
      <c r="XB48" s="120"/>
      <c r="XC48" s="120"/>
      <c r="XD48" s="120"/>
      <c r="XE48" s="120"/>
      <c r="XF48" s="120"/>
      <c r="XG48" s="120"/>
      <c r="XH48" s="120"/>
      <c r="XI48" s="120"/>
      <c r="XJ48" s="120"/>
      <c r="XK48" s="120"/>
      <c r="XL48" s="120"/>
      <c r="XM48" s="120"/>
      <c r="XN48" s="120"/>
      <c r="XO48" s="120"/>
      <c r="XP48" s="120"/>
      <c r="XQ48" s="120"/>
      <c r="XR48" s="120"/>
      <c r="XS48" s="120"/>
      <c r="XT48" s="120"/>
      <c r="XU48" s="120"/>
      <c r="XV48" s="120"/>
      <c r="XW48" s="120"/>
      <c r="XX48" s="120"/>
      <c r="XY48" s="120"/>
      <c r="XZ48" s="120"/>
      <c r="YA48" s="120"/>
      <c r="YB48" s="120"/>
      <c r="YC48" s="120"/>
      <c r="YD48" s="120"/>
      <c r="YE48" s="120"/>
      <c r="YF48" s="120"/>
      <c r="YG48" s="120"/>
      <c r="YH48" s="120"/>
      <c r="YI48" s="120"/>
      <c r="YJ48" s="120"/>
      <c r="YK48" s="120"/>
      <c r="YL48" s="120"/>
      <c r="YM48" s="120"/>
      <c r="YN48" s="120"/>
      <c r="YO48" s="120"/>
      <c r="YP48" s="120"/>
      <c r="YQ48" s="120"/>
      <c r="YR48" s="120"/>
      <c r="YS48" s="120"/>
      <c r="YT48" s="120"/>
      <c r="YU48" s="120"/>
      <c r="YV48" s="120"/>
      <c r="YW48" s="120"/>
      <c r="YX48" s="120"/>
      <c r="YY48" s="120"/>
      <c r="YZ48" s="120"/>
      <c r="ZA48" s="120"/>
      <c r="ZB48" s="120"/>
      <c r="ZC48" s="120"/>
      <c r="ZD48" s="120"/>
      <c r="ZE48" s="120"/>
      <c r="ZF48" s="120"/>
      <c r="ZG48" s="120"/>
      <c r="ZH48" s="120"/>
      <c r="ZI48" s="120"/>
      <c r="ZJ48" s="120"/>
      <c r="ZK48" s="120"/>
      <c r="ZL48" s="120"/>
      <c r="ZM48" s="120"/>
      <c r="ZN48" s="120"/>
      <c r="ZO48" s="120"/>
      <c r="ZP48" s="120"/>
      <c r="ZQ48" s="120"/>
      <c r="ZR48" s="120"/>
      <c r="ZS48" s="120"/>
      <c r="ZT48" s="120"/>
      <c r="ZU48" s="120"/>
      <c r="ZV48" s="120"/>
      <c r="ZW48" s="120"/>
      <c r="ZX48" s="120"/>
      <c r="ZY48" s="120"/>
      <c r="ZZ48" s="120"/>
      <c r="AAA48" s="120"/>
    </row>
    <row r="49" spans="1:703" hidden="1" outlineLevel="1">
      <c r="A49" s="62">
        <v>41699</v>
      </c>
      <c r="B49" s="120">
        <v>2762.2831833300002</v>
      </c>
      <c r="C49" s="120">
        <v>766.27520493999998</v>
      </c>
      <c r="D49" s="120">
        <v>4.15784457</v>
      </c>
      <c r="E49" s="120">
        <v>854.80674340999997</v>
      </c>
      <c r="F49" s="120">
        <v>47.973934880000002</v>
      </c>
      <c r="G49" s="120">
        <v>1.68535064</v>
      </c>
      <c r="H49" s="120">
        <v>71.237731859999997</v>
      </c>
      <c r="I49" s="120">
        <v>808.89598910999996</v>
      </c>
      <c r="J49" s="120">
        <v>126.82055162</v>
      </c>
      <c r="K49" s="120">
        <v>0.52192748</v>
      </c>
      <c r="L49" s="120">
        <v>3.5600341800000002</v>
      </c>
      <c r="M49" s="176" t="s">
        <v>191</v>
      </c>
      <c r="N49" s="120">
        <v>59.847155559999997</v>
      </c>
      <c r="O49" s="120">
        <v>1.76462177</v>
      </c>
      <c r="P49" s="120">
        <v>1.8680508</v>
      </c>
      <c r="Q49" s="120">
        <v>7.01446478</v>
      </c>
      <c r="R49" s="120">
        <v>4.4199734299999998</v>
      </c>
      <c r="S49" s="120">
        <v>0.81518553999999999</v>
      </c>
      <c r="T49" s="120">
        <v>0.61841875999999996</v>
      </c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  <c r="IW49" s="120"/>
      <c r="IX49" s="120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0"/>
      <c r="SD49" s="120"/>
      <c r="SE49" s="120"/>
      <c r="SF49" s="120"/>
      <c r="SG49" s="120"/>
      <c r="SH49" s="120"/>
      <c r="SI49" s="120"/>
      <c r="SJ49" s="120"/>
      <c r="SK49" s="120"/>
      <c r="SL49" s="120"/>
      <c r="SM49" s="120"/>
      <c r="SN49" s="120"/>
      <c r="SO49" s="120"/>
      <c r="SP49" s="120"/>
      <c r="SQ49" s="120"/>
      <c r="SR49" s="120"/>
      <c r="SS49" s="120"/>
      <c r="ST49" s="120"/>
      <c r="SU49" s="120"/>
      <c r="SV49" s="120"/>
      <c r="SW49" s="120"/>
      <c r="SX49" s="120"/>
      <c r="SY49" s="120"/>
      <c r="SZ49" s="120"/>
      <c r="TA49" s="120"/>
      <c r="TB49" s="120"/>
      <c r="TC49" s="120"/>
      <c r="TD49" s="120"/>
      <c r="TE49" s="120"/>
      <c r="TF49" s="120"/>
      <c r="TG49" s="120"/>
      <c r="TH49" s="120"/>
      <c r="TI49" s="120"/>
      <c r="TJ49" s="120"/>
      <c r="TK49" s="120"/>
      <c r="TL49" s="120"/>
      <c r="TM49" s="120"/>
      <c r="TN49" s="120"/>
      <c r="TO49" s="120"/>
      <c r="TP49" s="120"/>
      <c r="TQ49" s="120"/>
      <c r="TR49" s="120"/>
      <c r="TS49" s="120"/>
      <c r="TT49" s="120"/>
      <c r="TU49" s="120"/>
      <c r="TV49" s="120"/>
      <c r="TW49" s="120"/>
      <c r="TX49" s="120"/>
      <c r="TY49" s="120"/>
      <c r="TZ49" s="120"/>
      <c r="UA49" s="120"/>
      <c r="UB49" s="120"/>
      <c r="UC49" s="120"/>
      <c r="UD49" s="120"/>
      <c r="UE49" s="120"/>
      <c r="UF49" s="120"/>
      <c r="UG49" s="120"/>
      <c r="UH49" s="120"/>
      <c r="UI49" s="120"/>
      <c r="UJ49" s="120"/>
      <c r="UK49" s="120"/>
      <c r="UL49" s="120"/>
      <c r="UM49" s="120"/>
      <c r="UN49" s="120"/>
      <c r="UO49" s="120"/>
      <c r="UP49" s="120"/>
      <c r="UQ49" s="120"/>
      <c r="UR49" s="120"/>
      <c r="US49" s="120"/>
      <c r="UT49" s="120"/>
      <c r="UU49" s="120"/>
      <c r="UV49" s="120"/>
      <c r="UW49" s="120"/>
      <c r="UX49" s="120"/>
      <c r="UY49" s="120"/>
      <c r="UZ49" s="120"/>
      <c r="VA49" s="120"/>
      <c r="VB49" s="120"/>
      <c r="VC49" s="120"/>
      <c r="VD49" s="120"/>
      <c r="VE49" s="120"/>
      <c r="VF49" s="120"/>
      <c r="VG49" s="120"/>
      <c r="VH49" s="120"/>
      <c r="VI49" s="120"/>
      <c r="VJ49" s="120"/>
      <c r="VK49" s="120"/>
      <c r="VL49" s="120"/>
      <c r="VM49" s="120"/>
      <c r="VN49" s="120"/>
      <c r="VO49" s="120"/>
      <c r="VP49" s="120"/>
      <c r="VQ49" s="120"/>
      <c r="VR49" s="120"/>
      <c r="VS49" s="120"/>
      <c r="VT49" s="120"/>
      <c r="VU49" s="120"/>
      <c r="VV49" s="120"/>
      <c r="VW49" s="120"/>
      <c r="VX49" s="120"/>
      <c r="VY49" s="120"/>
      <c r="VZ49" s="120"/>
      <c r="WA49" s="120"/>
      <c r="WB49" s="120"/>
      <c r="WC49" s="120"/>
      <c r="WD49" s="120"/>
      <c r="WE49" s="120"/>
      <c r="WF49" s="120"/>
      <c r="WG49" s="120"/>
      <c r="WH49" s="120"/>
      <c r="WI49" s="120"/>
      <c r="WJ49" s="120"/>
      <c r="WK49" s="120"/>
      <c r="WL49" s="120"/>
      <c r="WM49" s="120"/>
      <c r="WN49" s="120"/>
      <c r="WO49" s="120"/>
      <c r="WP49" s="120"/>
      <c r="WQ49" s="120"/>
      <c r="WR49" s="120"/>
      <c r="WS49" s="120"/>
      <c r="WT49" s="120"/>
      <c r="WU49" s="120"/>
      <c r="WV49" s="120"/>
      <c r="WW49" s="120"/>
      <c r="WX49" s="120"/>
      <c r="WY49" s="120"/>
      <c r="WZ49" s="120"/>
      <c r="XA49" s="120"/>
      <c r="XB49" s="120"/>
      <c r="XC49" s="120"/>
      <c r="XD49" s="120"/>
      <c r="XE49" s="120"/>
      <c r="XF49" s="120"/>
      <c r="XG49" s="120"/>
      <c r="XH49" s="120"/>
      <c r="XI49" s="120"/>
      <c r="XJ49" s="120"/>
      <c r="XK49" s="120"/>
      <c r="XL49" s="120"/>
      <c r="XM49" s="120"/>
      <c r="XN49" s="120"/>
      <c r="XO49" s="120"/>
      <c r="XP49" s="120"/>
      <c r="XQ49" s="120"/>
      <c r="XR49" s="120"/>
      <c r="XS49" s="120"/>
      <c r="XT49" s="120"/>
      <c r="XU49" s="120"/>
      <c r="XV49" s="120"/>
      <c r="XW49" s="120"/>
      <c r="XX49" s="120"/>
      <c r="XY49" s="120"/>
      <c r="XZ49" s="120"/>
      <c r="YA49" s="120"/>
      <c r="YB49" s="120"/>
      <c r="YC49" s="120"/>
      <c r="YD49" s="120"/>
      <c r="YE49" s="120"/>
      <c r="YF49" s="120"/>
      <c r="YG49" s="120"/>
      <c r="YH49" s="120"/>
      <c r="YI49" s="120"/>
      <c r="YJ49" s="120"/>
      <c r="YK49" s="120"/>
      <c r="YL49" s="120"/>
      <c r="YM49" s="120"/>
      <c r="YN49" s="120"/>
      <c r="YO49" s="120"/>
      <c r="YP49" s="120"/>
      <c r="YQ49" s="120"/>
      <c r="YR49" s="120"/>
      <c r="YS49" s="120"/>
      <c r="YT49" s="120"/>
      <c r="YU49" s="120"/>
      <c r="YV49" s="120"/>
      <c r="YW49" s="120"/>
      <c r="YX49" s="120"/>
      <c r="YY49" s="120"/>
      <c r="YZ49" s="120"/>
      <c r="ZA49" s="120"/>
      <c r="ZB49" s="120"/>
      <c r="ZC49" s="120"/>
      <c r="ZD49" s="120"/>
      <c r="ZE49" s="120"/>
      <c r="ZF49" s="120"/>
      <c r="ZG49" s="120"/>
      <c r="ZH49" s="120"/>
      <c r="ZI49" s="120"/>
      <c r="ZJ49" s="120"/>
      <c r="ZK49" s="120"/>
      <c r="ZL49" s="120"/>
      <c r="ZM49" s="120"/>
      <c r="ZN49" s="120"/>
      <c r="ZO49" s="120"/>
      <c r="ZP49" s="120"/>
      <c r="ZQ49" s="120"/>
      <c r="ZR49" s="120"/>
      <c r="ZS49" s="120"/>
      <c r="ZT49" s="120"/>
      <c r="ZU49" s="120"/>
      <c r="ZV49" s="120"/>
      <c r="ZW49" s="120"/>
      <c r="ZX49" s="120"/>
      <c r="ZY49" s="120"/>
      <c r="ZZ49" s="120"/>
      <c r="AAA49" s="120"/>
    </row>
    <row r="50" spans="1:703" hidden="1" outlineLevel="1">
      <c r="A50" s="62">
        <v>41730</v>
      </c>
      <c r="B50" s="120">
        <v>2861.3333645900002</v>
      </c>
      <c r="C50" s="120">
        <v>894.87544719000005</v>
      </c>
      <c r="D50" s="120">
        <v>3.7857535100000002</v>
      </c>
      <c r="E50" s="120">
        <v>849.98412359999998</v>
      </c>
      <c r="F50" s="120">
        <v>22.733507670000002</v>
      </c>
      <c r="G50" s="120">
        <v>1.77297562</v>
      </c>
      <c r="H50" s="120">
        <v>71.436198500000003</v>
      </c>
      <c r="I50" s="120">
        <v>809.24042771999996</v>
      </c>
      <c r="J50" s="120">
        <v>126.17321375</v>
      </c>
      <c r="K50" s="120">
        <v>0.59726973000000005</v>
      </c>
      <c r="L50" s="120">
        <v>3.4598070600000002</v>
      </c>
      <c r="M50" s="176" t="s">
        <v>191</v>
      </c>
      <c r="N50" s="120">
        <v>60.831316129999998</v>
      </c>
      <c r="O50" s="120">
        <v>1.66952689</v>
      </c>
      <c r="P50" s="120">
        <v>1.78371021</v>
      </c>
      <c r="Q50" s="120">
        <v>6.9381834299999996</v>
      </c>
      <c r="R50" s="120">
        <v>5.1156092600000003</v>
      </c>
      <c r="S50" s="120">
        <v>0.74901837000000004</v>
      </c>
      <c r="T50" s="120">
        <v>0.18727595</v>
      </c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  <c r="IW50" s="120"/>
      <c r="IX50" s="120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0"/>
      <c r="SD50" s="120"/>
      <c r="SE50" s="120"/>
      <c r="SF50" s="120"/>
      <c r="SG50" s="120"/>
      <c r="SH50" s="120"/>
      <c r="SI50" s="120"/>
      <c r="SJ50" s="120"/>
      <c r="SK50" s="120"/>
      <c r="SL50" s="120"/>
      <c r="SM50" s="120"/>
      <c r="SN50" s="120"/>
      <c r="SO50" s="120"/>
      <c r="SP50" s="120"/>
      <c r="SQ50" s="120"/>
      <c r="SR50" s="120"/>
      <c r="SS50" s="120"/>
      <c r="ST50" s="120"/>
      <c r="SU50" s="120"/>
      <c r="SV50" s="120"/>
      <c r="SW50" s="120"/>
      <c r="SX50" s="120"/>
      <c r="SY50" s="120"/>
      <c r="SZ50" s="120"/>
      <c r="TA50" s="120"/>
      <c r="TB50" s="120"/>
      <c r="TC50" s="120"/>
      <c r="TD50" s="120"/>
      <c r="TE50" s="120"/>
      <c r="TF50" s="120"/>
      <c r="TG50" s="120"/>
      <c r="TH50" s="120"/>
      <c r="TI50" s="120"/>
      <c r="TJ50" s="120"/>
      <c r="TK50" s="120"/>
      <c r="TL50" s="120"/>
      <c r="TM50" s="120"/>
      <c r="TN50" s="120"/>
      <c r="TO50" s="120"/>
      <c r="TP50" s="120"/>
      <c r="TQ50" s="120"/>
      <c r="TR50" s="120"/>
      <c r="TS50" s="120"/>
      <c r="TT50" s="120"/>
      <c r="TU50" s="120"/>
      <c r="TV50" s="120"/>
      <c r="TW50" s="120"/>
      <c r="TX50" s="120"/>
      <c r="TY50" s="120"/>
      <c r="TZ50" s="120"/>
      <c r="UA50" s="120"/>
      <c r="UB50" s="120"/>
      <c r="UC50" s="120"/>
      <c r="UD50" s="120"/>
      <c r="UE50" s="120"/>
      <c r="UF50" s="120"/>
      <c r="UG50" s="120"/>
      <c r="UH50" s="120"/>
      <c r="UI50" s="120"/>
      <c r="UJ50" s="120"/>
      <c r="UK50" s="120"/>
      <c r="UL50" s="120"/>
      <c r="UM50" s="120"/>
      <c r="UN50" s="120"/>
      <c r="UO50" s="120"/>
      <c r="UP50" s="120"/>
      <c r="UQ50" s="120"/>
      <c r="UR50" s="120"/>
      <c r="US50" s="120"/>
      <c r="UT50" s="120"/>
      <c r="UU50" s="120"/>
      <c r="UV50" s="120"/>
      <c r="UW50" s="120"/>
      <c r="UX50" s="120"/>
      <c r="UY50" s="120"/>
      <c r="UZ50" s="120"/>
      <c r="VA50" s="120"/>
      <c r="VB50" s="120"/>
      <c r="VC50" s="120"/>
      <c r="VD50" s="120"/>
      <c r="VE50" s="120"/>
      <c r="VF50" s="120"/>
      <c r="VG50" s="120"/>
      <c r="VH50" s="120"/>
      <c r="VI50" s="120"/>
      <c r="VJ50" s="120"/>
      <c r="VK50" s="120"/>
      <c r="VL50" s="120"/>
      <c r="VM50" s="120"/>
      <c r="VN50" s="120"/>
      <c r="VO50" s="120"/>
      <c r="VP50" s="120"/>
      <c r="VQ50" s="120"/>
      <c r="VR50" s="120"/>
      <c r="VS50" s="120"/>
      <c r="VT50" s="120"/>
      <c r="VU50" s="120"/>
      <c r="VV50" s="120"/>
      <c r="VW50" s="120"/>
      <c r="VX50" s="120"/>
      <c r="VY50" s="120"/>
      <c r="VZ50" s="120"/>
      <c r="WA50" s="120"/>
      <c r="WB50" s="120"/>
      <c r="WC50" s="120"/>
      <c r="WD50" s="120"/>
      <c r="WE50" s="120"/>
      <c r="WF50" s="120"/>
      <c r="WG50" s="120"/>
      <c r="WH50" s="120"/>
      <c r="WI50" s="120"/>
      <c r="WJ50" s="120"/>
      <c r="WK50" s="120"/>
      <c r="WL50" s="120"/>
      <c r="WM50" s="120"/>
      <c r="WN50" s="120"/>
      <c r="WO50" s="120"/>
      <c r="WP50" s="120"/>
      <c r="WQ50" s="120"/>
      <c r="WR50" s="120"/>
      <c r="WS50" s="120"/>
      <c r="WT50" s="120"/>
      <c r="WU50" s="120"/>
      <c r="WV50" s="120"/>
      <c r="WW50" s="120"/>
      <c r="WX50" s="120"/>
      <c r="WY50" s="120"/>
      <c r="WZ50" s="120"/>
      <c r="XA50" s="120"/>
      <c r="XB50" s="120"/>
      <c r="XC50" s="120"/>
      <c r="XD50" s="120"/>
      <c r="XE50" s="120"/>
      <c r="XF50" s="120"/>
      <c r="XG50" s="120"/>
      <c r="XH50" s="120"/>
      <c r="XI50" s="120"/>
      <c r="XJ50" s="120"/>
      <c r="XK50" s="120"/>
      <c r="XL50" s="120"/>
      <c r="XM50" s="120"/>
      <c r="XN50" s="120"/>
      <c r="XO50" s="120"/>
      <c r="XP50" s="120"/>
      <c r="XQ50" s="120"/>
      <c r="XR50" s="120"/>
      <c r="XS50" s="120"/>
      <c r="XT50" s="120"/>
      <c r="XU50" s="120"/>
      <c r="XV50" s="120"/>
      <c r="XW50" s="120"/>
      <c r="XX50" s="120"/>
      <c r="XY50" s="120"/>
      <c r="XZ50" s="120"/>
      <c r="YA50" s="120"/>
      <c r="YB50" s="120"/>
      <c r="YC50" s="120"/>
      <c r="YD50" s="120"/>
      <c r="YE50" s="120"/>
      <c r="YF50" s="120"/>
      <c r="YG50" s="120"/>
      <c r="YH50" s="120"/>
      <c r="YI50" s="120"/>
      <c r="YJ50" s="120"/>
      <c r="YK50" s="120"/>
      <c r="YL50" s="120"/>
      <c r="YM50" s="120"/>
      <c r="YN50" s="120"/>
      <c r="YO50" s="120"/>
      <c r="YP50" s="120"/>
      <c r="YQ50" s="120"/>
      <c r="YR50" s="120"/>
      <c r="YS50" s="120"/>
      <c r="YT50" s="120"/>
      <c r="YU50" s="120"/>
      <c r="YV50" s="120"/>
      <c r="YW50" s="120"/>
      <c r="YX50" s="120"/>
      <c r="YY50" s="120"/>
      <c r="YZ50" s="120"/>
      <c r="ZA50" s="120"/>
      <c r="ZB50" s="120"/>
      <c r="ZC50" s="120"/>
      <c r="ZD50" s="120"/>
      <c r="ZE50" s="120"/>
      <c r="ZF50" s="120"/>
      <c r="ZG50" s="120"/>
      <c r="ZH50" s="120"/>
      <c r="ZI50" s="120"/>
      <c r="ZJ50" s="120"/>
      <c r="ZK50" s="120"/>
      <c r="ZL50" s="120"/>
      <c r="ZM50" s="120"/>
      <c r="ZN50" s="120"/>
      <c r="ZO50" s="120"/>
      <c r="ZP50" s="120"/>
      <c r="ZQ50" s="120"/>
      <c r="ZR50" s="120"/>
      <c r="ZS50" s="120"/>
      <c r="ZT50" s="120"/>
      <c r="ZU50" s="120"/>
      <c r="ZV50" s="120"/>
      <c r="ZW50" s="120"/>
      <c r="ZX50" s="120"/>
      <c r="ZY50" s="120"/>
      <c r="ZZ50" s="120"/>
      <c r="AAA50" s="120"/>
    </row>
    <row r="51" spans="1:703" hidden="1" outlineLevel="1">
      <c r="A51" s="62">
        <v>41760</v>
      </c>
      <c r="B51" s="120">
        <v>2980.3981576599999</v>
      </c>
      <c r="C51" s="120">
        <v>1022.45682455</v>
      </c>
      <c r="D51" s="120">
        <v>3.8394433600000002</v>
      </c>
      <c r="E51" s="120">
        <v>836.17432767000003</v>
      </c>
      <c r="F51" s="120">
        <v>20.134295460000001</v>
      </c>
      <c r="G51" s="120">
        <v>0.89817712999999999</v>
      </c>
      <c r="H51" s="120">
        <v>72.553460670000007</v>
      </c>
      <c r="I51" s="120">
        <v>815.87554901999999</v>
      </c>
      <c r="J51" s="120">
        <v>125.76967915</v>
      </c>
      <c r="K51" s="120">
        <v>1.2993500600000001</v>
      </c>
      <c r="L51" s="120">
        <v>3.3743336500000001</v>
      </c>
      <c r="M51" s="176" t="s">
        <v>191</v>
      </c>
      <c r="N51" s="120">
        <v>62.612806990000003</v>
      </c>
      <c r="O51" s="120">
        <v>1.64684202</v>
      </c>
      <c r="P51" s="120">
        <v>1.70586233</v>
      </c>
      <c r="Q51" s="120">
        <v>6.8352943399999999</v>
      </c>
      <c r="R51" s="120">
        <v>4.3864399499999998</v>
      </c>
      <c r="S51" s="120">
        <v>0.65392013999999998</v>
      </c>
      <c r="T51" s="120">
        <v>0.18155117000000001</v>
      </c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  <c r="IW51" s="120"/>
      <c r="IX51" s="120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0"/>
      <c r="SD51" s="120"/>
      <c r="SE51" s="120"/>
      <c r="SF51" s="120"/>
      <c r="SG51" s="120"/>
      <c r="SH51" s="120"/>
      <c r="SI51" s="120"/>
      <c r="SJ51" s="120"/>
      <c r="SK51" s="120"/>
      <c r="SL51" s="120"/>
      <c r="SM51" s="120"/>
      <c r="SN51" s="120"/>
      <c r="SO51" s="120"/>
      <c r="SP51" s="120"/>
      <c r="SQ51" s="120"/>
      <c r="SR51" s="120"/>
      <c r="SS51" s="120"/>
      <c r="ST51" s="120"/>
      <c r="SU51" s="120"/>
      <c r="SV51" s="120"/>
      <c r="SW51" s="120"/>
      <c r="SX51" s="120"/>
      <c r="SY51" s="120"/>
      <c r="SZ51" s="120"/>
      <c r="TA51" s="120"/>
      <c r="TB51" s="120"/>
      <c r="TC51" s="120"/>
      <c r="TD51" s="120"/>
      <c r="TE51" s="120"/>
      <c r="TF51" s="120"/>
      <c r="TG51" s="120"/>
      <c r="TH51" s="120"/>
      <c r="TI51" s="120"/>
      <c r="TJ51" s="120"/>
      <c r="TK51" s="120"/>
      <c r="TL51" s="120"/>
      <c r="TM51" s="120"/>
      <c r="TN51" s="120"/>
      <c r="TO51" s="120"/>
      <c r="TP51" s="120"/>
      <c r="TQ51" s="120"/>
      <c r="TR51" s="120"/>
      <c r="TS51" s="120"/>
      <c r="TT51" s="120"/>
      <c r="TU51" s="120"/>
      <c r="TV51" s="120"/>
      <c r="TW51" s="120"/>
      <c r="TX51" s="120"/>
      <c r="TY51" s="120"/>
      <c r="TZ51" s="120"/>
      <c r="UA51" s="120"/>
      <c r="UB51" s="120"/>
      <c r="UC51" s="120"/>
      <c r="UD51" s="120"/>
      <c r="UE51" s="120"/>
      <c r="UF51" s="120"/>
      <c r="UG51" s="120"/>
      <c r="UH51" s="120"/>
      <c r="UI51" s="120"/>
      <c r="UJ51" s="120"/>
      <c r="UK51" s="120"/>
      <c r="UL51" s="120"/>
      <c r="UM51" s="120"/>
      <c r="UN51" s="120"/>
      <c r="UO51" s="120"/>
      <c r="UP51" s="120"/>
      <c r="UQ51" s="120"/>
      <c r="UR51" s="120"/>
      <c r="US51" s="120"/>
      <c r="UT51" s="120"/>
      <c r="UU51" s="120"/>
      <c r="UV51" s="120"/>
      <c r="UW51" s="120"/>
      <c r="UX51" s="120"/>
      <c r="UY51" s="120"/>
      <c r="UZ51" s="120"/>
      <c r="VA51" s="120"/>
      <c r="VB51" s="120"/>
      <c r="VC51" s="120"/>
      <c r="VD51" s="120"/>
      <c r="VE51" s="120"/>
      <c r="VF51" s="120"/>
      <c r="VG51" s="120"/>
      <c r="VH51" s="120"/>
      <c r="VI51" s="120"/>
      <c r="VJ51" s="120"/>
      <c r="VK51" s="120"/>
      <c r="VL51" s="120"/>
      <c r="VM51" s="120"/>
      <c r="VN51" s="120"/>
      <c r="VO51" s="120"/>
      <c r="VP51" s="120"/>
      <c r="VQ51" s="120"/>
      <c r="VR51" s="120"/>
      <c r="VS51" s="120"/>
      <c r="VT51" s="120"/>
      <c r="VU51" s="120"/>
      <c r="VV51" s="120"/>
      <c r="VW51" s="120"/>
      <c r="VX51" s="120"/>
      <c r="VY51" s="120"/>
      <c r="VZ51" s="120"/>
      <c r="WA51" s="120"/>
      <c r="WB51" s="120"/>
      <c r="WC51" s="120"/>
      <c r="WD51" s="120"/>
      <c r="WE51" s="120"/>
      <c r="WF51" s="120"/>
      <c r="WG51" s="120"/>
      <c r="WH51" s="120"/>
      <c r="WI51" s="120"/>
      <c r="WJ51" s="120"/>
      <c r="WK51" s="120"/>
      <c r="WL51" s="120"/>
      <c r="WM51" s="120"/>
      <c r="WN51" s="120"/>
      <c r="WO51" s="120"/>
      <c r="WP51" s="120"/>
      <c r="WQ51" s="120"/>
      <c r="WR51" s="120"/>
      <c r="WS51" s="120"/>
      <c r="WT51" s="120"/>
      <c r="WU51" s="120"/>
      <c r="WV51" s="120"/>
      <c r="WW51" s="120"/>
      <c r="WX51" s="120"/>
      <c r="WY51" s="120"/>
      <c r="WZ51" s="120"/>
      <c r="XA51" s="120"/>
      <c r="XB51" s="120"/>
      <c r="XC51" s="120"/>
      <c r="XD51" s="120"/>
      <c r="XE51" s="120"/>
      <c r="XF51" s="120"/>
      <c r="XG51" s="120"/>
      <c r="XH51" s="120"/>
      <c r="XI51" s="120"/>
      <c r="XJ51" s="120"/>
      <c r="XK51" s="120"/>
      <c r="XL51" s="120"/>
      <c r="XM51" s="120"/>
      <c r="XN51" s="120"/>
      <c r="XO51" s="120"/>
      <c r="XP51" s="120"/>
      <c r="XQ51" s="120"/>
      <c r="XR51" s="120"/>
      <c r="XS51" s="120"/>
      <c r="XT51" s="120"/>
      <c r="XU51" s="120"/>
      <c r="XV51" s="120"/>
      <c r="XW51" s="120"/>
      <c r="XX51" s="120"/>
      <c r="XY51" s="120"/>
      <c r="XZ51" s="120"/>
      <c r="YA51" s="120"/>
      <c r="YB51" s="120"/>
      <c r="YC51" s="120"/>
      <c r="YD51" s="120"/>
      <c r="YE51" s="120"/>
      <c r="YF51" s="120"/>
      <c r="YG51" s="120"/>
      <c r="YH51" s="120"/>
      <c r="YI51" s="120"/>
      <c r="YJ51" s="120"/>
      <c r="YK51" s="120"/>
      <c r="YL51" s="120"/>
      <c r="YM51" s="120"/>
      <c r="YN51" s="120"/>
      <c r="YO51" s="120"/>
      <c r="YP51" s="120"/>
      <c r="YQ51" s="120"/>
      <c r="YR51" s="120"/>
      <c r="YS51" s="120"/>
      <c r="YT51" s="120"/>
      <c r="YU51" s="120"/>
      <c r="YV51" s="120"/>
      <c r="YW51" s="120"/>
      <c r="YX51" s="120"/>
      <c r="YY51" s="120"/>
      <c r="YZ51" s="120"/>
      <c r="ZA51" s="120"/>
      <c r="ZB51" s="120"/>
      <c r="ZC51" s="120"/>
      <c r="ZD51" s="120"/>
      <c r="ZE51" s="120"/>
      <c r="ZF51" s="120"/>
      <c r="ZG51" s="120"/>
      <c r="ZH51" s="120"/>
      <c r="ZI51" s="120"/>
      <c r="ZJ51" s="120"/>
      <c r="ZK51" s="120"/>
      <c r="ZL51" s="120"/>
      <c r="ZM51" s="120"/>
      <c r="ZN51" s="120"/>
      <c r="ZO51" s="120"/>
      <c r="ZP51" s="120"/>
      <c r="ZQ51" s="120"/>
      <c r="ZR51" s="120"/>
      <c r="ZS51" s="120"/>
      <c r="ZT51" s="120"/>
      <c r="ZU51" s="120"/>
      <c r="ZV51" s="120"/>
      <c r="ZW51" s="120"/>
      <c r="ZX51" s="120"/>
      <c r="ZY51" s="120"/>
      <c r="ZZ51" s="120"/>
      <c r="AAA51" s="120"/>
    </row>
    <row r="52" spans="1:703" hidden="1" outlineLevel="1">
      <c r="A52" s="62">
        <v>41791</v>
      </c>
      <c r="B52" s="120">
        <v>2996.48956266</v>
      </c>
      <c r="C52" s="120">
        <v>1083.1931779199999</v>
      </c>
      <c r="D52" s="120">
        <v>3.9811141600000002</v>
      </c>
      <c r="E52" s="120">
        <v>834.24100781000004</v>
      </c>
      <c r="F52" s="120">
        <v>24.066874129999999</v>
      </c>
      <c r="G52" s="120">
        <v>0.77614333000000002</v>
      </c>
      <c r="H52" s="120">
        <v>30.488428859999999</v>
      </c>
      <c r="I52" s="120">
        <v>813.92400001999999</v>
      </c>
      <c r="J52" s="120">
        <v>125.93809091</v>
      </c>
      <c r="K52" s="120">
        <v>1.2204023399999999</v>
      </c>
      <c r="L52" s="120">
        <v>3.3230374199999999</v>
      </c>
      <c r="M52" s="176" t="s">
        <v>191</v>
      </c>
      <c r="N52" s="120">
        <v>60.477904690000003</v>
      </c>
      <c r="O52" s="120">
        <v>1.63182527</v>
      </c>
      <c r="P52" s="120">
        <v>1.41127045</v>
      </c>
      <c r="Q52" s="120">
        <v>6.7908039599999999</v>
      </c>
      <c r="R52" s="120">
        <v>4.4070218399999996</v>
      </c>
      <c r="S52" s="120">
        <v>0.44176664999999998</v>
      </c>
      <c r="T52" s="120">
        <v>0.17669290000000001</v>
      </c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  <c r="SG52" s="120"/>
      <c r="SH52" s="120"/>
      <c r="SI52" s="120"/>
      <c r="SJ52" s="120"/>
      <c r="SK52" s="120"/>
      <c r="SL52" s="120"/>
      <c r="SM52" s="120"/>
      <c r="SN52" s="120"/>
      <c r="SO52" s="120"/>
      <c r="SP52" s="120"/>
      <c r="SQ52" s="120"/>
      <c r="SR52" s="120"/>
      <c r="SS52" s="120"/>
      <c r="ST52" s="120"/>
      <c r="SU52" s="120"/>
      <c r="SV52" s="120"/>
      <c r="SW52" s="120"/>
      <c r="SX52" s="120"/>
      <c r="SY52" s="120"/>
      <c r="SZ52" s="120"/>
      <c r="TA52" s="120"/>
      <c r="TB52" s="120"/>
      <c r="TC52" s="120"/>
      <c r="TD52" s="120"/>
      <c r="TE52" s="120"/>
      <c r="TF52" s="120"/>
      <c r="TG52" s="120"/>
      <c r="TH52" s="120"/>
      <c r="TI52" s="120"/>
      <c r="TJ52" s="120"/>
      <c r="TK52" s="120"/>
      <c r="TL52" s="120"/>
      <c r="TM52" s="120"/>
      <c r="TN52" s="120"/>
      <c r="TO52" s="120"/>
      <c r="TP52" s="120"/>
      <c r="TQ52" s="120"/>
      <c r="TR52" s="120"/>
      <c r="TS52" s="120"/>
      <c r="TT52" s="120"/>
      <c r="TU52" s="120"/>
      <c r="TV52" s="120"/>
      <c r="TW52" s="120"/>
      <c r="TX52" s="120"/>
      <c r="TY52" s="120"/>
      <c r="TZ52" s="120"/>
      <c r="UA52" s="120"/>
      <c r="UB52" s="120"/>
      <c r="UC52" s="120"/>
      <c r="UD52" s="120"/>
      <c r="UE52" s="120"/>
      <c r="UF52" s="120"/>
      <c r="UG52" s="120"/>
      <c r="UH52" s="120"/>
      <c r="UI52" s="120"/>
      <c r="UJ52" s="120"/>
      <c r="UK52" s="120"/>
      <c r="UL52" s="120"/>
      <c r="UM52" s="120"/>
      <c r="UN52" s="120"/>
      <c r="UO52" s="120"/>
      <c r="UP52" s="120"/>
      <c r="UQ52" s="120"/>
      <c r="UR52" s="120"/>
      <c r="US52" s="120"/>
      <c r="UT52" s="120"/>
      <c r="UU52" s="120"/>
      <c r="UV52" s="120"/>
      <c r="UW52" s="120"/>
      <c r="UX52" s="120"/>
      <c r="UY52" s="120"/>
      <c r="UZ52" s="120"/>
      <c r="VA52" s="120"/>
      <c r="VB52" s="120"/>
      <c r="VC52" s="120"/>
      <c r="VD52" s="120"/>
      <c r="VE52" s="120"/>
      <c r="VF52" s="120"/>
      <c r="VG52" s="120"/>
      <c r="VH52" s="120"/>
      <c r="VI52" s="120"/>
      <c r="VJ52" s="120"/>
      <c r="VK52" s="120"/>
      <c r="VL52" s="120"/>
      <c r="VM52" s="120"/>
      <c r="VN52" s="120"/>
      <c r="VO52" s="120"/>
      <c r="VP52" s="120"/>
      <c r="VQ52" s="120"/>
      <c r="VR52" s="120"/>
      <c r="VS52" s="120"/>
      <c r="VT52" s="120"/>
      <c r="VU52" s="120"/>
      <c r="VV52" s="120"/>
      <c r="VW52" s="120"/>
      <c r="VX52" s="120"/>
      <c r="VY52" s="120"/>
      <c r="VZ52" s="120"/>
      <c r="WA52" s="120"/>
      <c r="WB52" s="120"/>
      <c r="WC52" s="120"/>
      <c r="WD52" s="120"/>
      <c r="WE52" s="120"/>
      <c r="WF52" s="120"/>
      <c r="WG52" s="120"/>
      <c r="WH52" s="120"/>
      <c r="WI52" s="120"/>
      <c r="WJ52" s="120"/>
      <c r="WK52" s="120"/>
      <c r="WL52" s="120"/>
      <c r="WM52" s="120"/>
      <c r="WN52" s="120"/>
      <c r="WO52" s="120"/>
      <c r="WP52" s="120"/>
      <c r="WQ52" s="120"/>
      <c r="WR52" s="120"/>
      <c r="WS52" s="120"/>
      <c r="WT52" s="120"/>
      <c r="WU52" s="120"/>
      <c r="WV52" s="120"/>
      <c r="WW52" s="120"/>
      <c r="WX52" s="120"/>
      <c r="WY52" s="120"/>
      <c r="WZ52" s="120"/>
      <c r="XA52" s="120"/>
      <c r="XB52" s="120"/>
      <c r="XC52" s="120"/>
      <c r="XD52" s="120"/>
      <c r="XE52" s="120"/>
      <c r="XF52" s="120"/>
      <c r="XG52" s="120"/>
      <c r="XH52" s="120"/>
      <c r="XI52" s="120"/>
      <c r="XJ52" s="120"/>
      <c r="XK52" s="120"/>
      <c r="XL52" s="120"/>
      <c r="XM52" s="120"/>
      <c r="XN52" s="120"/>
      <c r="XO52" s="120"/>
      <c r="XP52" s="120"/>
      <c r="XQ52" s="120"/>
      <c r="XR52" s="120"/>
      <c r="XS52" s="120"/>
      <c r="XT52" s="120"/>
      <c r="XU52" s="120"/>
      <c r="XV52" s="120"/>
      <c r="XW52" s="120"/>
      <c r="XX52" s="120"/>
      <c r="XY52" s="120"/>
      <c r="XZ52" s="120"/>
      <c r="YA52" s="120"/>
      <c r="YB52" s="120"/>
      <c r="YC52" s="120"/>
      <c r="YD52" s="120"/>
      <c r="YE52" s="120"/>
      <c r="YF52" s="120"/>
      <c r="YG52" s="120"/>
      <c r="YH52" s="120"/>
      <c r="YI52" s="120"/>
      <c r="YJ52" s="120"/>
      <c r="YK52" s="120"/>
      <c r="YL52" s="120"/>
      <c r="YM52" s="120"/>
      <c r="YN52" s="120"/>
      <c r="YO52" s="120"/>
      <c r="YP52" s="120"/>
      <c r="YQ52" s="120"/>
      <c r="YR52" s="120"/>
      <c r="YS52" s="120"/>
      <c r="YT52" s="120"/>
      <c r="YU52" s="120"/>
      <c r="YV52" s="120"/>
      <c r="YW52" s="120"/>
      <c r="YX52" s="120"/>
      <c r="YY52" s="120"/>
      <c r="YZ52" s="120"/>
      <c r="ZA52" s="120"/>
      <c r="ZB52" s="120"/>
      <c r="ZC52" s="120"/>
      <c r="ZD52" s="120"/>
      <c r="ZE52" s="120"/>
      <c r="ZF52" s="120"/>
      <c r="ZG52" s="120"/>
      <c r="ZH52" s="120"/>
      <c r="ZI52" s="120"/>
      <c r="ZJ52" s="120"/>
      <c r="ZK52" s="120"/>
      <c r="ZL52" s="120"/>
      <c r="ZM52" s="120"/>
      <c r="ZN52" s="120"/>
      <c r="ZO52" s="120"/>
      <c r="ZP52" s="120"/>
      <c r="ZQ52" s="120"/>
      <c r="ZR52" s="120"/>
      <c r="ZS52" s="120"/>
      <c r="ZT52" s="120"/>
      <c r="ZU52" s="120"/>
      <c r="ZV52" s="120"/>
      <c r="ZW52" s="120"/>
      <c r="ZX52" s="120"/>
      <c r="ZY52" s="120"/>
      <c r="ZZ52" s="120"/>
      <c r="AAA52" s="120"/>
    </row>
    <row r="53" spans="1:703" hidden="1" outlineLevel="1">
      <c r="A53" s="62">
        <v>41821</v>
      </c>
      <c r="B53" s="120">
        <v>2910.9232173099999</v>
      </c>
      <c r="C53" s="120">
        <v>1115.8702180099999</v>
      </c>
      <c r="D53" s="120">
        <v>3.80457855</v>
      </c>
      <c r="E53" s="120">
        <v>811.01934239000002</v>
      </c>
      <c r="F53" s="120">
        <v>17.663904970000001</v>
      </c>
      <c r="G53" s="120">
        <v>0.92345418000000001</v>
      </c>
      <c r="H53" s="120">
        <v>29.865982320000001</v>
      </c>
      <c r="I53" s="120">
        <v>728.03191718999994</v>
      </c>
      <c r="J53" s="120">
        <v>125.52363472</v>
      </c>
      <c r="K53" s="120">
        <v>1.1569448</v>
      </c>
      <c r="L53" s="120">
        <v>3.0073065099999998</v>
      </c>
      <c r="M53" s="176" t="s">
        <v>191</v>
      </c>
      <c r="N53" s="120">
        <v>59.85660146</v>
      </c>
      <c r="O53" s="120">
        <v>1.52361115</v>
      </c>
      <c r="P53" s="120">
        <v>1.22429561</v>
      </c>
      <c r="Q53" s="120">
        <v>0.44382747</v>
      </c>
      <c r="R53" s="120">
        <v>10.56975336</v>
      </c>
      <c r="S53" s="120">
        <v>0.30230582</v>
      </c>
      <c r="T53" s="120">
        <v>0.13553879999999999</v>
      </c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/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/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/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/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/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120"/>
      <c r="MU53" s="120"/>
      <c r="MV53" s="120"/>
      <c r="MW53" s="120"/>
      <c r="MX53" s="120"/>
      <c r="MY53" s="120"/>
      <c r="MZ53" s="120"/>
      <c r="NA53" s="120"/>
      <c r="NB53" s="120"/>
      <c r="NC53" s="120"/>
      <c r="ND53" s="120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0"/>
      <c r="NY53" s="120"/>
      <c r="NZ53" s="120"/>
      <c r="OA53" s="120"/>
      <c r="OB53" s="120"/>
      <c r="OC53" s="120"/>
      <c r="OD53" s="120"/>
      <c r="OE53" s="120"/>
      <c r="OF53" s="120"/>
      <c r="OG53" s="120"/>
      <c r="OH53" s="120"/>
      <c r="OI53" s="120"/>
      <c r="OJ53" s="120"/>
      <c r="OK53" s="120"/>
      <c r="OL53" s="120"/>
      <c r="OM53" s="120"/>
      <c r="ON53" s="120"/>
      <c r="OO53" s="120"/>
      <c r="OP53" s="120"/>
      <c r="OQ53" s="120"/>
      <c r="OR53" s="120"/>
      <c r="OS53" s="120"/>
      <c r="OT53" s="120"/>
      <c r="OU53" s="120"/>
      <c r="OV53" s="120"/>
      <c r="OW53" s="120"/>
      <c r="OX53" s="120"/>
      <c r="OY53" s="120"/>
      <c r="OZ53" s="120"/>
      <c r="PA53" s="120"/>
      <c r="PB53" s="120"/>
      <c r="PC53" s="120"/>
      <c r="PD53" s="120"/>
      <c r="PE53" s="120"/>
      <c r="PF53" s="120"/>
      <c r="PG53" s="120"/>
      <c r="PH53" s="120"/>
      <c r="PI53" s="120"/>
      <c r="PJ53" s="120"/>
      <c r="PK53" s="120"/>
      <c r="PL53" s="120"/>
      <c r="PM53" s="120"/>
      <c r="PN53" s="120"/>
      <c r="PO53" s="120"/>
      <c r="PP53" s="120"/>
      <c r="PQ53" s="120"/>
      <c r="PR53" s="120"/>
      <c r="PS53" s="120"/>
      <c r="PT53" s="120"/>
      <c r="PU53" s="120"/>
      <c r="PV53" s="120"/>
      <c r="PW53" s="120"/>
      <c r="PX53" s="120"/>
      <c r="PY53" s="120"/>
      <c r="PZ53" s="120"/>
      <c r="QA53" s="120"/>
      <c r="QB53" s="120"/>
      <c r="QC53" s="120"/>
      <c r="QD53" s="120"/>
      <c r="QE53" s="120"/>
      <c r="QF53" s="120"/>
      <c r="QG53" s="120"/>
      <c r="QH53" s="120"/>
      <c r="QI53" s="120"/>
      <c r="QJ53" s="120"/>
      <c r="QK53" s="120"/>
      <c r="QL53" s="120"/>
      <c r="QM53" s="120"/>
      <c r="QN53" s="120"/>
      <c r="QO53" s="120"/>
      <c r="QP53" s="120"/>
      <c r="QQ53" s="120"/>
      <c r="QR53" s="120"/>
      <c r="QS53" s="120"/>
      <c r="QT53" s="120"/>
      <c r="QU53" s="120"/>
      <c r="QV53" s="120"/>
      <c r="QW53" s="120"/>
      <c r="QX53" s="120"/>
      <c r="QY53" s="120"/>
      <c r="QZ53" s="120"/>
      <c r="RA53" s="120"/>
      <c r="RB53" s="120"/>
      <c r="RC53" s="120"/>
      <c r="RD53" s="120"/>
      <c r="RE53" s="120"/>
      <c r="RF53" s="120"/>
      <c r="RG53" s="120"/>
      <c r="RH53" s="120"/>
      <c r="RI53" s="120"/>
      <c r="RJ53" s="120"/>
      <c r="RK53" s="120"/>
      <c r="RL53" s="120"/>
      <c r="RM53" s="120"/>
      <c r="RN53" s="120"/>
      <c r="RO53" s="120"/>
      <c r="RP53" s="120"/>
      <c r="RQ53" s="120"/>
      <c r="RR53" s="120"/>
      <c r="RS53" s="120"/>
      <c r="RT53" s="120"/>
      <c r="RU53" s="120"/>
      <c r="RV53" s="120"/>
      <c r="RW53" s="120"/>
      <c r="RX53" s="120"/>
      <c r="RY53" s="120"/>
      <c r="RZ53" s="120"/>
      <c r="SA53" s="120"/>
      <c r="SB53" s="120"/>
      <c r="SC53" s="120"/>
      <c r="SD53" s="120"/>
      <c r="SE53" s="120"/>
      <c r="SF53" s="120"/>
      <c r="SG53" s="120"/>
      <c r="SH53" s="120"/>
      <c r="SI53" s="120"/>
      <c r="SJ53" s="120"/>
      <c r="SK53" s="120"/>
      <c r="SL53" s="120"/>
      <c r="SM53" s="120"/>
      <c r="SN53" s="120"/>
      <c r="SO53" s="120"/>
      <c r="SP53" s="120"/>
      <c r="SQ53" s="120"/>
      <c r="SR53" s="120"/>
      <c r="SS53" s="120"/>
      <c r="ST53" s="120"/>
      <c r="SU53" s="120"/>
      <c r="SV53" s="120"/>
      <c r="SW53" s="120"/>
      <c r="SX53" s="120"/>
      <c r="SY53" s="120"/>
      <c r="SZ53" s="120"/>
      <c r="TA53" s="120"/>
      <c r="TB53" s="120"/>
      <c r="TC53" s="120"/>
      <c r="TD53" s="120"/>
      <c r="TE53" s="120"/>
      <c r="TF53" s="120"/>
      <c r="TG53" s="120"/>
      <c r="TH53" s="120"/>
      <c r="TI53" s="120"/>
      <c r="TJ53" s="120"/>
      <c r="TK53" s="120"/>
      <c r="TL53" s="120"/>
      <c r="TM53" s="120"/>
      <c r="TN53" s="120"/>
      <c r="TO53" s="120"/>
      <c r="TP53" s="120"/>
      <c r="TQ53" s="120"/>
      <c r="TR53" s="120"/>
      <c r="TS53" s="120"/>
      <c r="TT53" s="120"/>
      <c r="TU53" s="120"/>
      <c r="TV53" s="120"/>
      <c r="TW53" s="120"/>
      <c r="TX53" s="120"/>
      <c r="TY53" s="120"/>
      <c r="TZ53" s="120"/>
      <c r="UA53" s="120"/>
      <c r="UB53" s="120"/>
      <c r="UC53" s="120"/>
      <c r="UD53" s="120"/>
      <c r="UE53" s="120"/>
      <c r="UF53" s="120"/>
      <c r="UG53" s="120"/>
      <c r="UH53" s="120"/>
      <c r="UI53" s="120"/>
      <c r="UJ53" s="120"/>
      <c r="UK53" s="120"/>
      <c r="UL53" s="120"/>
      <c r="UM53" s="120"/>
      <c r="UN53" s="120"/>
      <c r="UO53" s="120"/>
      <c r="UP53" s="120"/>
      <c r="UQ53" s="120"/>
      <c r="UR53" s="120"/>
      <c r="US53" s="120"/>
      <c r="UT53" s="120"/>
      <c r="UU53" s="120"/>
      <c r="UV53" s="120"/>
      <c r="UW53" s="120"/>
      <c r="UX53" s="120"/>
      <c r="UY53" s="120"/>
      <c r="UZ53" s="120"/>
      <c r="VA53" s="120"/>
      <c r="VB53" s="120"/>
      <c r="VC53" s="120"/>
      <c r="VD53" s="120"/>
      <c r="VE53" s="120"/>
      <c r="VF53" s="120"/>
      <c r="VG53" s="120"/>
      <c r="VH53" s="120"/>
      <c r="VI53" s="120"/>
      <c r="VJ53" s="120"/>
      <c r="VK53" s="120"/>
      <c r="VL53" s="120"/>
      <c r="VM53" s="120"/>
      <c r="VN53" s="120"/>
      <c r="VO53" s="120"/>
      <c r="VP53" s="120"/>
      <c r="VQ53" s="120"/>
      <c r="VR53" s="120"/>
      <c r="VS53" s="120"/>
      <c r="VT53" s="120"/>
      <c r="VU53" s="120"/>
      <c r="VV53" s="120"/>
      <c r="VW53" s="120"/>
      <c r="VX53" s="120"/>
      <c r="VY53" s="120"/>
      <c r="VZ53" s="120"/>
      <c r="WA53" s="120"/>
      <c r="WB53" s="120"/>
      <c r="WC53" s="120"/>
      <c r="WD53" s="120"/>
      <c r="WE53" s="120"/>
      <c r="WF53" s="120"/>
      <c r="WG53" s="120"/>
      <c r="WH53" s="120"/>
      <c r="WI53" s="120"/>
      <c r="WJ53" s="120"/>
      <c r="WK53" s="120"/>
      <c r="WL53" s="120"/>
      <c r="WM53" s="120"/>
      <c r="WN53" s="120"/>
      <c r="WO53" s="120"/>
      <c r="WP53" s="120"/>
      <c r="WQ53" s="120"/>
      <c r="WR53" s="120"/>
      <c r="WS53" s="120"/>
      <c r="WT53" s="120"/>
      <c r="WU53" s="120"/>
      <c r="WV53" s="120"/>
      <c r="WW53" s="120"/>
      <c r="WX53" s="120"/>
      <c r="WY53" s="120"/>
      <c r="WZ53" s="120"/>
      <c r="XA53" s="120"/>
      <c r="XB53" s="120"/>
      <c r="XC53" s="120"/>
      <c r="XD53" s="120"/>
      <c r="XE53" s="120"/>
      <c r="XF53" s="120"/>
      <c r="XG53" s="120"/>
      <c r="XH53" s="120"/>
      <c r="XI53" s="120"/>
      <c r="XJ53" s="120"/>
      <c r="XK53" s="120"/>
      <c r="XL53" s="120"/>
      <c r="XM53" s="120"/>
      <c r="XN53" s="120"/>
      <c r="XO53" s="120"/>
      <c r="XP53" s="120"/>
      <c r="XQ53" s="120"/>
      <c r="XR53" s="120"/>
      <c r="XS53" s="120"/>
      <c r="XT53" s="120"/>
      <c r="XU53" s="120"/>
      <c r="XV53" s="120"/>
      <c r="XW53" s="120"/>
      <c r="XX53" s="120"/>
      <c r="XY53" s="120"/>
      <c r="XZ53" s="120"/>
      <c r="YA53" s="120"/>
      <c r="YB53" s="120"/>
      <c r="YC53" s="120"/>
      <c r="YD53" s="120"/>
      <c r="YE53" s="120"/>
      <c r="YF53" s="120"/>
      <c r="YG53" s="120"/>
      <c r="YH53" s="120"/>
      <c r="YI53" s="120"/>
      <c r="YJ53" s="120"/>
      <c r="YK53" s="120"/>
      <c r="YL53" s="120"/>
      <c r="YM53" s="120"/>
      <c r="YN53" s="120"/>
      <c r="YO53" s="120"/>
      <c r="YP53" s="120"/>
      <c r="YQ53" s="120"/>
      <c r="YR53" s="120"/>
      <c r="YS53" s="120"/>
      <c r="YT53" s="120"/>
      <c r="YU53" s="120"/>
      <c r="YV53" s="120"/>
      <c r="YW53" s="120"/>
      <c r="YX53" s="120"/>
      <c r="YY53" s="120"/>
      <c r="YZ53" s="120"/>
      <c r="ZA53" s="120"/>
      <c r="ZB53" s="120"/>
      <c r="ZC53" s="120"/>
      <c r="ZD53" s="120"/>
      <c r="ZE53" s="120"/>
      <c r="ZF53" s="120"/>
      <c r="ZG53" s="120"/>
      <c r="ZH53" s="120"/>
      <c r="ZI53" s="120"/>
      <c r="ZJ53" s="120"/>
      <c r="ZK53" s="120"/>
      <c r="ZL53" s="120"/>
      <c r="ZM53" s="120"/>
      <c r="ZN53" s="120"/>
      <c r="ZO53" s="120"/>
      <c r="ZP53" s="120"/>
      <c r="ZQ53" s="120"/>
      <c r="ZR53" s="120"/>
      <c r="ZS53" s="120"/>
      <c r="ZT53" s="120"/>
      <c r="ZU53" s="120"/>
      <c r="ZV53" s="120"/>
      <c r="ZW53" s="120"/>
      <c r="ZX53" s="120"/>
      <c r="ZY53" s="120"/>
      <c r="ZZ53" s="120"/>
      <c r="AAA53" s="120"/>
    </row>
    <row r="54" spans="1:703" hidden="1" outlineLevel="1">
      <c r="A54" s="62">
        <v>41852</v>
      </c>
      <c r="B54" s="120">
        <v>3009.6998762500002</v>
      </c>
      <c r="C54" s="120">
        <v>1172.08507377</v>
      </c>
      <c r="D54" s="120">
        <v>3.2509161199999999</v>
      </c>
      <c r="E54" s="120">
        <v>829.73035609999999</v>
      </c>
      <c r="F54" s="120">
        <v>17.324610509999999</v>
      </c>
      <c r="G54" s="120">
        <v>0.89582324999999996</v>
      </c>
      <c r="H54" s="120">
        <v>30.145990000000001</v>
      </c>
      <c r="I54" s="120">
        <v>747.91650744999993</v>
      </c>
      <c r="J54" s="120">
        <v>125.61455212</v>
      </c>
      <c r="K54" s="120">
        <v>0.90270271000000002</v>
      </c>
      <c r="L54" s="120">
        <v>2.7761578400000002</v>
      </c>
      <c r="M54" s="176" t="s">
        <v>191</v>
      </c>
      <c r="N54" s="120">
        <v>64.89795153</v>
      </c>
      <c r="O54" s="120">
        <v>1.44820426</v>
      </c>
      <c r="P54" s="120">
        <v>1.39998383</v>
      </c>
      <c r="Q54" s="120">
        <v>0.45058451999999999</v>
      </c>
      <c r="R54" s="120">
        <v>10.498940080000001</v>
      </c>
      <c r="S54" s="120">
        <v>0.2022388</v>
      </c>
      <c r="T54" s="120">
        <v>0.15928336000000001</v>
      </c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0"/>
      <c r="JX54" s="120"/>
      <c r="JY54" s="120"/>
      <c r="JZ54" s="120"/>
      <c r="KA54" s="120"/>
      <c r="KB54" s="120"/>
      <c r="KC54" s="120"/>
      <c r="KD54" s="120"/>
      <c r="KE54" s="120"/>
      <c r="KF54" s="120"/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0"/>
      <c r="KU54" s="120"/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0"/>
      <c r="LJ54" s="120"/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0"/>
      <c r="LY54" s="120"/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0"/>
      <c r="MN54" s="120"/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0"/>
      <c r="NC54" s="120"/>
      <c r="ND54" s="120"/>
      <c r="NE54" s="120"/>
      <c r="NF54" s="120"/>
      <c r="NG54" s="120"/>
      <c r="NH54" s="120"/>
      <c r="NI54" s="120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0"/>
      <c r="NY54" s="120"/>
      <c r="NZ54" s="120"/>
      <c r="OA54" s="120"/>
      <c r="OB54" s="120"/>
      <c r="OC54" s="120"/>
      <c r="OD54" s="120"/>
      <c r="OE54" s="120"/>
      <c r="OF54" s="120"/>
      <c r="OG54" s="120"/>
      <c r="OH54" s="120"/>
      <c r="OI54" s="120"/>
      <c r="OJ54" s="120"/>
      <c r="OK54" s="120"/>
      <c r="OL54" s="120"/>
      <c r="OM54" s="120"/>
      <c r="ON54" s="120"/>
      <c r="OO54" s="120"/>
      <c r="OP54" s="120"/>
      <c r="OQ54" s="120"/>
      <c r="OR54" s="120"/>
      <c r="OS54" s="120"/>
      <c r="OT54" s="120"/>
      <c r="OU54" s="120"/>
      <c r="OV54" s="120"/>
      <c r="OW54" s="120"/>
      <c r="OX54" s="120"/>
      <c r="OY54" s="120"/>
      <c r="OZ54" s="120"/>
      <c r="PA54" s="120"/>
      <c r="PB54" s="120"/>
      <c r="PC54" s="120"/>
      <c r="PD54" s="120"/>
      <c r="PE54" s="120"/>
      <c r="PF54" s="120"/>
      <c r="PG54" s="120"/>
      <c r="PH54" s="120"/>
      <c r="PI54" s="120"/>
      <c r="PJ54" s="120"/>
      <c r="PK54" s="120"/>
      <c r="PL54" s="120"/>
      <c r="PM54" s="120"/>
      <c r="PN54" s="120"/>
      <c r="PO54" s="120"/>
      <c r="PP54" s="120"/>
      <c r="PQ54" s="120"/>
      <c r="PR54" s="120"/>
      <c r="PS54" s="120"/>
      <c r="PT54" s="120"/>
      <c r="PU54" s="120"/>
      <c r="PV54" s="120"/>
      <c r="PW54" s="120"/>
      <c r="PX54" s="120"/>
      <c r="PY54" s="120"/>
      <c r="PZ54" s="120"/>
      <c r="QA54" s="120"/>
      <c r="QB54" s="120"/>
      <c r="QC54" s="120"/>
      <c r="QD54" s="120"/>
      <c r="QE54" s="120"/>
      <c r="QF54" s="120"/>
      <c r="QG54" s="120"/>
      <c r="QH54" s="120"/>
      <c r="QI54" s="120"/>
      <c r="QJ54" s="120"/>
      <c r="QK54" s="120"/>
      <c r="QL54" s="120"/>
      <c r="QM54" s="120"/>
      <c r="QN54" s="120"/>
      <c r="QO54" s="120"/>
      <c r="QP54" s="120"/>
      <c r="QQ54" s="120"/>
      <c r="QR54" s="120"/>
      <c r="QS54" s="120"/>
      <c r="QT54" s="120"/>
      <c r="QU54" s="120"/>
      <c r="QV54" s="120"/>
      <c r="QW54" s="120"/>
      <c r="QX54" s="120"/>
      <c r="QY54" s="120"/>
      <c r="QZ54" s="120"/>
      <c r="RA54" s="120"/>
      <c r="RB54" s="120"/>
      <c r="RC54" s="120"/>
      <c r="RD54" s="120"/>
      <c r="RE54" s="120"/>
      <c r="RF54" s="120"/>
      <c r="RG54" s="120"/>
      <c r="RH54" s="120"/>
      <c r="RI54" s="120"/>
      <c r="RJ54" s="120"/>
      <c r="RK54" s="120"/>
      <c r="RL54" s="120"/>
      <c r="RM54" s="120"/>
      <c r="RN54" s="120"/>
      <c r="RO54" s="120"/>
      <c r="RP54" s="120"/>
      <c r="RQ54" s="120"/>
      <c r="RR54" s="120"/>
      <c r="RS54" s="120"/>
      <c r="RT54" s="120"/>
      <c r="RU54" s="120"/>
      <c r="RV54" s="120"/>
      <c r="RW54" s="120"/>
      <c r="RX54" s="120"/>
      <c r="RY54" s="120"/>
      <c r="RZ54" s="120"/>
      <c r="SA54" s="120"/>
      <c r="SB54" s="120"/>
      <c r="SC54" s="120"/>
      <c r="SD54" s="120"/>
      <c r="SE54" s="120"/>
      <c r="SF54" s="120"/>
      <c r="SG54" s="120"/>
      <c r="SH54" s="120"/>
      <c r="SI54" s="120"/>
      <c r="SJ54" s="120"/>
      <c r="SK54" s="120"/>
      <c r="SL54" s="120"/>
      <c r="SM54" s="120"/>
      <c r="SN54" s="120"/>
      <c r="SO54" s="120"/>
      <c r="SP54" s="120"/>
      <c r="SQ54" s="120"/>
      <c r="SR54" s="120"/>
      <c r="SS54" s="120"/>
      <c r="ST54" s="120"/>
      <c r="SU54" s="120"/>
      <c r="SV54" s="120"/>
      <c r="SW54" s="120"/>
      <c r="SX54" s="120"/>
      <c r="SY54" s="120"/>
      <c r="SZ54" s="120"/>
      <c r="TA54" s="120"/>
      <c r="TB54" s="120"/>
      <c r="TC54" s="120"/>
      <c r="TD54" s="120"/>
      <c r="TE54" s="120"/>
      <c r="TF54" s="120"/>
      <c r="TG54" s="120"/>
      <c r="TH54" s="120"/>
      <c r="TI54" s="120"/>
      <c r="TJ54" s="120"/>
      <c r="TK54" s="120"/>
      <c r="TL54" s="120"/>
      <c r="TM54" s="120"/>
      <c r="TN54" s="120"/>
      <c r="TO54" s="120"/>
      <c r="TP54" s="120"/>
      <c r="TQ54" s="120"/>
      <c r="TR54" s="120"/>
      <c r="TS54" s="120"/>
      <c r="TT54" s="120"/>
      <c r="TU54" s="120"/>
      <c r="TV54" s="120"/>
      <c r="TW54" s="120"/>
      <c r="TX54" s="120"/>
      <c r="TY54" s="120"/>
      <c r="TZ54" s="120"/>
      <c r="UA54" s="120"/>
      <c r="UB54" s="120"/>
      <c r="UC54" s="120"/>
      <c r="UD54" s="120"/>
      <c r="UE54" s="120"/>
      <c r="UF54" s="120"/>
      <c r="UG54" s="120"/>
      <c r="UH54" s="120"/>
      <c r="UI54" s="120"/>
      <c r="UJ54" s="120"/>
      <c r="UK54" s="120"/>
      <c r="UL54" s="120"/>
      <c r="UM54" s="120"/>
      <c r="UN54" s="120"/>
      <c r="UO54" s="120"/>
      <c r="UP54" s="120"/>
      <c r="UQ54" s="120"/>
      <c r="UR54" s="120"/>
      <c r="US54" s="120"/>
      <c r="UT54" s="120"/>
      <c r="UU54" s="120"/>
      <c r="UV54" s="120"/>
      <c r="UW54" s="120"/>
      <c r="UX54" s="120"/>
      <c r="UY54" s="120"/>
      <c r="UZ54" s="120"/>
      <c r="VA54" s="120"/>
      <c r="VB54" s="120"/>
      <c r="VC54" s="120"/>
      <c r="VD54" s="120"/>
      <c r="VE54" s="120"/>
      <c r="VF54" s="120"/>
      <c r="VG54" s="120"/>
      <c r="VH54" s="120"/>
      <c r="VI54" s="120"/>
      <c r="VJ54" s="120"/>
      <c r="VK54" s="120"/>
      <c r="VL54" s="120"/>
      <c r="VM54" s="120"/>
      <c r="VN54" s="120"/>
      <c r="VO54" s="120"/>
      <c r="VP54" s="120"/>
      <c r="VQ54" s="120"/>
      <c r="VR54" s="120"/>
      <c r="VS54" s="120"/>
      <c r="VT54" s="120"/>
      <c r="VU54" s="120"/>
      <c r="VV54" s="120"/>
      <c r="VW54" s="120"/>
      <c r="VX54" s="120"/>
      <c r="VY54" s="120"/>
      <c r="VZ54" s="120"/>
      <c r="WA54" s="120"/>
      <c r="WB54" s="120"/>
      <c r="WC54" s="120"/>
      <c r="WD54" s="120"/>
      <c r="WE54" s="120"/>
      <c r="WF54" s="120"/>
      <c r="WG54" s="120"/>
      <c r="WH54" s="120"/>
      <c r="WI54" s="120"/>
      <c r="WJ54" s="120"/>
      <c r="WK54" s="120"/>
      <c r="WL54" s="120"/>
      <c r="WM54" s="120"/>
      <c r="WN54" s="120"/>
      <c r="WO54" s="120"/>
      <c r="WP54" s="120"/>
      <c r="WQ54" s="120"/>
      <c r="WR54" s="120"/>
      <c r="WS54" s="120"/>
      <c r="WT54" s="120"/>
      <c r="WU54" s="120"/>
      <c r="WV54" s="120"/>
      <c r="WW54" s="120"/>
      <c r="WX54" s="120"/>
      <c r="WY54" s="120"/>
      <c r="WZ54" s="120"/>
      <c r="XA54" s="120"/>
      <c r="XB54" s="120"/>
      <c r="XC54" s="120"/>
      <c r="XD54" s="120"/>
      <c r="XE54" s="120"/>
      <c r="XF54" s="120"/>
      <c r="XG54" s="120"/>
      <c r="XH54" s="120"/>
      <c r="XI54" s="120"/>
      <c r="XJ54" s="120"/>
      <c r="XK54" s="120"/>
      <c r="XL54" s="120"/>
      <c r="XM54" s="120"/>
      <c r="XN54" s="120"/>
      <c r="XO54" s="120"/>
      <c r="XP54" s="120"/>
      <c r="XQ54" s="120"/>
      <c r="XR54" s="120"/>
      <c r="XS54" s="120"/>
      <c r="XT54" s="120"/>
      <c r="XU54" s="120"/>
      <c r="XV54" s="120"/>
      <c r="XW54" s="120"/>
      <c r="XX54" s="120"/>
      <c r="XY54" s="120"/>
      <c r="XZ54" s="120"/>
      <c r="YA54" s="120"/>
      <c r="YB54" s="120"/>
      <c r="YC54" s="120"/>
      <c r="YD54" s="120"/>
      <c r="YE54" s="120"/>
      <c r="YF54" s="120"/>
      <c r="YG54" s="120"/>
      <c r="YH54" s="120"/>
      <c r="YI54" s="120"/>
      <c r="YJ54" s="120"/>
      <c r="YK54" s="120"/>
      <c r="YL54" s="120"/>
      <c r="YM54" s="120"/>
      <c r="YN54" s="120"/>
      <c r="YO54" s="120"/>
      <c r="YP54" s="120"/>
      <c r="YQ54" s="120"/>
      <c r="YR54" s="120"/>
      <c r="YS54" s="120"/>
      <c r="YT54" s="120"/>
      <c r="YU54" s="120"/>
      <c r="YV54" s="120"/>
      <c r="YW54" s="120"/>
      <c r="YX54" s="120"/>
      <c r="YY54" s="120"/>
      <c r="YZ54" s="120"/>
      <c r="ZA54" s="120"/>
      <c r="ZB54" s="120"/>
      <c r="ZC54" s="120"/>
      <c r="ZD54" s="120"/>
      <c r="ZE54" s="120"/>
      <c r="ZF54" s="120"/>
      <c r="ZG54" s="120"/>
      <c r="ZH54" s="120"/>
      <c r="ZI54" s="120"/>
      <c r="ZJ54" s="120"/>
      <c r="ZK54" s="120"/>
      <c r="ZL54" s="120"/>
      <c r="ZM54" s="120"/>
      <c r="ZN54" s="120"/>
      <c r="ZO54" s="120"/>
      <c r="ZP54" s="120"/>
      <c r="ZQ54" s="120"/>
      <c r="ZR54" s="120"/>
      <c r="ZS54" s="120"/>
      <c r="ZT54" s="120"/>
      <c r="ZU54" s="120"/>
      <c r="ZV54" s="120"/>
      <c r="ZW54" s="120"/>
      <c r="ZX54" s="120"/>
      <c r="ZY54" s="120"/>
      <c r="ZZ54" s="120"/>
      <c r="AAA54" s="120"/>
    </row>
    <row r="55" spans="1:703" hidden="1" outlineLevel="1">
      <c r="A55" s="62">
        <v>41883</v>
      </c>
      <c r="B55" s="120">
        <v>2947.5924377400002</v>
      </c>
      <c r="C55" s="120">
        <v>1154.6963918700001</v>
      </c>
      <c r="D55" s="120">
        <v>4.1239937800000002</v>
      </c>
      <c r="E55" s="120">
        <v>816.39569299000004</v>
      </c>
      <c r="F55" s="120">
        <v>15.37057231</v>
      </c>
      <c r="G55" s="120">
        <v>0.59606694999999998</v>
      </c>
      <c r="H55" s="120">
        <v>30.42718064</v>
      </c>
      <c r="I55" s="120">
        <v>705.80638333999991</v>
      </c>
      <c r="J55" s="120">
        <v>124.84181224</v>
      </c>
      <c r="K55" s="120">
        <v>1.02070891</v>
      </c>
      <c r="L55" s="120">
        <v>2.6464615600000001</v>
      </c>
      <c r="M55" s="176" t="s">
        <v>191</v>
      </c>
      <c r="N55" s="120">
        <v>77.805043710000007</v>
      </c>
      <c r="O55" s="120">
        <v>1.43047631</v>
      </c>
      <c r="P55" s="120">
        <v>1.39331505</v>
      </c>
      <c r="Q55" s="120">
        <v>0.41839436000000002</v>
      </c>
      <c r="R55" s="120">
        <v>10.4206763</v>
      </c>
      <c r="S55" s="120">
        <v>4.1103790000000001E-2</v>
      </c>
      <c r="T55" s="120">
        <v>0.15816363</v>
      </c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  <c r="IW55" s="120"/>
      <c r="IX55" s="120"/>
      <c r="IY55" s="120"/>
      <c r="IZ55" s="120"/>
      <c r="JA55" s="120"/>
      <c r="JB55" s="120"/>
      <c r="JC55" s="120"/>
      <c r="JD55" s="120"/>
      <c r="JE55" s="120"/>
      <c r="JF55" s="120"/>
      <c r="JG55" s="120"/>
      <c r="JH55" s="120"/>
      <c r="JI55" s="120"/>
      <c r="JJ55" s="120"/>
      <c r="JK55" s="120"/>
      <c r="JL55" s="120"/>
      <c r="JM55" s="120"/>
      <c r="JN55" s="120"/>
      <c r="JO55" s="120"/>
      <c r="JP55" s="120"/>
      <c r="JQ55" s="120"/>
      <c r="JR55" s="120"/>
      <c r="JS55" s="120"/>
      <c r="JT55" s="120"/>
      <c r="JU55" s="120"/>
      <c r="JV55" s="120"/>
      <c r="JW55" s="120"/>
      <c r="JX55" s="120"/>
      <c r="JY55" s="120"/>
      <c r="JZ55" s="120"/>
      <c r="KA55" s="120"/>
      <c r="KB55" s="120"/>
      <c r="KC55" s="120"/>
      <c r="KD55" s="120"/>
      <c r="KE55" s="120"/>
      <c r="KF55" s="120"/>
      <c r="KG55" s="120"/>
      <c r="KH55" s="120"/>
      <c r="KI55" s="120"/>
      <c r="KJ55" s="120"/>
      <c r="KK55" s="120"/>
      <c r="KL55" s="120"/>
      <c r="KM55" s="120"/>
      <c r="KN55" s="120"/>
      <c r="KO55" s="120"/>
      <c r="KP55" s="120"/>
      <c r="KQ55" s="120"/>
      <c r="KR55" s="120"/>
      <c r="KS55" s="120"/>
      <c r="KT55" s="120"/>
      <c r="KU55" s="120"/>
      <c r="KV55" s="120"/>
      <c r="KW55" s="120"/>
      <c r="KX55" s="120"/>
      <c r="KY55" s="120"/>
      <c r="KZ55" s="120"/>
      <c r="LA55" s="120"/>
      <c r="LB55" s="120"/>
      <c r="LC55" s="120"/>
      <c r="LD55" s="120"/>
      <c r="LE55" s="120"/>
      <c r="LF55" s="120"/>
      <c r="LG55" s="120"/>
      <c r="LH55" s="120"/>
      <c r="LI55" s="120"/>
      <c r="LJ55" s="120"/>
      <c r="LK55" s="120"/>
      <c r="LL55" s="120"/>
      <c r="LM55" s="120"/>
      <c r="LN55" s="120"/>
      <c r="LO55" s="120"/>
      <c r="LP55" s="120"/>
      <c r="LQ55" s="120"/>
      <c r="LR55" s="120"/>
      <c r="LS55" s="120"/>
      <c r="LT55" s="120"/>
      <c r="LU55" s="120"/>
      <c r="LV55" s="120"/>
      <c r="LW55" s="120"/>
      <c r="LX55" s="120"/>
      <c r="LY55" s="120"/>
      <c r="LZ55" s="120"/>
      <c r="MA55" s="120"/>
      <c r="MB55" s="120"/>
      <c r="MC55" s="120"/>
      <c r="MD55" s="120"/>
      <c r="ME55" s="120"/>
      <c r="MF55" s="120"/>
      <c r="MG55" s="120"/>
      <c r="MH55" s="120"/>
      <c r="MI55" s="120"/>
      <c r="MJ55" s="120"/>
      <c r="MK55" s="120"/>
      <c r="ML55" s="120"/>
      <c r="MM55" s="120"/>
      <c r="MN55" s="120"/>
      <c r="MO55" s="120"/>
      <c r="MP55" s="120"/>
      <c r="MQ55" s="120"/>
      <c r="MR55" s="120"/>
      <c r="MS55" s="120"/>
      <c r="MT55" s="120"/>
      <c r="MU55" s="120"/>
      <c r="MV55" s="120"/>
      <c r="MW55" s="120"/>
      <c r="MX55" s="120"/>
      <c r="MY55" s="120"/>
      <c r="MZ55" s="120"/>
      <c r="NA55" s="120"/>
      <c r="NB55" s="120"/>
      <c r="NC55" s="120"/>
      <c r="ND55" s="120"/>
      <c r="NE55" s="120"/>
      <c r="NF55" s="120"/>
      <c r="NG55" s="120"/>
      <c r="NH55" s="120"/>
      <c r="NI55" s="120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0"/>
      <c r="NY55" s="120"/>
      <c r="NZ55" s="120"/>
      <c r="OA55" s="120"/>
      <c r="OB55" s="120"/>
      <c r="OC55" s="120"/>
      <c r="OD55" s="120"/>
      <c r="OE55" s="120"/>
      <c r="OF55" s="120"/>
      <c r="OG55" s="120"/>
      <c r="OH55" s="120"/>
      <c r="OI55" s="120"/>
      <c r="OJ55" s="120"/>
      <c r="OK55" s="120"/>
      <c r="OL55" s="120"/>
      <c r="OM55" s="120"/>
      <c r="ON55" s="120"/>
      <c r="OO55" s="120"/>
      <c r="OP55" s="120"/>
      <c r="OQ55" s="120"/>
      <c r="OR55" s="120"/>
      <c r="OS55" s="120"/>
      <c r="OT55" s="120"/>
      <c r="OU55" s="120"/>
      <c r="OV55" s="120"/>
      <c r="OW55" s="120"/>
      <c r="OX55" s="120"/>
      <c r="OY55" s="120"/>
      <c r="OZ55" s="120"/>
      <c r="PA55" s="120"/>
      <c r="PB55" s="120"/>
      <c r="PC55" s="120"/>
      <c r="PD55" s="120"/>
      <c r="PE55" s="120"/>
      <c r="PF55" s="120"/>
      <c r="PG55" s="120"/>
      <c r="PH55" s="120"/>
      <c r="PI55" s="120"/>
      <c r="PJ55" s="120"/>
      <c r="PK55" s="120"/>
      <c r="PL55" s="120"/>
      <c r="PM55" s="120"/>
      <c r="PN55" s="120"/>
      <c r="PO55" s="120"/>
      <c r="PP55" s="120"/>
      <c r="PQ55" s="120"/>
      <c r="PR55" s="120"/>
      <c r="PS55" s="120"/>
      <c r="PT55" s="120"/>
      <c r="PU55" s="120"/>
      <c r="PV55" s="120"/>
      <c r="PW55" s="120"/>
      <c r="PX55" s="120"/>
      <c r="PY55" s="120"/>
      <c r="PZ55" s="120"/>
      <c r="QA55" s="120"/>
      <c r="QB55" s="120"/>
      <c r="QC55" s="120"/>
      <c r="QD55" s="120"/>
      <c r="QE55" s="120"/>
      <c r="QF55" s="120"/>
      <c r="QG55" s="120"/>
      <c r="QH55" s="120"/>
      <c r="QI55" s="120"/>
      <c r="QJ55" s="120"/>
      <c r="QK55" s="120"/>
      <c r="QL55" s="120"/>
      <c r="QM55" s="120"/>
      <c r="QN55" s="120"/>
      <c r="QO55" s="120"/>
      <c r="QP55" s="120"/>
      <c r="QQ55" s="120"/>
      <c r="QR55" s="120"/>
      <c r="QS55" s="120"/>
      <c r="QT55" s="120"/>
      <c r="QU55" s="120"/>
      <c r="QV55" s="120"/>
      <c r="QW55" s="120"/>
      <c r="QX55" s="120"/>
      <c r="QY55" s="120"/>
      <c r="QZ55" s="120"/>
      <c r="RA55" s="120"/>
      <c r="RB55" s="120"/>
      <c r="RC55" s="120"/>
      <c r="RD55" s="120"/>
      <c r="RE55" s="120"/>
      <c r="RF55" s="120"/>
      <c r="RG55" s="120"/>
      <c r="RH55" s="120"/>
      <c r="RI55" s="120"/>
      <c r="RJ55" s="120"/>
      <c r="RK55" s="120"/>
      <c r="RL55" s="120"/>
      <c r="RM55" s="120"/>
      <c r="RN55" s="120"/>
      <c r="RO55" s="120"/>
      <c r="RP55" s="120"/>
      <c r="RQ55" s="120"/>
      <c r="RR55" s="120"/>
      <c r="RS55" s="120"/>
      <c r="RT55" s="120"/>
      <c r="RU55" s="120"/>
      <c r="RV55" s="120"/>
      <c r="RW55" s="120"/>
      <c r="RX55" s="120"/>
      <c r="RY55" s="120"/>
      <c r="RZ55" s="120"/>
      <c r="SA55" s="120"/>
      <c r="SB55" s="120"/>
      <c r="SC55" s="120"/>
      <c r="SD55" s="120"/>
      <c r="SE55" s="120"/>
      <c r="SF55" s="120"/>
      <c r="SG55" s="120"/>
      <c r="SH55" s="120"/>
      <c r="SI55" s="120"/>
      <c r="SJ55" s="120"/>
      <c r="SK55" s="120"/>
      <c r="SL55" s="120"/>
      <c r="SM55" s="120"/>
      <c r="SN55" s="120"/>
      <c r="SO55" s="120"/>
      <c r="SP55" s="120"/>
      <c r="SQ55" s="120"/>
      <c r="SR55" s="120"/>
      <c r="SS55" s="120"/>
      <c r="ST55" s="120"/>
      <c r="SU55" s="120"/>
      <c r="SV55" s="120"/>
      <c r="SW55" s="120"/>
      <c r="SX55" s="120"/>
      <c r="SY55" s="120"/>
      <c r="SZ55" s="120"/>
      <c r="TA55" s="120"/>
      <c r="TB55" s="120"/>
      <c r="TC55" s="120"/>
      <c r="TD55" s="120"/>
      <c r="TE55" s="120"/>
      <c r="TF55" s="120"/>
      <c r="TG55" s="120"/>
      <c r="TH55" s="120"/>
      <c r="TI55" s="120"/>
      <c r="TJ55" s="120"/>
      <c r="TK55" s="120"/>
      <c r="TL55" s="120"/>
      <c r="TM55" s="120"/>
      <c r="TN55" s="120"/>
      <c r="TO55" s="120"/>
      <c r="TP55" s="120"/>
      <c r="TQ55" s="120"/>
      <c r="TR55" s="120"/>
      <c r="TS55" s="120"/>
      <c r="TT55" s="120"/>
      <c r="TU55" s="120"/>
      <c r="TV55" s="120"/>
      <c r="TW55" s="120"/>
      <c r="TX55" s="120"/>
      <c r="TY55" s="120"/>
      <c r="TZ55" s="120"/>
      <c r="UA55" s="120"/>
      <c r="UB55" s="120"/>
      <c r="UC55" s="120"/>
      <c r="UD55" s="120"/>
      <c r="UE55" s="120"/>
      <c r="UF55" s="120"/>
      <c r="UG55" s="120"/>
      <c r="UH55" s="120"/>
      <c r="UI55" s="120"/>
      <c r="UJ55" s="120"/>
      <c r="UK55" s="120"/>
      <c r="UL55" s="120"/>
      <c r="UM55" s="120"/>
      <c r="UN55" s="120"/>
      <c r="UO55" s="120"/>
      <c r="UP55" s="120"/>
      <c r="UQ55" s="120"/>
      <c r="UR55" s="120"/>
      <c r="US55" s="120"/>
      <c r="UT55" s="120"/>
      <c r="UU55" s="120"/>
      <c r="UV55" s="120"/>
      <c r="UW55" s="120"/>
      <c r="UX55" s="120"/>
      <c r="UY55" s="120"/>
      <c r="UZ55" s="120"/>
      <c r="VA55" s="120"/>
      <c r="VB55" s="120"/>
      <c r="VC55" s="120"/>
      <c r="VD55" s="120"/>
      <c r="VE55" s="120"/>
      <c r="VF55" s="120"/>
      <c r="VG55" s="120"/>
      <c r="VH55" s="120"/>
      <c r="VI55" s="120"/>
      <c r="VJ55" s="120"/>
      <c r="VK55" s="120"/>
      <c r="VL55" s="120"/>
      <c r="VM55" s="120"/>
      <c r="VN55" s="120"/>
      <c r="VO55" s="120"/>
      <c r="VP55" s="120"/>
      <c r="VQ55" s="120"/>
      <c r="VR55" s="120"/>
      <c r="VS55" s="120"/>
      <c r="VT55" s="120"/>
      <c r="VU55" s="120"/>
      <c r="VV55" s="120"/>
      <c r="VW55" s="120"/>
      <c r="VX55" s="120"/>
      <c r="VY55" s="120"/>
      <c r="VZ55" s="120"/>
      <c r="WA55" s="120"/>
      <c r="WB55" s="120"/>
      <c r="WC55" s="120"/>
      <c r="WD55" s="120"/>
      <c r="WE55" s="120"/>
      <c r="WF55" s="120"/>
      <c r="WG55" s="120"/>
      <c r="WH55" s="120"/>
      <c r="WI55" s="120"/>
      <c r="WJ55" s="120"/>
      <c r="WK55" s="120"/>
      <c r="WL55" s="120"/>
      <c r="WM55" s="120"/>
      <c r="WN55" s="120"/>
      <c r="WO55" s="120"/>
      <c r="WP55" s="120"/>
      <c r="WQ55" s="120"/>
      <c r="WR55" s="120"/>
      <c r="WS55" s="120"/>
      <c r="WT55" s="120"/>
      <c r="WU55" s="120"/>
      <c r="WV55" s="120"/>
      <c r="WW55" s="120"/>
      <c r="WX55" s="120"/>
      <c r="WY55" s="120"/>
      <c r="WZ55" s="120"/>
      <c r="XA55" s="120"/>
      <c r="XB55" s="120"/>
      <c r="XC55" s="120"/>
      <c r="XD55" s="120"/>
      <c r="XE55" s="120"/>
      <c r="XF55" s="120"/>
      <c r="XG55" s="120"/>
      <c r="XH55" s="120"/>
      <c r="XI55" s="120"/>
      <c r="XJ55" s="120"/>
      <c r="XK55" s="120"/>
      <c r="XL55" s="120"/>
      <c r="XM55" s="120"/>
      <c r="XN55" s="120"/>
      <c r="XO55" s="120"/>
      <c r="XP55" s="120"/>
      <c r="XQ55" s="120"/>
      <c r="XR55" s="120"/>
      <c r="XS55" s="120"/>
      <c r="XT55" s="120"/>
      <c r="XU55" s="120"/>
      <c r="XV55" s="120"/>
      <c r="XW55" s="120"/>
      <c r="XX55" s="120"/>
      <c r="XY55" s="120"/>
      <c r="XZ55" s="120"/>
      <c r="YA55" s="120"/>
      <c r="YB55" s="120"/>
      <c r="YC55" s="120"/>
      <c r="YD55" s="120"/>
      <c r="YE55" s="120"/>
      <c r="YF55" s="120"/>
      <c r="YG55" s="120"/>
      <c r="YH55" s="120"/>
      <c r="YI55" s="120"/>
      <c r="YJ55" s="120"/>
      <c r="YK55" s="120"/>
      <c r="YL55" s="120"/>
      <c r="YM55" s="120"/>
      <c r="YN55" s="120"/>
      <c r="YO55" s="120"/>
      <c r="YP55" s="120"/>
      <c r="YQ55" s="120"/>
      <c r="YR55" s="120"/>
      <c r="YS55" s="120"/>
      <c r="YT55" s="120"/>
      <c r="YU55" s="120"/>
      <c r="YV55" s="120"/>
      <c r="YW55" s="120"/>
      <c r="YX55" s="120"/>
      <c r="YY55" s="120"/>
      <c r="YZ55" s="120"/>
      <c r="ZA55" s="120"/>
      <c r="ZB55" s="120"/>
      <c r="ZC55" s="120"/>
      <c r="ZD55" s="120"/>
      <c r="ZE55" s="120"/>
      <c r="ZF55" s="120"/>
      <c r="ZG55" s="120"/>
      <c r="ZH55" s="120"/>
      <c r="ZI55" s="120"/>
      <c r="ZJ55" s="120"/>
      <c r="ZK55" s="120"/>
      <c r="ZL55" s="120"/>
      <c r="ZM55" s="120"/>
      <c r="ZN55" s="120"/>
      <c r="ZO55" s="120"/>
      <c r="ZP55" s="120"/>
      <c r="ZQ55" s="120"/>
      <c r="ZR55" s="120"/>
      <c r="ZS55" s="120"/>
      <c r="ZT55" s="120"/>
      <c r="ZU55" s="120"/>
      <c r="ZV55" s="120"/>
      <c r="ZW55" s="120"/>
      <c r="ZX55" s="120"/>
      <c r="ZY55" s="120"/>
      <c r="ZZ55" s="120"/>
      <c r="AAA55" s="120"/>
    </row>
    <row r="56" spans="1:703" hidden="1" outlineLevel="1">
      <c r="A56" s="62">
        <v>41913</v>
      </c>
      <c r="B56" s="120">
        <v>2872.9080943600002</v>
      </c>
      <c r="C56" s="120">
        <v>1147.6001351800001</v>
      </c>
      <c r="D56" s="120">
        <v>3.8665277300000001</v>
      </c>
      <c r="E56" s="120">
        <v>775.34592111999996</v>
      </c>
      <c r="F56" s="120">
        <v>12.986886399999999</v>
      </c>
      <c r="G56" s="120">
        <v>0.70995989000000004</v>
      </c>
      <c r="H56" s="120">
        <v>29.160031620000002</v>
      </c>
      <c r="I56" s="120">
        <v>712.21140202000004</v>
      </c>
      <c r="J56" s="120">
        <v>109.47676451</v>
      </c>
      <c r="K56" s="120">
        <v>0.99785268999999999</v>
      </c>
      <c r="L56" s="120">
        <v>2.66078993</v>
      </c>
      <c r="M56" s="176" t="s">
        <v>191</v>
      </c>
      <c r="N56" s="120">
        <v>64.152199580000001</v>
      </c>
      <c r="O56" s="120">
        <v>1.5014539899999999</v>
      </c>
      <c r="P56" s="120">
        <v>1.33700621</v>
      </c>
      <c r="Q56" s="120">
        <v>0.44054312000000001</v>
      </c>
      <c r="R56" s="120">
        <v>10.33690142</v>
      </c>
      <c r="S56" s="120">
        <v>6.9789999999999994E-5</v>
      </c>
      <c r="T56" s="120">
        <v>0.12364915999999999</v>
      </c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  <c r="IW56" s="120"/>
      <c r="IX56" s="120"/>
      <c r="IY56" s="120"/>
      <c r="IZ56" s="120"/>
      <c r="JA56" s="120"/>
      <c r="JB56" s="120"/>
      <c r="JC56" s="120"/>
      <c r="JD56" s="120"/>
      <c r="JE56" s="120"/>
      <c r="JF56" s="120"/>
      <c r="JG56" s="120"/>
      <c r="JH56" s="120"/>
      <c r="JI56" s="120"/>
      <c r="JJ56" s="120"/>
      <c r="JK56" s="120"/>
      <c r="JL56" s="120"/>
      <c r="JM56" s="120"/>
      <c r="JN56" s="120"/>
      <c r="JO56" s="120"/>
      <c r="JP56" s="120"/>
      <c r="JQ56" s="120"/>
      <c r="JR56" s="120"/>
      <c r="JS56" s="120"/>
      <c r="JT56" s="120"/>
      <c r="JU56" s="120"/>
      <c r="JV56" s="120"/>
      <c r="JW56" s="120"/>
      <c r="JX56" s="120"/>
      <c r="JY56" s="120"/>
      <c r="JZ56" s="120"/>
      <c r="KA56" s="120"/>
      <c r="KB56" s="120"/>
      <c r="KC56" s="120"/>
      <c r="KD56" s="120"/>
      <c r="KE56" s="120"/>
      <c r="KF56" s="120"/>
      <c r="KG56" s="120"/>
      <c r="KH56" s="120"/>
      <c r="KI56" s="120"/>
      <c r="KJ56" s="120"/>
      <c r="KK56" s="120"/>
      <c r="KL56" s="120"/>
      <c r="KM56" s="120"/>
      <c r="KN56" s="120"/>
      <c r="KO56" s="120"/>
      <c r="KP56" s="120"/>
      <c r="KQ56" s="120"/>
      <c r="KR56" s="120"/>
      <c r="KS56" s="120"/>
      <c r="KT56" s="120"/>
      <c r="KU56" s="120"/>
      <c r="KV56" s="120"/>
      <c r="KW56" s="120"/>
      <c r="KX56" s="120"/>
      <c r="KY56" s="120"/>
      <c r="KZ56" s="120"/>
      <c r="LA56" s="120"/>
      <c r="LB56" s="120"/>
      <c r="LC56" s="120"/>
      <c r="LD56" s="120"/>
      <c r="LE56" s="120"/>
      <c r="LF56" s="120"/>
      <c r="LG56" s="120"/>
      <c r="LH56" s="120"/>
      <c r="LI56" s="120"/>
      <c r="LJ56" s="120"/>
      <c r="LK56" s="120"/>
      <c r="LL56" s="120"/>
      <c r="LM56" s="120"/>
      <c r="LN56" s="120"/>
      <c r="LO56" s="120"/>
      <c r="LP56" s="120"/>
      <c r="LQ56" s="120"/>
      <c r="LR56" s="120"/>
      <c r="LS56" s="120"/>
      <c r="LT56" s="120"/>
      <c r="LU56" s="120"/>
      <c r="LV56" s="120"/>
      <c r="LW56" s="120"/>
      <c r="LX56" s="120"/>
      <c r="LY56" s="120"/>
      <c r="LZ56" s="120"/>
      <c r="MA56" s="120"/>
      <c r="MB56" s="120"/>
      <c r="MC56" s="120"/>
      <c r="MD56" s="120"/>
      <c r="ME56" s="120"/>
      <c r="MF56" s="120"/>
      <c r="MG56" s="120"/>
      <c r="MH56" s="120"/>
      <c r="MI56" s="120"/>
      <c r="MJ56" s="120"/>
      <c r="MK56" s="120"/>
      <c r="ML56" s="120"/>
      <c r="MM56" s="120"/>
      <c r="MN56" s="120"/>
      <c r="MO56" s="120"/>
      <c r="MP56" s="120"/>
      <c r="MQ56" s="120"/>
      <c r="MR56" s="120"/>
      <c r="MS56" s="120"/>
      <c r="MT56" s="120"/>
      <c r="MU56" s="120"/>
      <c r="MV56" s="120"/>
      <c r="MW56" s="120"/>
      <c r="MX56" s="120"/>
      <c r="MY56" s="120"/>
      <c r="MZ56" s="120"/>
      <c r="NA56" s="120"/>
      <c r="NB56" s="120"/>
      <c r="NC56" s="120"/>
      <c r="ND56" s="120"/>
      <c r="NE56" s="120"/>
      <c r="NF56" s="120"/>
      <c r="NG56" s="120"/>
      <c r="NH56" s="120"/>
      <c r="NI56" s="120"/>
      <c r="NJ56" s="120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0"/>
      <c r="NY56" s="120"/>
      <c r="NZ56" s="120"/>
      <c r="OA56" s="120"/>
      <c r="OB56" s="120"/>
      <c r="OC56" s="120"/>
      <c r="OD56" s="120"/>
      <c r="OE56" s="120"/>
      <c r="OF56" s="120"/>
      <c r="OG56" s="120"/>
      <c r="OH56" s="120"/>
      <c r="OI56" s="120"/>
      <c r="OJ56" s="120"/>
      <c r="OK56" s="120"/>
      <c r="OL56" s="120"/>
      <c r="OM56" s="120"/>
      <c r="ON56" s="120"/>
      <c r="OO56" s="120"/>
      <c r="OP56" s="120"/>
      <c r="OQ56" s="120"/>
      <c r="OR56" s="120"/>
      <c r="OS56" s="120"/>
      <c r="OT56" s="120"/>
      <c r="OU56" s="120"/>
      <c r="OV56" s="120"/>
      <c r="OW56" s="120"/>
      <c r="OX56" s="120"/>
      <c r="OY56" s="120"/>
      <c r="OZ56" s="120"/>
      <c r="PA56" s="120"/>
      <c r="PB56" s="120"/>
      <c r="PC56" s="120"/>
      <c r="PD56" s="120"/>
      <c r="PE56" s="120"/>
      <c r="PF56" s="120"/>
      <c r="PG56" s="120"/>
      <c r="PH56" s="120"/>
      <c r="PI56" s="120"/>
      <c r="PJ56" s="120"/>
      <c r="PK56" s="120"/>
      <c r="PL56" s="120"/>
      <c r="PM56" s="120"/>
      <c r="PN56" s="120"/>
      <c r="PO56" s="120"/>
      <c r="PP56" s="120"/>
      <c r="PQ56" s="120"/>
      <c r="PR56" s="120"/>
      <c r="PS56" s="120"/>
      <c r="PT56" s="120"/>
      <c r="PU56" s="120"/>
      <c r="PV56" s="120"/>
      <c r="PW56" s="120"/>
      <c r="PX56" s="120"/>
      <c r="PY56" s="120"/>
      <c r="PZ56" s="120"/>
      <c r="QA56" s="120"/>
      <c r="QB56" s="120"/>
      <c r="QC56" s="120"/>
      <c r="QD56" s="120"/>
      <c r="QE56" s="120"/>
      <c r="QF56" s="120"/>
      <c r="QG56" s="120"/>
      <c r="QH56" s="120"/>
      <c r="QI56" s="120"/>
      <c r="QJ56" s="120"/>
      <c r="QK56" s="120"/>
      <c r="QL56" s="120"/>
      <c r="QM56" s="120"/>
      <c r="QN56" s="120"/>
      <c r="QO56" s="120"/>
      <c r="QP56" s="120"/>
      <c r="QQ56" s="120"/>
      <c r="QR56" s="120"/>
      <c r="QS56" s="120"/>
      <c r="QT56" s="120"/>
      <c r="QU56" s="120"/>
      <c r="QV56" s="120"/>
      <c r="QW56" s="120"/>
      <c r="QX56" s="120"/>
      <c r="QY56" s="120"/>
      <c r="QZ56" s="120"/>
      <c r="RA56" s="120"/>
      <c r="RB56" s="120"/>
      <c r="RC56" s="120"/>
      <c r="RD56" s="120"/>
      <c r="RE56" s="120"/>
      <c r="RF56" s="120"/>
      <c r="RG56" s="120"/>
      <c r="RH56" s="120"/>
      <c r="RI56" s="120"/>
      <c r="RJ56" s="120"/>
      <c r="RK56" s="120"/>
      <c r="RL56" s="120"/>
      <c r="RM56" s="120"/>
      <c r="RN56" s="120"/>
      <c r="RO56" s="120"/>
      <c r="RP56" s="120"/>
      <c r="RQ56" s="120"/>
      <c r="RR56" s="120"/>
      <c r="RS56" s="120"/>
      <c r="RT56" s="120"/>
      <c r="RU56" s="120"/>
      <c r="RV56" s="120"/>
      <c r="RW56" s="120"/>
      <c r="RX56" s="120"/>
      <c r="RY56" s="120"/>
      <c r="RZ56" s="120"/>
      <c r="SA56" s="120"/>
      <c r="SB56" s="120"/>
      <c r="SC56" s="120"/>
      <c r="SD56" s="120"/>
      <c r="SE56" s="120"/>
      <c r="SF56" s="120"/>
      <c r="SG56" s="120"/>
      <c r="SH56" s="120"/>
      <c r="SI56" s="120"/>
      <c r="SJ56" s="120"/>
      <c r="SK56" s="120"/>
      <c r="SL56" s="120"/>
      <c r="SM56" s="120"/>
      <c r="SN56" s="120"/>
      <c r="SO56" s="120"/>
      <c r="SP56" s="120"/>
      <c r="SQ56" s="120"/>
      <c r="SR56" s="120"/>
      <c r="SS56" s="120"/>
      <c r="ST56" s="120"/>
      <c r="SU56" s="120"/>
      <c r="SV56" s="120"/>
      <c r="SW56" s="120"/>
      <c r="SX56" s="120"/>
      <c r="SY56" s="120"/>
      <c r="SZ56" s="120"/>
      <c r="TA56" s="120"/>
      <c r="TB56" s="120"/>
      <c r="TC56" s="120"/>
      <c r="TD56" s="120"/>
      <c r="TE56" s="120"/>
      <c r="TF56" s="120"/>
      <c r="TG56" s="120"/>
      <c r="TH56" s="120"/>
      <c r="TI56" s="120"/>
      <c r="TJ56" s="120"/>
      <c r="TK56" s="120"/>
      <c r="TL56" s="120"/>
      <c r="TM56" s="120"/>
      <c r="TN56" s="120"/>
      <c r="TO56" s="120"/>
      <c r="TP56" s="120"/>
      <c r="TQ56" s="120"/>
      <c r="TR56" s="120"/>
      <c r="TS56" s="120"/>
      <c r="TT56" s="120"/>
      <c r="TU56" s="120"/>
      <c r="TV56" s="120"/>
      <c r="TW56" s="120"/>
      <c r="TX56" s="120"/>
      <c r="TY56" s="120"/>
      <c r="TZ56" s="120"/>
      <c r="UA56" s="120"/>
      <c r="UB56" s="120"/>
      <c r="UC56" s="120"/>
      <c r="UD56" s="120"/>
      <c r="UE56" s="120"/>
      <c r="UF56" s="120"/>
      <c r="UG56" s="120"/>
      <c r="UH56" s="120"/>
      <c r="UI56" s="120"/>
      <c r="UJ56" s="120"/>
      <c r="UK56" s="120"/>
      <c r="UL56" s="120"/>
      <c r="UM56" s="120"/>
      <c r="UN56" s="120"/>
      <c r="UO56" s="120"/>
      <c r="UP56" s="120"/>
      <c r="UQ56" s="120"/>
      <c r="UR56" s="120"/>
      <c r="US56" s="120"/>
      <c r="UT56" s="120"/>
      <c r="UU56" s="120"/>
      <c r="UV56" s="120"/>
      <c r="UW56" s="120"/>
      <c r="UX56" s="120"/>
      <c r="UY56" s="120"/>
      <c r="UZ56" s="120"/>
      <c r="VA56" s="120"/>
      <c r="VB56" s="120"/>
      <c r="VC56" s="120"/>
      <c r="VD56" s="120"/>
      <c r="VE56" s="120"/>
      <c r="VF56" s="120"/>
      <c r="VG56" s="120"/>
      <c r="VH56" s="120"/>
      <c r="VI56" s="120"/>
      <c r="VJ56" s="120"/>
      <c r="VK56" s="120"/>
      <c r="VL56" s="120"/>
      <c r="VM56" s="120"/>
      <c r="VN56" s="120"/>
      <c r="VO56" s="120"/>
      <c r="VP56" s="120"/>
      <c r="VQ56" s="120"/>
      <c r="VR56" s="120"/>
      <c r="VS56" s="120"/>
      <c r="VT56" s="120"/>
      <c r="VU56" s="120"/>
      <c r="VV56" s="120"/>
      <c r="VW56" s="120"/>
      <c r="VX56" s="120"/>
      <c r="VY56" s="120"/>
      <c r="VZ56" s="120"/>
      <c r="WA56" s="120"/>
      <c r="WB56" s="120"/>
      <c r="WC56" s="120"/>
      <c r="WD56" s="120"/>
      <c r="WE56" s="120"/>
      <c r="WF56" s="120"/>
      <c r="WG56" s="120"/>
      <c r="WH56" s="120"/>
      <c r="WI56" s="120"/>
      <c r="WJ56" s="120"/>
      <c r="WK56" s="120"/>
      <c r="WL56" s="120"/>
      <c r="WM56" s="120"/>
      <c r="WN56" s="120"/>
      <c r="WO56" s="120"/>
      <c r="WP56" s="120"/>
      <c r="WQ56" s="120"/>
      <c r="WR56" s="120"/>
      <c r="WS56" s="120"/>
      <c r="WT56" s="120"/>
      <c r="WU56" s="120"/>
      <c r="WV56" s="120"/>
      <c r="WW56" s="120"/>
      <c r="WX56" s="120"/>
      <c r="WY56" s="120"/>
      <c r="WZ56" s="120"/>
      <c r="XA56" s="120"/>
      <c r="XB56" s="120"/>
      <c r="XC56" s="120"/>
      <c r="XD56" s="120"/>
      <c r="XE56" s="120"/>
      <c r="XF56" s="120"/>
      <c r="XG56" s="120"/>
      <c r="XH56" s="120"/>
      <c r="XI56" s="120"/>
      <c r="XJ56" s="120"/>
      <c r="XK56" s="120"/>
      <c r="XL56" s="120"/>
      <c r="XM56" s="120"/>
      <c r="XN56" s="120"/>
      <c r="XO56" s="120"/>
      <c r="XP56" s="120"/>
      <c r="XQ56" s="120"/>
      <c r="XR56" s="120"/>
      <c r="XS56" s="120"/>
      <c r="XT56" s="120"/>
      <c r="XU56" s="120"/>
      <c r="XV56" s="120"/>
      <c r="XW56" s="120"/>
      <c r="XX56" s="120"/>
      <c r="XY56" s="120"/>
      <c r="XZ56" s="120"/>
      <c r="YA56" s="120"/>
      <c r="YB56" s="120"/>
      <c r="YC56" s="120"/>
      <c r="YD56" s="120"/>
      <c r="YE56" s="120"/>
      <c r="YF56" s="120"/>
      <c r="YG56" s="120"/>
      <c r="YH56" s="120"/>
      <c r="YI56" s="120"/>
      <c r="YJ56" s="120"/>
      <c r="YK56" s="120"/>
      <c r="YL56" s="120"/>
      <c r="YM56" s="120"/>
      <c r="YN56" s="120"/>
      <c r="YO56" s="120"/>
      <c r="YP56" s="120"/>
      <c r="YQ56" s="120"/>
      <c r="YR56" s="120"/>
      <c r="YS56" s="120"/>
      <c r="YT56" s="120"/>
      <c r="YU56" s="120"/>
      <c r="YV56" s="120"/>
      <c r="YW56" s="120"/>
      <c r="YX56" s="120"/>
      <c r="YY56" s="120"/>
      <c r="YZ56" s="120"/>
      <c r="ZA56" s="120"/>
      <c r="ZB56" s="120"/>
      <c r="ZC56" s="120"/>
      <c r="ZD56" s="120"/>
      <c r="ZE56" s="120"/>
      <c r="ZF56" s="120"/>
      <c r="ZG56" s="120"/>
      <c r="ZH56" s="120"/>
      <c r="ZI56" s="120"/>
      <c r="ZJ56" s="120"/>
      <c r="ZK56" s="120"/>
      <c r="ZL56" s="120"/>
      <c r="ZM56" s="120"/>
      <c r="ZN56" s="120"/>
      <c r="ZO56" s="120"/>
      <c r="ZP56" s="120"/>
      <c r="ZQ56" s="120"/>
      <c r="ZR56" s="120"/>
      <c r="ZS56" s="120"/>
      <c r="ZT56" s="120"/>
      <c r="ZU56" s="120"/>
      <c r="ZV56" s="120"/>
      <c r="ZW56" s="120"/>
      <c r="ZX56" s="120"/>
      <c r="ZY56" s="120"/>
      <c r="ZZ56" s="120"/>
      <c r="AAA56" s="120"/>
    </row>
    <row r="57" spans="1:703" hidden="1" outlineLevel="1">
      <c r="A57" s="62">
        <v>41944</v>
      </c>
      <c r="B57" s="120">
        <v>3032.9441902799999</v>
      </c>
      <c r="C57" s="120">
        <v>1224.03638009</v>
      </c>
      <c r="D57" s="120">
        <v>3.3745368</v>
      </c>
      <c r="E57" s="120">
        <v>829.84809418999998</v>
      </c>
      <c r="F57" s="120">
        <v>15.12198017</v>
      </c>
      <c r="G57" s="120">
        <v>0.41912641</v>
      </c>
      <c r="H57" s="120">
        <v>30.151430390000002</v>
      </c>
      <c r="I57" s="120">
        <v>745.76731820000009</v>
      </c>
      <c r="J57" s="120">
        <v>99.145485719999996</v>
      </c>
      <c r="K57" s="120">
        <v>0.70292920999999997</v>
      </c>
      <c r="L57" s="120">
        <v>2.5368288799999998</v>
      </c>
      <c r="M57" s="176" t="s">
        <v>191</v>
      </c>
      <c r="N57" s="120">
        <v>68.330646650000006</v>
      </c>
      <c r="O57" s="120">
        <v>1.57575051</v>
      </c>
      <c r="P57" s="120">
        <v>1.17801585</v>
      </c>
      <c r="Q57" s="120">
        <v>0.38552185999999999</v>
      </c>
      <c r="R57" s="120">
        <v>10.27007396</v>
      </c>
      <c r="S57" s="120">
        <v>7.0900000000000002E-5</v>
      </c>
      <c r="T57" s="120">
        <v>0.10000049</v>
      </c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  <c r="IW57" s="120"/>
      <c r="IX57" s="120"/>
      <c r="IY57" s="120"/>
      <c r="IZ57" s="120"/>
      <c r="JA57" s="120"/>
      <c r="JB57" s="120"/>
      <c r="JC57" s="120"/>
      <c r="JD57" s="120"/>
      <c r="JE57" s="120"/>
      <c r="JF57" s="120"/>
      <c r="JG57" s="120"/>
      <c r="JH57" s="120"/>
      <c r="JI57" s="120"/>
      <c r="JJ57" s="120"/>
      <c r="JK57" s="120"/>
      <c r="JL57" s="120"/>
      <c r="JM57" s="120"/>
      <c r="JN57" s="120"/>
      <c r="JO57" s="120"/>
      <c r="JP57" s="120"/>
      <c r="JQ57" s="120"/>
      <c r="JR57" s="120"/>
      <c r="JS57" s="120"/>
      <c r="JT57" s="120"/>
      <c r="JU57" s="120"/>
      <c r="JV57" s="120"/>
      <c r="JW57" s="120"/>
      <c r="JX57" s="120"/>
      <c r="JY57" s="120"/>
      <c r="JZ57" s="120"/>
      <c r="KA57" s="120"/>
      <c r="KB57" s="120"/>
      <c r="KC57" s="120"/>
      <c r="KD57" s="120"/>
      <c r="KE57" s="120"/>
      <c r="KF57" s="120"/>
      <c r="KG57" s="120"/>
      <c r="KH57" s="120"/>
      <c r="KI57" s="120"/>
      <c r="KJ57" s="120"/>
      <c r="KK57" s="120"/>
      <c r="KL57" s="120"/>
      <c r="KM57" s="120"/>
      <c r="KN57" s="120"/>
      <c r="KO57" s="120"/>
      <c r="KP57" s="120"/>
      <c r="KQ57" s="120"/>
      <c r="KR57" s="120"/>
      <c r="KS57" s="120"/>
      <c r="KT57" s="120"/>
      <c r="KU57" s="120"/>
      <c r="KV57" s="120"/>
      <c r="KW57" s="120"/>
      <c r="KX57" s="120"/>
      <c r="KY57" s="120"/>
      <c r="KZ57" s="120"/>
      <c r="LA57" s="120"/>
      <c r="LB57" s="120"/>
      <c r="LC57" s="120"/>
      <c r="LD57" s="120"/>
      <c r="LE57" s="120"/>
      <c r="LF57" s="120"/>
      <c r="LG57" s="120"/>
      <c r="LH57" s="120"/>
      <c r="LI57" s="120"/>
      <c r="LJ57" s="120"/>
      <c r="LK57" s="120"/>
      <c r="LL57" s="120"/>
      <c r="LM57" s="120"/>
      <c r="LN57" s="120"/>
      <c r="LO57" s="120"/>
      <c r="LP57" s="120"/>
      <c r="LQ57" s="120"/>
      <c r="LR57" s="120"/>
      <c r="LS57" s="120"/>
      <c r="LT57" s="120"/>
      <c r="LU57" s="120"/>
      <c r="LV57" s="120"/>
      <c r="LW57" s="120"/>
      <c r="LX57" s="120"/>
      <c r="LY57" s="120"/>
      <c r="LZ57" s="120"/>
      <c r="MA57" s="120"/>
      <c r="MB57" s="120"/>
      <c r="MC57" s="120"/>
      <c r="MD57" s="120"/>
      <c r="ME57" s="120"/>
      <c r="MF57" s="120"/>
      <c r="MG57" s="120"/>
      <c r="MH57" s="120"/>
      <c r="MI57" s="120"/>
      <c r="MJ57" s="120"/>
      <c r="MK57" s="120"/>
      <c r="ML57" s="120"/>
      <c r="MM57" s="120"/>
      <c r="MN57" s="120"/>
      <c r="MO57" s="120"/>
      <c r="MP57" s="120"/>
      <c r="MQ57" s="120"/>
      <c r="MR57" s="120"/>
      <c r="MS57" s="120"/>
      <c r="MT57" s="120"/>
      <c r="MU57" s="120"/>
      <c r="MV57" s="120"/>
      <c r="MW57" s="120"/>
      <c r="MX57" s="120"/>
      <c r="MY57" s="120"/>
      <c r="MZ57" s="120"/>
      <c r="NA57" s="120"/>
      <c r="NB57" s="120"/>
      <c r="NC57" s="120"/>
      <c r="ND57" s="120"/>
      <c r="NE57" s="120"/>
      <c r="NF57" s="120"/>
      <c r="NG57" s="120"/>
      <c r="NH57" s="120"/>
      <c r="NI57" s="120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0"/>
      <c r="NY57" s="120"/>
      <c r="NZ57" s="120"/>
      <c r="OA57" s="120"/>
      <c r="OB57" s="120"/>
      <c r="OC57" s="120"/>
      <c r="OD57" s="120"/>
      <c r="OE57" s="120"/>
      <c r="OF57" s="120"/>
      <c r="OG57" s="120"/>
      <c r="OH57" s="120"/>
      <c r="OI57" s="120"/>
      <c r="OJ57" s="120"/>
      <c r="OK57" s="120"/>
      <c r="OL57" s="120"/>
      <c r="OM57" s="120"/>
      <c r="ON57" s="120"/>
      <c r="OO57" s="120"/>
      <c r="OP57" s="120"/>
      <c r="OQ57" s="120"/>
      <c r="OR57" s="120"/>
      <c r="OS57" s="120"/>
      <c r="OT57" s="120"/>
      <c r="OU57" s="120"/>
      <c r="OV57" s="120"/>
      <c r="OW57" s="120"/>
      <c r="OX57" s="120"/>
      <c r="OY57" s="120"/>
      <c r="OZ57" s="120"/>
      <c r="PA57" s="120"/>
      <c r="PB57" s="120"/>
      <c r="PC57" s="120"/>
      <c r="PD57" s="120"/>
      <c r="PE57" s="120"/>
      <c r="PF57" s="120"/>
      <c r="PG57" s="120"/>
      <c r="PH57" s="120"/>
      <c r="PI57" s="120"/>
      <c r="PJ57" s="120"/>
      <c r="PK57" s="120"/>
      <c r="PL57" s="120"/>
      <c r="PM57" s="120"/>
      <c r="PN57" s="120"/>
      <c r="PO57" s="120"/>
      <c r="PP57" s="120"/>
      <c r="PQ57" s="120"/>
      <c r="PR57" s="120"/>
      <c r="PS57" s="120"/>
      <c r="PT57" s="120"/>
      <c r="PU57" s="120"/>
      <c r="PV57" s="120"/>
      <c r="PW57" s="120"/>
      <c r="PX57" s="120"/>
      <c r="PY57" s="120"/>
      <c r="PZ57" s="120"/>
      <c r="QA57" s="120"/>
      <c r="QB57" s="120"/>
      <c r="QC57" s="120"/>
      <c r="QD57" s="120"/>
      <c r="QE57" s="120"/>
      <c r="QF57" s="120"/>
      <c r="QG57" s="120"/>
      <c r="QH57" s="120"/>
      <c r="QI57" s="120"/>
      <c r="QJ57" s="120"/>
      <c r="QK57" s="120"/>
      <c r="QL57" s="120"/>
      <c r="QM57" s="120"/>
      <c r="QN57" s="120"/>
      <c r="QO57" s="120"/>
      <c r="QP57" s="120"/>
      <c r="QQ57" s="120"/>
      <c r="QR57" s="120"/>
      <c r="QS57" s="120"/>
      <c r="QT57" s="120"/>
      <c r="QU57" s="120"/>
      <c r="QV57" s="120"/>
      <c r="QW57" s="120"/>
      <c r="QX57" s="120"/>
      <c r="QY57" s="120"/>
      <c r="QZ57" s="120"/>
      <c r="RA57" s="120"/>
      <c r="RB57" s="120"/>
      <c r="RC57" s="120"/>
      <c r="RD57" s="120"/>
      <c r="RE57" s="120"/>
      <c r="RF57" s="120"/>
      <c r="RG57" s="120"/>
      <c r="RH57" s="120"/>
      <c r="RI57" s="120"/>
      <c r="RJ57" s="120"/>
      <c r="RK57" s="120"/>
      <c r="RL57" s="120"/>
      <c r="RM57" s="120"/>
      <c r="RN57" s="120"/>
      <c r="RO57" s="120"/>
      <c r="RP57" s="120"/>
      <c r="RQ57" s="120"/>
      <c r="RR57" s="120"/>
      <c r="RS57" s="120"/>
      <c r="RT57" s="120"/>
      <c r="RU57" s="120"/>
      <c r="RV57" s="120"/>
      <c r="RW57" s="120"/>
      <c r="RX57" s="120"/>
      <c r="RY57" s="120"/>
      <c r="RZ57" s="120"/>
      <c r="SA57" s="120"/>
      <c r="SB57" s="120"/>
      <c r="SC57" s="120"/>
      <c r="SD57" s="120"/>
      <c r="SE57" s="120"/>
      <c r="SF57" s="120"/>
      <c r="SG57" s="120"/>
      <c r="SH57" s="120"/>
      <c r="SI57" s="120"/>
      <c r="SJ57" s="120"/>
      <c r="SK57" s="120"/>
      <c r="SL57" s="120"/>
      <c r="SM57" s="120"/>
      <c r="SN57" s="120"/>
      <c r="SO57" s="120"/>
      <c r="SP57" s="120"/>
      <c r="SQ57" s="120"/>
      <c r="SR57" s="120"/>
      <c r="SS57" s="120"/>
      <c r="ST57" s="120"/>
      <c r="SU57" s="120"/>
      <c r="SV57" s="120"/>
      <c r="SW57" s="120"/>
      <c r="SX57" s="120"/>
      <c r="SY57" s="120"/>
      <c r="SZ57" s="120"/>
      <c r="TA57" s="120"/>
      <c r="TB57" s="120"/>
      <c r="TC57" s="120"/>
      <c r="TD57" s="120"/>
      <c r="TE57" s="120"/>
      <c r="TF57" s="120"/>
      <c r="TG57" s="120"/>
      <c r="TH57" s="120"/>
      <c r="TI57" s="120"/>
      <c r="TJ57" s="120"/>
      <c r="TK57" s="120"/>
      <c r="TL57" s="120"/>
      <c r="TM57" s="120"/>
      <c r="TN57" s="120"/>
      <c r="TO57" s="120"/>
      <c r="TP57" s="120"/>
      <c r="TQ57" s="120"/>
      <c r="TR57" s="120"/>
      <c r="TS57" s="120"/>
      <c r="TT57" s="120"/>
      <c r="TU57" s="120"/>
      <c r="TV57" s="120"/>
      <c r="TW57" s="120"/>
      <c r="TX57" s="120"/>
      <c r="TY57" s="120"/>
      <c r="TZ57" s="120"/>
      <c r="UA57" s="120"/>
      <c r="UB57" s="120"/>
      <c r="UC57" s="120"/>
      <c r="UD57" s="120"/>
      <c r="UE57" s="120"/>
      <c r="UF57" s="120"/>
      <c r="UG57" s="120"/>
      <c r="UH57" s="120"/>
      <c r="UI57" s="120"/>
      <c r="UJ57" s="120"/>
      <c r="UK57" s="120"/>
      <c r="UL57" s="120"/>
      <c r="UM57" s="120"/>
      <c r="UN57" s="120"/>
      <c r="UO57" s="120"/>
      <c r="UP57" s="120"/>
      <c r="UQ57" s="120"/>
      <c r="UR57" s="120"/>
      <c r="US57" s="120"/>
      <c r="UT57" s="120"/>
      <c r="UU57" s="120"/>
      <c r="UV57" s="120"/>
      <c r="UW57" s="120"/>
      <c r="UX57" s="120"/>
      <c r="UY57" s="120"/>
      <c r="UZ57" s="120"/>
      <c r="VA57" s="120"/>
      <c r="VB57" s="120"/>
      <c r="VC57" s="120"/>
      <c r="VD57" s="120"/>
      <c r="VE57" s="120"/>
      <c r="VF57" s="120"/>
      <c r="VG57" s="120"/>
      <c r="VH57" s="120"/>
      <c r="VI57" s="120"/>
      <c r="VJ57" s="120"/>
      <c r="VK57" s="120"/>
      <c r="VL57" s="120"/>
      <c r="VM57" s="120"/>
      <c r="VN57" s="120"/>
      <c r="VO57" s="120"/>
      <c r="VP57" s="120"/>
      <c r="VQ57" s="120"/>
      <c r="VR57" s="120"/>
      <c r="VS57" s="120"/>
      <c r="VT57" s="120"/>
      <c r="VU57" s="120"/>
      <c r="VV57" s="120"/>
      <c r="VW57" s="120"/>
      <c r="VX57" s="120"/>
      <c r="VY57" s="120"/>
      <c r="VZ57" s="120"/>
      <c r="WA57" s="120"/>
      <c r="WB57" s="120"/>
      <c r="WC57" s="120"/>
      <c r="WD57" s="120"/>
      <c r="WE57" s="120"/>
      <c r="WF57" s="120"/>
      <c r="WG57" s="120"/>
      <c r="WH57" s="120"/>
      <c r="WI57" s="120"/>
      <c r="WJ57" s="120"/>
      <c r="WK57" s="120"/>
      <c r="WL57" s="120"/>
      <c r="WM57" s="120"/>
      <c r="WN57" s="120"/>
      <c r="WO57" s="120"/>
      <c r="WP57" s="120"/>
      <c r="WQ57" s="120"/>
      <c r="WR57" s="120"/>
      <c r="WS57" s="120"/>
      <c r="WT57" s="120"/>
      <c r="WU57" s="120"/>
      <c r="WV57" s="120"/>
      <c r="WW57" s="120"/>
      <c r="WX57" s="120"/>
      <c r="WY57" s="120"/>
      <c r="WZ57" s="120"/>
      <c r="XA57" s="120"/>
      <c r="XB57" s="120"/>
      <c r="XC57" s="120"/>
      <c r="XD57" s="120"/>
      <c r="XE57" s="120"/>
      <c r="XF57" s="120"/>
      <c r="XG57" s="120"/>
      <c r="XH57" s="120"/>
      <c r="XI57" s="120"/>
      <c r="XJ57" s="120"/>
      <c r="XK57" s="120"/>
      <c r="XL57" s="120"/>
      <c r="XM57" s="120"/>
      <c r="XN57" s="120"/>
      <c r="XO57" s="120"/>
      <c r="XP57" s="120"/>
      <c r="XQ57" s="120"/>
      <c r="XR57" s="120"/>
      <c r="XS57" s="120"/>
      <c r="XT57" s="120"/>
      <c r="XU57" s="120"/>
      <c r="XV57" s="120"/>
      <c r="XW57" s="120"/>
      <c r="XX57" s="120"/>
      <c r="XY57" s="120"/>
      <c r="XZ57" s="120"/>
      <c r="YA57" s="120"/>
      <c r="YB57" s="120"/>
      <c r="YC57" s="120"/>
      <c r="YD57" s="120"/>
      <c r="YE57" s="120"/>
      <c r="YF57" s="120"/>
      <c r="YG57" s="120"/>
      <c r="YH57" s="120"/>
      <c r="YI57" s="120"/>
      <c r="YJ57" s="120"/>
      <c r="YK57" s="120"/>
      <c r="YL57" s="120"/>
      <c r="YM57" s="120"/>
      <c r="YN57" s="120"/>
      <c r="YO57" s="120"/>
      <c r="YP57" s="120"/>
      <c r="YQ57" s="120"/>
      <c r="YR57" s="120"/>
      <c r="YS57" s="120"/>
      <c r="YT57" s="120"/>
      <c r="YU57" s="120"/>
      <c r="YV57" s="120"/>
      <c r="YW57" s="120"/>
      <c r="YX57" s="120"/>
      <c r="YY57" s="120"/>
      <c r="YZ57" s="120"/>
      <c r="ZA57" s="120"/>
      <c r="ZB57" s="120"/>
      <c r="ZC57" s="120"/>
      <c r="ZD57" s="120"/>
      <c r="ZE57" s="120"/>
      <c r="ZF57" s="120"/>
      <c r="ZG57" s="120"/>
      <c r="ZH57" s="120"/>
      <c r="ZI57" s="120"/>
      <c r="ZJ57" s="120"/>
      <c r="ZK57" s="120"/>
      <c r="ZL57" s="120"/>
      <c r="ZM57" s="120"/>
      <c r="ZN57" s="120"/>
      <c r="ZO57" s="120"/>
      <c r="ZP57" s="120"/>
      <c r="ZQ57" s="120"/>
      <c r="ZR57" s="120"/>
      <c r="ZS57" s="120"/>
      <c r="ZT57" s="120"/>
      <c r="ZU57" s="120"/>
      <c r="ZV57" s="120"/>
      <c r="ZW57" s="120"/>
      <c r="ZX57" s="120"/>
      <c r="ZY57" s="120"/>
      <c r="ZZ57" s="120"/>
      <c r="AAA57" s="120"/>
    </row>
    <row r="58" spans="1:703" hidden="1" outlineLevel="1">
      <c r="A58" s="62">
        <v>41974</v>
      </c>
      <c r="B58" s="120">
        <v>3009.40886224</v>
      </c>
      <c r="C58" s="120">
        <v>1149.95249268</v>
      </c>
      <c r="D58" s="120">
        <v>4.6613795500000004</v>
      </c>
      <c r="E58" s="120">
        <v>857.73758296000005</v>
      </c>
      <c r="F58" s="120">
        <v>11.49512049</v>
      </c>
      <c r="G58" s="120">
        <v>0.76139553000000004</v>
      </c>
      <c r="H58" s="120">
        <v>29.456406860000001</v>
      </c>
      <c r="I58" s="120">
        <v>780.47191703999999</v>
      </c>
      <c r="J58" s="120">
        <v>86.315809239999993</v>
      </c>
      <c r="K58" s="120">
        <v>1.13778493</v>
      </c>
      <c r="L58" s="120">
        <v>2.3533252600000001</v>
      </c>
      <c r="M58" s="176" t="s">
        <v>191</v>
      </c>
      <c r="N58" s="120">
        <v>70.469105260000006</v>
      </c>
      <c r="O58" s="120">
        <v>1.4722164799999999</v>
      </c>
      <c r="P58" s="120">
        <v>1.39805406</v>
      </c>
      <c r="Q58" s="120">
        <v>0.36836531</v>
      </c>
      <c r="R58" s="120">
        <v>11.248781149999999</v>
      </c>
      <c r="S58" s="120">
        <v>7.2050000000000003E-5</v>
      </c>
      <c r="T58" s="120">
        <v>0.10905339</v>
      </c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  <c r="IW58" s="120"/>
      <c r="IX58" s="120"/>
      <c r="IY58" s="120"/>
      <c r="IZ58" s="120"/>
      <c r="JA58" s="120"/>
      <c r="JB58" s="120"/>
      <c r="JC58" s="120"/>
      <c r="JD58" s="120"/>
      <c r="JE58" s="120"/>
      <c r="JF58" s="120"/>
      <c r="JG58" s="120"/>
      <c r="JH58" s="120"/>
      <c r="JI58" s="120"/>
      <c r="JJ58" s="120"/>
      <c r="JK58" s="120"/>
      <c r="JL58" s="120"/>
      <c r="JM58" s="120"/>
      <c r="JN58" s="120"/>
      <c r="JO58" s="120"/>
      <c r="JP58" s="120"/>
      <c r="JQ58" s="120"/>
      <c r="JR58" s="120"/>
      <c r="JS58" s="120"/>
      <c r="JT58" s="120"/>
      <c r="JU58" s="120"/>
      <c r="JV58" s="120"/>
      <c r="JW58" s="120"/>
      <c r="JX58" s="120"/>
      <c r="JY58" s="120"/>
      <c r="JZ58" s="120"/>
      <c r="KA58" s="120"/>
      <c r="KB58" s="120"/>
      <c r="KC58" s="120"/>
      <c r="KD58" s="120"/>
      <c r="KE58" s="120"/>
      <c r="KF58" s="120"/>
      <c r="KG58" s="120"/>
      <c r="KH58" s="120"/>
      <c r="KI58" s="120"/>
      <c r="KJ58" s="120"/>
      <c r="KK58" s="120"/>
      <c r="KL58" s="120"/>
      <c r="KM58" s="120"/>
      <c r="KN58" s="120"/>
      <c r="KO58" s="120"/>
      <c r="KP58" s="120"/>
      <c r="KQ58" s="120"/>
      <c r="KR58" s="120"/>
      <c r="KS58" s="120"/>
      <c r="KT58" s="120"/>
      <c r="KU58" s="120"/>
      <c r="KV58" s="120"/>
      <c r="KW58" s="120"/>
      <c r="KX58" s="120"/>
      <c r="KY58" s="120"/>
      <c r="KZ58" s="120"/>
      <c r="LA58" s="120"/>
      <c r="LB58" s="120"/>
      <c r="LC58" s="120"/>
      <c r="LD58" s="120"/>
      <c r="LE58" s="120"/>
      <c r="LF58" s="120"/>
      <c r="LG58" s="120"/>
      <c r="LH58" s="120"/>
      <c r="LI58" s="120"/>
      <c r="LJ58" s="120"/>
      <c r="LK58" s="120"/>
      <c r="LL58" s="120"/>
      <c r="LM58" s="120"/>
      <c r="LN58" s="120"/>
      <c r="LO58" s="120"/>
      <c r="LP58" s="120"/>
      <c r="LQ58" s="120"/>
      <c r="LR58" s="120"/>
      <c r="LS58" s="120"/>
      <c r="LT58" s="120"/>
      <c r="LU58" s="120"/>
      <c r="LV58" s="120"/>
      <c r="LW58" s="120"/>
      <c r="LX58" s="120"/>
      <c r="LY58" s="120"/>
      <c r="LZ58" s="120"/>
      <c r="MA58" s="120"/>
      <c r="MB58" s="120"/>
      <c r="MC58" s="120"/>
      <c r="MD58" s="120"/>
      <c r="ME58" s="120"/>
      <c r="MF58" s="120"/>
      <c r="MG58" s="120"/>
      <c r="MH58" s="120"/>
      <c r="MI58" s="120"/>
      <c r="MJ58" s="120"/>
      <c r="MK58" s="120"/>
      <c r="ML58" s="120"/>
      <c r="MM58" s="120"/>
      <c r="MN58" s="120"/>
      <c r="MO58" s="120"/>
      <c r="MP58" s="120"/>
      <c r="MQ58" s="120"/>
      <c r="MR58" s="120"/>
      <c r="MS58" s="120"/>
      <c r="MT58" s="120"/>
      <c r="MU58" s="120"/>
      <c r="MV58" s="120"/>
      <c r="MW58" s="120"/>
      <c r="MX58" s="120"/>
      <c r="MY58" s="120"/>
      <c r="MZ58" s="120"/>
      <c r="NA58" s="120"/>
      <c r="NB58" s="120"/>
      <c r="NC58" s="120"/>
      <c r="ND58" s="120"/>
      <c r="NE58" s="120"/>
      <c r="NF58" s="120"/>
      <c r="NG58" s="120"/>
      <c r="NH58" s="120"/>
      <c r="NI58" s="120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0"/>
      <c r="NY58" s="120"/>
      <c r="NZ58" s="120"/>
      <c r="OA58" s="120"/>
      <c r="OB58" s="120"/>
      <c r="OC58" s="120"/>
      <c r="OD58" s="120"/>
      <c r="OE58" s="120"/>
      <c r="OF58" s="120"/>
      <c r="OG58" s="120"/>
      <c r="OH58" s="120"/>
      <c r="OI58" s="120"/>
      <c r="OJ58" s="120"/>
      <c r="OK58" s="120"/>
      <c r="OL58" s="120"/>
      <c r="OM58" s="120"/>
      <c r="ON58" s="120"/>
      <c r="OO58" s="120"/>
      <c r="OP58" s="120"/>
      <c r="OQ58" s="120"/>
      <c r="OR58" s="120"/>
      <c r="OS58" s="120"/>
      <c r="OT58" s="120"/>
      <c r="OU58" s="120"/>
      <c r="OV58" s="120"/>
      <c r="OW58" s="120"/>
      <c r="OX58" s="120"/>
      <c r="OY58" s="120"/>
      <c r="OZ58" s="120"/>
      <c r="PA58" s="120"/>
      <c r="PB58" s="120"/>
      <c r="PC58" s="120"/>
      <c r="PD58" s="120"/>
      <c r="PE58" s="120"/>
      <c r="PF58" s="120"/>
      <c r="PG58" s="120"/>
      <c r="PH58" s="120"/>
      <c r="PI58" s="120"/>
      <c r="PJ58" s="120"/>
      <c r="PK58" s="120"/>
      <c r="PL58" s="120"/>
      <c r="PM58" s="120"/>
      <c r="PN58" s="120"/>
      <c r="PO58" s="120"/>
      <c r="PP58" s="120"/>
      <c r="PQ58" s="120"/>
      <c r="PR58" s="120"/>
      <c r="PS58" s="120"/>
      <c r="PT58" s="120"/>
      <c r="PU58" s="120"/>
      <c r="PV58" s="120"/>
      <c r="PW58" s="120"/>
      <c r="PX58" s="120"/>
      <c r="PY58" s="120"/>
      <c r="PZ58" s="120"/>
      <c r="QA58" s="120"/>
      <c r="QB58" s="120"/>
      <c r="QC58" s="120"/>
      <c r="QD58" s="120"/>
      <c r="QE58" s="120"/>
      <c r="QF58" s="120"/>
      <c r="QG58" s="120"/>
      <c r="QH58" s="120"/>
      <c r="QI58" s="120"/>
      <c r="QJ58" s="120"/>
      <c r="QK58" s="120"/>
      <c r="QL58" s="120"/>
      <c r="QM58" s="120"/>
      <c r="QN58" s="120"/>
      <c r="QO58" s="120"/>
      <c r="QP58" s="120"/>
      <c r="QQ58" s="120"/>
      <c r="QR58" s="120"/>
      <c r="QS58" s="120"/>
      <c r="QT58" s="120"/>
      <c r="QU58" s="120"/>
      <c r="QV58" s="120"/>
      <c r="QW58" s="120"/>
      <c r="QX58" s="120"/>
      <c r="QY58" s="120"/>
      <c r="QZ58" s="120"/>
      <c r="RA58" s="120"/>
      <c r="RB58" s="120"/>
      <c r="RC58" s="120"/>
      <c r="RD58" s="120"/>
      <c r="RE58" s="120"/>
      <c r="RF58" s="120"/>
      <c r="RG58" s="120"/>
      <c r="RH58" s="120"/>
      <c r="RI58" s="120"/>
      <c r="RJ58" s="120"/>
      <c r="RK58" s="120"/>
      <c r="RL58" s="120"/>
      <c r="RM58" s="120"/>
      <c r="RN58" s="120"/>
      <c r="RO58" s="120"/>
      <c r="RP58" s="120"/>
      <c r="RQ58" s="120"/>
      <c r="RR58" s="120"/>
      <c r="RS58" s="120"/>
      <c r="RT58" s="120"/>
      <c r="RU58" s="120"/>
      <c r="RV58" s="120"/>
      <c r="RW58" s="120"/>
      <c r="RX58" s="120"/>
      <c r="RY58" s="120"/>
      <c r="RZ58" s="120"/>
      <c r="SA58" s="120"/>
      <c r="SB58" s="120"/>
      <c r="SC58" s="120"/>
      <c r="SD58" s="120"/>
      <c r="SE58" s="120"/>
      <c r="SF58" s="120"/>
      <c r="SG58" s="120"/>
      <c r="SH58" s="120"/>
      <c r="SI58" s="120"/>
      <c r="SJ58" s="120"/>
      <c r="SK58" s="120"/>
      <c r="SL58" s="120"/>
      <c r="SM58" s="120"/>
      <c r="SN58" s="120"/>
      <c r="SO58" s="120"/>
      <c r="SP58" s="120"/>
      <c r="SQ58" s="120"/>
      <c r="SR58" s="120"/>
      <c r="SS58" s="120"/>
      <c r="ST58" s="120"/>
      <c r="SU58" s="120"/>
      <c r="SV58" s="120"/>
      <c r="SW58" s="120"/>
      <c r="SX58" s="120"/>
      <c r="SY58" s="120"/>
      <c r="SZ58" s="120"/>
      <c r="TA58" s="120"/>
      <c r="TB58" s="120"/>
      <c r="TC58" s="120"/>
      <c r="TD58" s="120"/>
      <c r="TE58" s="120"/>
      <c r="TF58" s="120"/>
      <c r="TG58" s="120"/>
      <c r="TH58" s="120"/>
      <c r="TI58" s="120"/>
      <c r="TJ58" s="120"/>
      <c r="TK58" s="120"/>
      <c r="TL58" s="120"/>
      <c r="TM58" s="120"/>
      <c r="TN58" s="120"/>
      <c r="TO58" s="120"/>
      <c r="TP58" s="120"/>
      <c r="TQ58" s="120"/>
      <c r="TR58" s="120"/>
      <c r="TS58" s="120"/>
      <c r="TT58" s="120"/>
      <c r="TU58" s="120"/>
      <c r="TV58" s="120"/>
      <c r="TW58" s="120"/>
      <c r="TX58" s="120"/>
      <c r="TY58" s="120"/>
      <c r="TZ58" s="120"/>
      <c r="UA58" s="120"/>
      <c r="UB58" s="120"/>
      <c r="UC58" s="120"/>
      <c r="UD58" s="120"/>
      <c r="UE58" s="120"/>
      <c r="UF58" s="120"/>
      <c r="UG58" s="120"/>
      <c r="UH58" s="120"/>
      <c r="UI58" s="120"/>
      <c r="UJ58" s="120"/>
      <c r="UK58" s="120"/>
      <c r="UL58" s="120"/>
      <c r="UM58" s="120"/>
      <c r="UN58" s="120"/>
      <c r="UO58" s="120"/>
      <c r="UP58" s="120"/>
      <c r="UQ58" s="120"/>
      <c r="UR58" s="120"/>
      <c r="US58" s="120"/>
      <c r="UT58" s="120"/>
      <c r="UU58" s="120"/>
      <c r="UV58" s="120"/>
      <c r="UW58" s="120"/>
      <c r="UX58" s="120"/>
      <c r="UY58" s="120"/>
      <c r="UZ58" s="120"/>
      <c r="VA58" s="120"/>
      <c r="VB58" s="120"/>
      <c r="VC58" s="120"/>
      <c r="VD58" s="120"/>
      <c r="VE58" s="120"/>
      <c r="VF58" s="120"/>
      <c r="VG58" s="120"/>
      <c r="VH58" s="120"/>
      <c r="VI58" s="120"/>
      <c r="VJ58" s="120"/>
      <c r="VK58" s="120"/>
      <c r="VL58" s="120"/>
      <c r="VM58" s="120"/>
      <c r="VN58" s="120"/>
      <c r="VO58" s="120"/>
      <c r="VP58" s="120"/>
      <c r="VQ58" s="120"/>
      <c r="VR58" s="120"/>
      <c r="VS58" s="120"/>
      <c r="VT58" s="120"/>
      <c r="VU58" s="120"/>
      <c r="VV58" s="120"/>
      <c r="VW58" s="120"/>
      <c r="VX58" s="120"/>
      <c r="VY58" s="120"/>
      <c r="VZ58" s="120"/>
      <c r="WA58" s="120"/>
      <c r="WB58" s="120"/>
      <c r="WC58" s="120"/>
      <c r="WD58" s="120"/>
      <c r="WE58" s="120"/>
      <c r="WF58" s="120"/>
      <c r="WG58" s="120"/>
      <c r="WH58" s="120"/>
      <c r="WI58" s="120"/>
      <c r="WJ58" s="120"/>
      <c r="WK58" s="120"/>
      <c r="WL58" s="120"/>
      <c r="WM58" s="120"/>
      <c r="WN58" s="120"/>
      <c r="WO58" s="120"/>
      <c r="WP58" s="120"/>
      <c r="WQ58" s="120"/>
      <c r="WR58" s="120"/>
      <c r="WS58" s="120"/>
      <c r="WT58" s="120"/>
      <c r="WU58" s="120"/>
      <c r="WV58" s="120"/>
      <c r="WW58" s="120"/>
      <c r="WX58" s="120"/>
      <c r="WY58" s="120"/>
      <c r="WZ58" s="120"/>
      <c r="XA58" s="120"/>
      <c r="XB58" s="120"/>
      <c r="XC58" s="120"/>
      <c r="XD58" s="120"/>
      <c r="XE58" s="120"/>
      <c r="XF58" s="120"/>
      <c r="XG58" s="120"/>
      <c r="XH58" s="120"/>
      <c r="XI58" s="120"/>
      <c r="XJ58" s="120"/>
      <c r="XK58" s="120"/>
      <c r="XL58" s="120"/>
      <c r="XM58" s="120"/>
      <c r="XN58" s="120"/>
      <c r="XO58" s="120"/>
      <c r="XP58" s="120"/>
      <c r="XQ58" s="120"/>
      <c r="XR58" s="120"/>
      <c r="XS58" s="120"/>
      <c r="XT58" s="120"/>
      <c r="XU58" s="120"/>
      <c r="XV58" s="120"/>
      <c r="XW58" s="120"/>
      <c r="XX58" s="120"/>
      <c r="XY58" s="120"/>
      <c r="XZ58" s="120"/>
      <c r="YA58" s="120"/>
      <c r="YB58" s="120"/>
      <c r="YC58" s="120"/>
      <c r="YD58" s="120"/>
      <c r="YE58" s="120"/>
      <c r="YF58" s="120"/>
      <c r="YG58" s="120"/>
      <c r="YH58" s="120"/>
      <c r="YI58" s="120"/>
      <c r="YJ58" s="120"/>
      <c r="YK58" s="120"/>
      <c r="YL58" s="120"/>
      <c r="YM58" s="120"/>
      <c r="YN58" s="120"/>
      <c r="YO58" s="120"/>
      <c r="YP58" s="120"/>
      <c r="YQ58" s="120"/>
      <c r="YR58" s="120"/>
      <c r="YS58" s="120"/>
      <c r="YT58" s="120"/>
      <c r="YU58" s="120"/>
      <c r="YV58" s="120"/>
      <c r="YW58" s="120"/>
      <c r="YX58" s="120"/>
      <c r="YY58" s="120"/>
      <c r="YZ58" s="120"/>
      <c r="ZA58" s="120"/>
      <c r="ZB58" s="120"/>
      <c r="ZC58" s="120"/>
      <c r="ZD58" s="120"/>
      <c r="ZE58" s="120"/>
      <c r="ZF58" s="120"/>
      <c r="ZG58" s="120"/>
      <c r="ZH58" s="120"/>
      <c r="ZI58" s="120"/>
      <c r="ZJ58" s="120"/>
      <c r="ZK58" s="120"/>
      <c r="ZL58" s="120"/>
      <c r="ZM58" s="120"/>
      <c r="ZN58" s="120"/>
      <c r="ZO58" s="120"/>
      <c r="ZP58" s="120"/>
      <c r="ZQ58" s="120"/>
      <c r="ZR58" s="120"/>
      <c r="ZS58" s="120"/>
      <c r="ZT58" s="120"/>
      <c r="ZU58" s="120"/>
      <c r="ZV58" s="120"/>
      <c r="ZW58" s="120"/>
      <c r="ZX58" s="120"/>
      <c r="ZY58" s="120"/>
      <c r="ZZ58" s="120"/>
      <c r="AAA58" s="120"/>
    </row>
    <row r="59" spans="1:703" hidden="1" outlineLevel="1">
      <c r="A59" s="62">
        <v>42005</v>
      </c>
      <c r="B59" s="120">
        <v>3075.7166189899999</v>
      </c>
      <c r="C59" s="120">
        <v>1185.3065030499999</v>
      </c>
      <c r="D59" s="120">
        <v>4.9457460500000003</v>
      </c>
      <c r="E59" s="120">
        <v>889.20987674000003</v>
      </c>
      <c r="F59" s="120">
        <v>9.8317990300000009</v>
      </c>
      <c r="G59" s="120">
        <v>1.1645322300000001</v>
      </c>
      <c r="H59" s="120">
        <v>26.526510739999999</v>
      </c>
      <c r="I59" s="120">
        <v>787.41512908000004</v>
      </c>
      <c r="J59" s="120">
        <v>84.61676267</v>
      </c>
      <c r="K59" s="120">
        <v>1.25883575</v>
      </c>
      <c r="L59" s="120">
        <v>2.3010429299999999</v>
      </c>
      <c r="M59" s="176" t="s">
        <v>191</v>
      </c>
      <c r="N59" s="120">
        <v>69.595767949999995</v>
      </c>
      <c r="O59" s="120">
        <v>1.4398976299999999</v>
      </c>
      <c r="P59" s="120">
        <v>1.4385741000000001</v>
      </c>
      <c r="Q59" s="120">
        <v>0.36956436999999998</v>
      </c>
      <c r="R59" s="120">
        <v>10.1497908</v>
      </c>
      <c r="S59" s="120">
        <v>7.3200000000000004E-5</v>
      </c>
      <c r="T59" s="120">
        <v>0.14621266999999999</v>
      </c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  <c r="FF59" s="120"/>
      <c r="FG59" s="120"/>
      <c r="FH59" s="120"/>
      <c r="FI59" s="120"/>
      <c r="FJ59" s="120"/>
      <c r="FK59" s="120"/>
      <c r="FL59" s="120"/>
      <c r="FM59" s="120"/>
      <c r="FN59" s="120"/>
      <c r="FO59" s="120"/>
      <c r="FP59" s="120"/>
      <c r="FQ59" s="120"/>
      <c r="FR59" s="120"/>
      <c r="FS59" s="120"/>
      <c r="FT59" s="120"/>
      <c r="FU59" s="120"/>
      <c r="FV59" s="120"/>
      <c r="FW59" s="120"/>
      <c r="FX59" s="120"/>
      <c r="FY59" s="120"/>
      <c r="FZ59" s="120"/>
      <c r="GA59" s="120"/>
      <c r="GB59" s="120"/>
      <c r="GC59" s="120"/>
      <c r="GD59" s="120"/>
      <c r="GE59" s="120"/>
      <c r="GF59" s="120"/>
      <c r="GG59" s="120"/>
      <c r="GH59" s="120"/>
      <c r="GI59" s="120"/>
      <c r="GJ59" s="120"/>
      <c r="GK59" s="120"/>
      <c r="GL59" s="120"/>
      <c r="GM59" s="120"/>
      <c r="GN59" s="120"/>
      <c r="GO59" s="120"/>
      <c r="GP59" s="120"/>
      <c r="GQ59" s="120"/>
      <c r="GR59" s="120"/>
      <c r="GS59" s="120"/>
      <c r="GT59" s="120"/>
      <c r="GU59" s="120"/>
      <c r="GV59" s="120"/>
      <c r="GW59" s="120"/>
      <c r="GX59" s="120"/>
      <c r="GY59" s="120"/>
      <c r="GZ59" s="120"/>
      <c r="HA59" s="120"/>
      <c r="HB59" s="120"/>
      <c r="HC59" s="120"/>
      <c r="HD59" s="120"/>
      <c r="HE59" s="120"/>
      <c r="HF59" s="120"/>
      <c r="HG59" s="120"/>
      <c r="HH59" s="120"/>
      <c r="HI59" s="120"/>
      <c r="HJ59" s="120"/>
      <c r="HK59" s="120"/>
      <c r="HL59" s="120"/>
      <c r="HM59" s="120"/>
      <c r="HN59" s="120"/>
      <c r="HO59" s="120"/>
      <c r="HP59" s="120"/>
      <c r="HQ59" s="120"/>
      <c r="HR59" s="120"/>
      <c r="HS59" s="120"/>
      <c r="HT59" s="120"/>
      <c r="HU59" s="120"/>
      <c r="HV59" s="120"/>
      <c r="HW59" s="120"/>
      <c r="HX59" s="120"/>
      <c r="HY59" s="120"/>
      <c r="HZ59" s="120"/>
      <c r="IA59" s="120"/>
      <c r="IB59" s="120"/>
      <c r="IC59" s="120"/>
      <c r="ID59" s="120"/>
      <c r="IE59" s="120"/>
      <c r="IF59" s="120"/>
      <c r="IG59" s="120"/>
      <c r="IH59" s="120"/>
      <c r="II59" s="120"/>
      <c r="IJ59" s="120"/>
      <c r="IK59" s="120"/>
      <c r="IL59" s="120"/>
      <c r="IM59" s="120"/>
      <c r="IN59" s="120"/>
      <c r="IO59" s="120"/>
      <c r="IP59" s="120"/>
      <c r="IQ59" s="120"/>
      <c r="IR59" s="120"/>
      <c r="IS59" s="120"/>
      <c r="IT59" s="120"/>
      <c r="IU59" s="120"/>
      <c r="IV59" s="120"/>
      <c r="IW59" s="120"/>
      <c r="IX59" s="120"/>
      <c r="IY59" s="120"/>
      <c r="IZ59" s="120"/>
      <c r="JA59" s="120"/>
      <c r="JB59" s="120"/>
      <c r="JC59" s="120"/>
      <c r="JD59" s="120"/>
      <c r="JE59" s="120"/>
      <c r="JF59" s="120"/>
      <c r="JG59" s="120"/>
      <c r="JH59" s="120"/>
      <c r="JI59" s="120"/>
      <c r="JJ59" s="120"/>
      <c r="JK59" s="120"/>
      <c r="JL59" s="120"/>
      <c r="JM59" s="120"/>
      <c r="JN59" s="120"/>
      <c r="JO59" s="120"/>
      <c r="JP59" s="120"/>
      <c r="JQ59" s="120"/>
      <c r="JR59" s="120"/>
      <c r="JS59" s="120"/>
      <c r="JT59" s="120"/>
      <c r="JU59" s="120"/>
      <c r="JV59" s="120"/>
      <c r="JW59" s="120"/>
      <c r="JX59" s="120"/>
      <c r="JY59" s="120"/>
      <c r="JZ59" s="120"/>
      <c r="KA59" s="120"/>
      <c r="KB59" s="120"/>
      <c r="KC59" s="120"/>
      <c r="KD59" s="120"/>
      <c r="KE59" s="120"/>
      <c r="KF59" s="120"/>
      <c r="KG59" s="120"/>
      <c r="KH59" s="120"/>
      <c r="KI59" s="120"/>
      <c r="KJ59" s="120"/>
      <c r="KK59" s="120"/>
      <c r="KL59" s="120"/>
      <c r="KM59" s="120"/>
      <c r="KN59" s="120"/>
      <c r="KO59" s="120"/>
      <c r="KP59" s="120"/>
      <c r="KQ59" s="120"/>
      <c r="KR59" s="120"/>
      <c r="KS59" s="120"/>
      <c r="KT59" s="120"/>
      <c r="KU59" s="120"/>
      <c r="KV59" s="120"/>
      <c r="KW59" s="120"/>
      <c r="KX59" s="120"/>
      <c r="KY59" s="120"/>
      <c r="KZ59" s="120"/>
      <c r="LA59" s="120"/>
      <c r="LB59" s="120"/>
      <c r="LC59" s="120"/>
      <c r="LD59" s="120"/>
      <c r="LE59" s="120"/>
      <c r="LF59" s="120"/>
      <c r="LG59" s="120"/>
      <c r="LH59" s="120"/>
      <c r="LI59" s="120"/>
      <c r="LJ59" s="120"/>
      <c r="LK59" s="120"/>
      <c r="LL59" s="120"/>
      <c r="LM59" s="120"/>
      <c r="LN59" s="120"/>
      <c r="LO59" s="120"/>
      <c r="LP59" s="120"/>
      <c r="LQ59" s="120"/>
      <c r="LR59" s="120"/>
      <c r="LS59" s="120"/>
      <c r="LT59" s="120"/>
      <c r="LU59" s="120"/>
      <c r="LV59" s="120"/>
      <c r="LW59" s="120"/>
      <c r="LX59" s="120"/>
      <c r="LY59" s="120"/>
      <c r="LZ59" s="120"/>
      <c r="MA59" s="120"/>
      <c r="MB59" s="120"/>
      <c r="MC59" s="120"/>
      <c r="MD59" s="120"/>
      <c r="ME59" s="120"/>
      <c r="MF59" s="120"/>
      <c r="MG59" s="120"/>
      <c r="MH59" s="120"/>
      <c r="MI59" s="120"/>
      <c r="MJ59" s="120"/>
      <c r="MK59" s="120"/>
      <c r="ML59" s="120"/>
      <c r="MM59" s="120"/>
      <c r="MN59" s="120"/>
      <c r="MO59" s="120"/>
      <c r="MP59" s="120"/>
      <c r="MQ59" s="120"/>
      <c r="MR59" s="120"/>
      <c r="MS59" s="120"/>
      <c r="MT59" s="120"/>
      <c r="MU59" s="120"/>
      <c r="MV59" s="120"/>
      <c r="MW59" s="120"/>
      <c r="MX59" s="120"/>
      <c r="MY59" s="120"/>
      <c r="MZ59" s="120"/>
      <c r="NA59" s="120"/>
      <c r="NB59" s="120"/>
      <c r="NC59" s="120"/>
      <c r="ND59" s="120"/>
      <c r="NE59" s="120"/>
      <c r="NF59" s="120"/>
      <c r="NG59" s="120"/>
      <c r="NH59" s="120"/>
      <c r="NI59" s="120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0"/>
      <c r="NY59" s="120"/>
      <c r="NZ59" s="120"/>
      <c r="OA59" s="120"/>
      <c r="OB59" s="120"/>
      <c r="OC59" s="120"/>
      <c r="OD59" s="120"/>
      <c r="OE59" s="120"/>
      <c r="OF59" s="120"/>
      <c r="OG59" s="120"/>
      <c r="OH59" s="120"/>
      <c r="OI59" s="120"/>
      <c r="OJ59" s="120"/>
      <c r="OK59" s="120"/>
      <c r="OL59" s="120"/>
      <c r="OM59" s="120"/>
      <c r="ON59" s="120"/>
      <c r="OO59" s="120"/>
      <c r="OP59" s="120"/>
      <c r="OQ59" s="120"/>
      <c r="OR59" s="120"/>
      <c r="OS59" s="120"/>
      <c r="OT59" s="120"/>
      <c r="OU59" s="120"/>
      <c r="OV59" s="120"/>
      <c r="OW59" s="120"/>
      <c r="OX59" s="120"/>
      <c r="OY59" s="120"/>
      <c r="OZ59" s="120"/>
      <c r="PA59" s="120"/>
      <c r="PB59" s="120"/>
      <c r="PC59" s="120"/>
      <c r="PD59" s="120"/>
      <c r="PE59" s="120"/>
      <c r="PF59" s="120"/>
      <c r="PG59" s="120"/>
      <c r="PH59" s="120"/>
      <c r="PI59" s="120"/>
      <c r="PJ59" s="120"/>
      <c r="PK59" s="120"/>
      <c r="PL59" s="120"/>
      <c r="PM59" s="120"/>
      <c r="PN59" s="120"/>
      <c r="PO59" s="120"/>
      <c r="PP59" s="120"/>
      <c r="PQ59" s="120"/>
      <c r="PR59" s="120"/>
      <c r="PS59" s="120"/>
      <c r="PT59" s="120"/>
      <c r="PU59" s="120"/>
      <c r="PV59" s="120"/>
      <c r="PW59" s="120"/>
      <c r="PX59" s="120"/>
      <c r="PY59" s="120"/>
      <c r="PZ59" s="120"/>
      <c r="QA59" s="120"/>
      <c r="QB59" s="120"/>
      <c r="QC59" s="120"/>
      <c r="QD59" s="120"/>
      <c r="QE59" s="120"/>
      <c r="QF59" s="120"/>
      <c r="QG59" s="120"/>
      <c r="QH59" s="120"/>
      <c r="QI59" s="120"/>
      <c r="QJ59" s="120"/>
      <c r="QK59" s="120"/>
      <c r="QL59" s="120"/>
      <c r="QM59" s="120"/>
      <c r="QN59" s="120"/>
      <c r="QO59" s="120"/>
      <c r="QP59" s="120"/>
      <c r="QQ59" s="120"/>
      <c r="QR59" s="120"/>
      <c r="QS59" s="120"/>
      <c r="QT59" s="120"/>
      <c r="QU59" s="120"/>
      <c r="QV59" s="120"/>
      <c r="QW59" s="120"/>
      <c r="QX59" s="120"/>
      <c r="QY59" s="120"/>
      <c r="QZ59" s="120"/>
      <c r="RA59" s="120"/>
      <c r="RB59" s="120"/>
      <c r="RC59" s="120"/>
      <c r="RD59" s="120"/>
      <c r="RE59" s="120"/>
      <c r="RF59" s="120"/>
      <c r="RG59" s="120"/>
      <c r="RH59" s="120"/>
      <c r="RI59" s="120"/>
      <c r="RJ59" s="120"/>
      <c r="RK59" s="120"/>
      <c r="RL59" s="120"/>
      <c r="RM59" s="120"/>
      <c r="RN59" s="120"/>
      <c r="RO59" s="120"/>
      <c r="RP59" s="120"/>
      <c r="RQ59" s="120"/>
      <c r="RR59" s="120"/>
      <c r="RS59" s="120"/>
      <c r="RT59" s="120"/>
      <c r="RU59" s="120"/>
      <c r="RV59" s="120"/>
      <c r="RW59" s="120"/>
      <c r="RX59" s="120"/>
      <c r="RY59" s="120"/>
      <c r="RZ59" s="120"/>
      <c r="SA59" s="120"/>
      <c r="SB59" s="120"/>
      <c r="SC59" s="120"/>
      <c r="SD59" s="120"/>
      <c r="SE59" s="120"/>
      <c r="SF59" s="120"/>
      <c r="SG59" s="120"/>
      <c r="SH59" s="120"/>
      <c r="SI59" s="120"/>
      <c r="SJ59" s="120"/>
      <c r="SK59" s="120"/>
      <c r="SL59" s="120"/>
      <c r="SM59" s="120"/>
      <c r="SN59" s="120"/>
      <c r="SO59" s="120"/>
      <c r="SP59" s="120"/>
      <c r="SQ59" s="120"/>
      <c r="SR59" s="120"/>
      <c r="SS59" s="120"/>
      <c r="ST59" s="120"/>
      <c r="SU59" s="120"/>
      <c r="SV59" s="120"/>
      <c r="SW59" s="120"/>
      <c r="SX59" s="120"/>
      <c r="SY59" s="120"/>
      <c r="SZ59" s="120"/>
      <c r="TA59" s="120"/>
      <c r="TB59" s="120"/>
      <c r="TC59" s="120"/>
      <c r="TD59" s="120"/>
      <c r="TE59" s="120"/>
      <c r="TF59" s="120"/>
      <c r="TG59" s="120"/>
      <c r="TH59" s="120"/>
      <c r="TI59" s="120"/>
      <c r="TJ59" s="120"/>
      <c r="TK59" s="120"/>
      <c r="TL59" s="120"/>
      <c r="TM59" s="120"/>
      <c r="TN59" s="120"/>
      <c r="TO59" s="120"/>
      <c r="TP59" s="120"/>
      <c r="TQ59" s="120"/>
      <c r="TR59" s="120"/>
      <c r="TS59" s="120"/>
      <c r="TT59" s="120"/>
      <c r="TU59" s="120"/>
      <c r="TV59" s="120"/>
      <c r="TW59" s="120"/>
      <c r="TX59" s="120"/>
      <c r="TY59" s="120"/>
      <c r="TZ59" s="120"/>
      <c r="UA59" s="120"/>
      <c r="UB59" s="120"/>
      <c r="UC59" s="120"/>
      <c r="UD59" s="120"/>
      <c r="UE59" s="120"/>
      <c r="UF59" s="120"/>
      <c r="UG59" s="120"/>
      <c r="UH59" s="120"/>
      <c r="UI59" s="120"/>
      <c r="UJ59" s="120"/>
      <c r="UK59" s="120"/>
      <c r="UL59" s="120"/>
      <c r="UM59" s="120"/>
      <c r="UN59" s="120"/>
      <c r="UO59" s="120"/>
      <c r="UP59" s="120"/>
      <c r="UQ59" s="120"/>
      <c r="UR59" s="120"/>
      <c r="US59" s="120"/>
      <c r="UT59" s="120"/>
      <c r="UU59" s="120"/>
      <c r="UV59" s="120"/>
      <c r="UW59" s="120"/>
      <c r="UX59" s="120"/>
      <c r="UY59" s="120"/>
      <c r="UZ59" s="120"/>
      <c r="VA59" s="120"/>
      <c r="VB59" s="120"/>
      <c r="VC59" s="120"/>
      <c r="VD59" s="120"/>
      <c r="VE59" s="120"/>
      <c r="VF59" s="120"/>
      <c r="VG59" s="120"/>
      <c r="VH59" s="120"/>
      <c r="VI59" s="120"/>
      <c r="VJ59" s="120"/>
      <c r="VK59" s="120"/>
      <c r="VL59" s="120"/>
      <c r="VM59" s="120"/>
      <c r="VN59" s="120"/>
      <c r="VO59" s="120"/>
      <c r="VP59" s="120"/>
      <c r="VQ59" s="120"/>
      <c r="VR59" s="120"/>
      <c r="VS59" s="120"/>
      <c r="VT59" s="120"/>
      <c r="VU59" s="120"/>
      <c r="VV59" s="120"/>
      <c r="VW59" s="120"/>
      <c r="VX59" s="120"/>
      <c r="VY59" s="120"/>
      <c r="VZ59" s="120"/>
      <c r="WA59" s="120"/>
      <c r="WB59" s="120"/>
      <c r="WC59" s="120"/>
      <c r="WD59" s="120"/>
      <c r="WE59" s="120"/>
      <c r="WF59" s="120"/>
      <c r="WG59" s="120"/>
      <c r="WH59" s="120"/>
      <c r="WI59" s="120"/>
      <c r="WJ59" s="120"/>
      <c r="WK59" s="120"/>
      <c r="WL59" s="120"/>
      <c r="WM59" s="120"/>
      <c r="WN59" s="120"/>
      <c r="WO59" s="120"/>
      <c r="WP59" s="120"/>
      <c r="WQ59" s="120"/>
      <c r="WR59" s="120"/>
      <c r="WS59" s="120"/>
      <c r="WT59" s="120"/>
      <c r="WU59" s="120"/>
      <c r="WV59" s="120"/>
      <c r="WW59" s="120"/>
      <c r="WX59" s="120"/>
      <c r="WY59" s="120"/>
      <c r="WZ59" s="120"/>
      <c r="XA59" s="120"/>
      <c r="XB59" s="120"/>
      <c r="XC59" s="120"/>
      <c r="XD59" s="120"/>
      <c r="XE59" s="120"/>
      <c r="XF59" s="120"/>
      <c r="XG59" s="120"/>
      <c r="XH59" s="120"/>
      <c r="XI59" s="120"/>
      <c r="XJ59" s="120"/>
      <c r="XK59" s="120"/>
      <c r="XL59" s="120"/>
      <c r="XM59" s="120"/>
      <c r="XN59" s="120"/>
      <c r="XO59" s="120"/>
      <c r="XP59" s="120"/>
      <c r="XQ59" s="120"/>
      <c r="XR59" s="120"/>
      <c r="XS59" s="120"/>
      <c r="XT59" s="120"/>
      <c r="XU59" s="120"/>
      <c r="XV59" s="120"/>
      <c r="XW59" s="120"/>
      <c r="XX59" s="120"/>
      <c r="XY59" s="120"/>
      <c r="XZ59" s="120"/>
      <c r="YA59" s="120"/>
      <c r="YB59" s="120"/>
      <c r="YC59" s="120"/>
      <c r="YD59" s="120"/>
      <c r="YE59" s="120"/>
      <c r="YF59" s="120"/>
      <c r="YG59" s="120"/>
      <c r="YH59" s="120"/>
      <c r="YI59" s="120"/>
      <c r="YJ59" s="120"/>
      <c r="YK59" s="120"/>
      <c r="YL59" s="120"/>
      <c r="YM59" s="120"/>
      <c r="YN59" s="120"/>
      <c r="YO59" s="120"/>
      <c r="YP59" s="120"/>
      <c r="YQ59" s="120"/>
      <c r="YR59" s="120"/>
      <c r="YS59" s="120"/>
      <c r="YT59" s="120"/>
      <c r="YU59" s="120"/>
      <c r="YV59" s="120"/>
      <c r="YW59" s="120"/>
      <c r="YX59" s="120"/>
      <c r="YY59" s="120"/>
      <c r="YZ59" s="120"/>
      <c r="ZA59" s="120"/>
      <c r="ZB59" s="120"/>
      <c r="ZC59" s="120"/>
      <c r="ZD59" s="120"/>
      <c r="ZE59" s="120"/>
      <c r="ZF59" s="120"/>
      <c r="ZG59" s="120"/>
      <c r="ZH59" s="120"/>
      <c r="ZI59" s="120"/>
      <c r="ZJ59" s="120"/>
      <c r="ZK59" s="120"/>
      <c r="ZL59" s="120"/>
      <c r="ZM59" s="120"/>
      <c r="ZN59" s="120"/>
      <c r="ZO59" s="120"/>
      <c r="ZP59" s="120"/>
      <c r="ZQ59" s="120"/>
      <c r="ZR59" s="120"/>
      <c r="ZS59" s="120"/>
      <c r="ZT59" s="120"/>
      <c r="ZU59" s="120"/>
      <c r="ZV59" s="120"/>
      <c r="ZW59" s="120"/>
      <c r="ZX59" s="120"/>
      <c r="ZY59" s="120"/>
      <c r="ZZ59" s="120"/>
      <c r="AAA59" s="120"/>
    </row>
    <row r="60" spans="1:703" hidden="1" outlineLevel="1">
      <c r="A60" s="62">
        <v>42036</v>
      </c>
      <c r="B60" s="120">
        <v>3206.9677513400002</v>
      </c>
      <c r="C60" s="120">
        <v>895.00779496999996</v>
      </c>
      <c r="D60" s="120">
        <v>6.7694095599999997</v>
      </c>
      <c r="E60" s="120">
        <v>1082.43017126</v>
      </c>
      <c r="F60" s="120">
        <v>11.31428176</v>
      </c>
      <c r="G60" s="120">
        <v>0.68978066000000005</v>
      </c>
      <c r="H60" s="120">
        <v>24.407629539999999</v>
      </c>
      <c r="I60" s="120">
        <v>988.72224242000004</v>
      </c>
      <c r="J60" s="120">
        <v>86.506252099999998</v>
      </c>
      <c r="K60" s="120">
        <v>1.22035158</v>
      </c>
      <c r="L60" s="120">
        <v>2.2393102499999999</v>
      </c>
      <c r="M60" s="176" t="s">
        <v>191</v>
      </c>
      <c r="N60" s="120">
        <v>94.545444059999994</v>
      </c>
      <c r="O60" s="120">
        <v>1.3294047099999999</v>
      </c>
      <c r="P60" s="120">
        <v>1.22447466</v>
      </c>
      <c r="Q60" s="120">
        <v>0.35759644000000002</v>
      </c>
      <c r="R60" s="120">
        <v>10.01425339</v>
      </c>
      <c r="S60" s="120">
        <v>7.4239999999999994E-5</v>
      </c>
      <c r="T60" s="120">
        <v>0.18927974</v>
      </c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/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  <c r="FF60" s="120"/>
      <c r="FG60" s="120"/>
      <c r="FH60" s="120"/>
      <c r="FI60" s="120"/>
      <c r="FJ60" s="120"/>
      <c r="FK60" s="120"/>
      <c r="FL60" s="120"/>
      <c r="FM60" s="120"/>
      <c r="FN60" s="120"/>
      <c r="FO60" s="120"/>
      <c r="FP60" s="120"/>
      <c r="FQ60" s="120"/>
      <c r="FR60" s="120"/>
      <c r="FS60" s="120"/>
      <c r="FT60" s="120"/>
      <c r="FU60" s="120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0"/>
      <c r="GQ60" s="120"/>
      <c r="GR60" s="120"/>
      <c r="GS60" s="120"/>
      <c r="GT60" s="120"/>
      <c r="GU60" s="120"/>
      <c r="GV60" s="120"/>
      <c r="GW60" s="120"/>
      <c r="GX60" s="120"/>
      <c r="GY60" s="120"/>
      <c r="GZ60" s="120"/>
      <c r="HA60" s="120"/>
      <c r="HB60" s="120"/>
      <c r="HC60" s="120"/>
      <c r="HD60" s="120"/>
      <c r="HE60" s="120"/>
      <c r="HF60" s="120"/>
      <c r="HG60" s="120"/>
      <c r="HH60" s="120"/>
      <c r="HI60" s="120"/>
      <c r="HJ60" s="120"/>
      <c r="HK60" s="120"/>
      <c r="HL60" s="120"/>
      <c r="HM60" s="120"/>
      <c r="HN60" s="120"/>
      <c r="HO60" s="120"/>
      <c r="HP60" s="120"/>
      <c r="HQ60" s="120"/>
      <c r="HR60" s="120"/>
      <c r="HS60" s="120"/>
      <c r="HT60" s="120"/>
      <c r="HU60" s="120"/>
      <c r="HV60" s="120"/>
      <c r="HW60" s="120"/>
      <c r="HX60" s="120"/>
      <c r="HY60" s="120"/>
      <c r="HZ60" s="120"/>
      <c r="IA60" s="120"/>
      <c r="IB60" s="120"/>
      <c r="IC60" s="120"/>
      <c r="ID60" s="120"/>
      <c r="IE60" s="120"/>
      <c r="IF60" s="120"/>
      <c r="IG60" s="120"/>
      <c r="IH60" s="120"/>
      <c r="II60" s="120"/>
      <c r="IJ60" s="120"/>
      <c r="IK60" s="120"/>
      <c r="IL60" s="120"/>
      <c r="IM60" s="120"/>
      <c r="IN60" s="120"/>
      <c r="IO60" s="120"/>
      <c r="IP60" s="120"/>
      <c r="IQ60" s="120"/>
      <c r="IR60" s="120"/>
      <c r="IS60" s="120"/>
      <c r="IT60" s="120"/>
      <c r="IU60" s="120"/>
      <c r="IV60" s="120"/>
      <c r="IW60" s="120"/>
      <c r="IX60" s="120"/>
      <c r="IY60" s="120"/>
      <c r="IZ60" s="120"/>
      <c r="JA60" s="120"/>
      <c r="JB60" s="120"/>
      <c r="JC60" s="120"/>
      <c r="JD60" s="120"/>
      <c r="JE60" s="120"/>
      <c r="JF60" s="120"/>
      <c r="JG60" s="120"/>
      <c r="JH60" s="120"/>
      <c r="JI60" s="120"/>
      <c r="JJ60" s="120"/>
      <c r="JK60" s="120"/>
      <c r="JL60" s="120"/>
      <c r="JM60" s="120"/>
      <c r="JN60" s="120"/>
      <c r="JO60" s="120"/>
      <c r="JP60" s="120"/>
      <c r="JQ60" s="120"/>
      <c r="JR60" s="120"/>
      <c r="JS60" s="120"/>
      <c r="JT60" s="120"/>
      <c r="JU60" s="120"/>
      <c r="JV60" s="120"/>
      <c r="JW60" s="120"/>
      <c r="JX60" s="120"/>
      <c r="JY60" s="120"/>
      <c r="JZ60" s="120"/>
      <c r="KA60" s="120"/>
      <c r="KB60" s="120"/>
      <c r="KC60" s="120"/>
      <c r="KD60" s="120"/>
      <c r="KE60" s="120"/>
      <c r="KF60" s="120"/>
      <c r="KG60" s="120"/>
      <c r="KH60" s="120"/>
      <c r="KI60" s="120"/>
      <c r="KJ60" s="120"/>
      <c r="KK60" s="120"/>
      <c r="KL60" s="120"/>
      <c r="KM60" s="120"/>
      <c r="KN60" s="120"/>
      <c r="KO60" s="120"/>
      <c r="KP60" s="120"/>
      <c r="KQ60" s="120"/>
      <c r="KR60" s="120"/>
      <c r="KS60" s="120"/>
      <c r="KT60" s="120"/>
      <c r="KU60" s="120"/>
      <c r="KV60" s="120"/>
      <c r="KW60" s="120"/>
      <c r="KX60" s="120"/>
      <c r="KY60" s="120"/>
      <c r="KZ60" s="120"/>
      <c r="LA60" s="120"/>
      <c r="LB60" s="120"/>
      <c r="LC60" s="120"/>
      <c r="LD60" s="120"/>
      <c r="LE60" s="120"/>
      <c r="LF60" s="120"/>
      <c r="LG60" s="120"/>
      <c r="LH60" s="120"/>
      <c r="LI60" s="120"/>
      <c r="LJ60" s="120"/>
      <c r="LK60" s="120"/>
      <c r="LL60" s="120"/>
      <c r="LM60" s="120"/>
      <c r="LN60" s="120"/>
      <c r="LO60" s="120"/>
      <c r="LP60" s="120"/>
      <c r="LQ60" s="120"/>
      <c r="LR60" s="120"/>
      <c r="LS60" s="120"/>
      <c r="LT60" s="120"/>
      <c r="LU60" s="120"/>
      <c r="LV60" s="120"/>
      <c r="LW60" s="120"/>
      <c r="LX60" s="120"/>
      <c r="LY60" s="120"/>
      <c r="LZ60" s="120"/>
      <c r="MA60" s="120"/>
      <c r="MB60" s="120"/>
      <c r="MC60" s="120"/>
      <c r="MD60" s="120"/>
      <c r="ME60" s="120"/>
      <c r="MF60" s="120"/>
      <c r="MG60" s="120"/>
      <c r="MH60" s="120"/>
      <c r="MI60" s="120"/>
      <c r="MJ60" s="120"/>
      <c r="MK60" s="120"/>
      <c r="ML60" s="120"/>
      <c r="MM60" s="120"/>
      <c r="MN60" s="120"/>
      <c r="MO60" s="120"/>
      <c r="MP60" s="120"/>
      <c r="MQ60" s="120"/>
      <c r="MR60" s="120"/>
      <c r="MS60" s="120"/>
      <c r="MT60" s="120"/>
      <c r="MU60" s="120"/>
      <c r="MV60" s="120"/>
      <c r="MW60" s="120"/>
      <c r="MX60" s="120"/>
      <c r="MY60" s="120"/>
      <c r="MZ60" s="120"/>
      <c r="NA60" s="120"/>
      <c r="NB60" s="120"/>
      <c r="NC60" s="120"/>
      <c r="ND60" s="120"/>
      <c r="NE60" s="120"/>
      <c r="NF60" s="120"/>
      <c r="NG60" s="120"/>
      <c r="NH60" s="120"/>
      <c r="NI60" s="120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0"/>
      <c r="NY60" s="120"/>
      <c r="NZ60" s="120"/>
      <c r="OA60" s="120"/>
      <c r="OB60" s="120"/>
      <c r="OC60" s="120"/>
      <c r="OD60" s="120"/>
      <c r="OE60" s="120"/>
      <c r="OF60" s="120"/>
      <c r="OG60" s="120"/>
      <c r="OH60" s="120"/>
      <c r="OI60" s="120"/>
      <c r="OJ60" s="120"/>
      <c r="OK60" s="120"/>
      <c r="OL60" s="120"/>
      <c r="OM60" s="120"/>
      <c r="ON60" s="120"/>
      <c r="OO60" s="120"/>
      <c r="OP60" s="120"/>
      <c r="OQ60" s="120"/>
      <c r="OR60" s="120"/>
      <c r="OS60" s="120"/>
      <c r="OT60" s="120"/>
      <c r="OU60" s="120"/>
      <c r="OV60" s="120"/>
      <c r="OW60" s="120"/>
      <c r="OX60" s="120"/>
      <c r="OY60" s="120"/>
      <c r="OZ60" s="120"/>
      <c r="PA60" s="120"/>
      <c r="PB60" s="120"/>
      <c r="PC60" s="120"/>
      <c r="PD60" s="120"/>
      <c r="PE60" s="120"/>
      <c r="PF60" s="120"/>
      <c r="PG60" s="120"/>
      <c r="PH60" s="120"/>
      <c r="PI60" s="120"/>
      <c r="PJ60" s="120"/>
      <c r="PK60" s="120"/>
      <c r="PL60" s="120"/>
      <c r="PM60" s="120"/>
      <c r="PN60" s="120"/>
      <c r="PO60" s="120"/>
      <c r="PP60" s="120"/>
      <c r="PQ60" s="120"/>
      <c r="PR60" s="120"/>
      <c r="PS60" s="120"/>
      <c r="PT60" s="120"/>
      <c r="PU60" s="120"/>
      <c r="PV60" s="120"/>
      <c r="PW60" s="120"/>
      <c r="PX60" s="120"/>
      <c r="PY60" s="120"/>
      <c r="PZ60" s="120"/>
      <c r="QA60" s="120"/>
      <c r="QB60" s="120"/>
      <c r="QC60" s="120"/>
      <c r="QD60" s="120"/>
      <c r="QE60" s="120"/>
      <c r="QF60" s="120"/>
      <c r="QG60" s="120"/>
      <c r="QH60" s="120"/>
      <c r="QI60" s="120"/>
      <c r="QJ60" s="120"/>
      <c r="QK60" s="120"/>
      <c r="QL60" s="120"/>
      <c r="QM60" s="120"/>
      <c r="QN60" s="120"/>
      <c r="QO60" s="120"/>
      <c r="QP60" s="120"/>
      <c r="QQ60" s="120"/>
      <c r="QR60" s="120"/>
      <c r="QS60" s="120"/>
      <c r="QT60" s="120"/>
      <c r="QU60" s="120"/>
      <c r="QV60" s="120"/>
      <c r="QW60" s="120"/>
      <c r="QX60" s="120"/>
      <c r="QY60" s="120"/>
      <c r="QZ60" s="120"/>
      <c r="RA60" s="120"/>
      <c r="RB60" s="120"/>
      <c r="RC60" s="120"/>
      <c r="RD60" s="120"/>
      <c r="RE60" s="120"/>
      <c r="RF60" s="120"/>
      <c r="RG60" s="120"/>
      <c r="RH60" s="120"/>
      <c r="RI60" s="120"/>
      <c r="RJ60" s="120"/>
      <c r="RK60" s="120"/>
      <c r="RL60" s="120"/>
      <c r="RM60" s="120"/>
      <c r="RN60" s="120"/>
      <c r="RO60" s="120"/>
      <c r="RP60" s="120"/>
      <c r="RQ60" s="120"/>
      <c r="RR60" s="120"/>
      <c r="RS60" s="120"/>
      <c r="RT60" s="120"/>
      <c r="RU60" s="120"/>
      <c r="RV60" s="120"/>
      <c r="RW60" s="120"/>
      <c r="RX60" s="120"/>
      <c r="RY60" s="120"/>
      <c r="RZ60" s="120"/>
      <c r="SA60" s="120"/>
      <c r="SB60" s="120"/>
      <c r="SC60" s="120"/>
      <c r="SD60" s="120"/>
      <c r="SE60" s="120"/>
      <c r="SF60" s="120"/>
      <c r="SG60" s="120"/>
      <c r="SH60" s="120"/>
      <c r="SI60" s="120"/>
      <c r="SJ60" s="120"/>
      <c r="SK60" s="120"/>
      <c r="SL60" s="120"/>
      <c r="SM60" s="120"/>
      <c r="SN60" s="120"/>
      <c r="SO60" s="120"/>
      <c r="SP60" s="120"/>
      <c r="SQ60" s="120"/>
      <c r="SR60" s="120"/>
      <c r="SS60" s="120"/>
      <c r="ST60" s="120"/>
      <c r="SU60" s="120"/>
      <c r="SV60" s="120"/>
      <c r="SW60" s="120"/>
      <c r="SX60" s="120"/>
      <c r="SY60" s="120"/>
      <c r="SZ60" s="120"/>
      <c r="TA60" s="120"/>
      <c r="TB60" s="120"/>
      <c r="TC60" s="120"/>
      <c r="TD60" s="120"/>
      <c r="TE60" s="120"/>
      <c r="TF60" s="120"/>
      <c r="TG60" s="120"/>
      <c r="TH60" s="120"/>
      <c r="TI60" s="120"/>
      <c r="TJ60" s="120"/>
      <c r="TK60" s="120"/>
      <c r="TL60" s="120"/>
      <c r="TM60" s="120"/>
      <c r="TN60" s="120"/>
      <c r="TO60" s="120"/>
      <c r="TP60" s="120"/>
      <c r="TQ60" s="120"/>
      <c r="TR60" s="120"/>
      <c r="TS60" s="120"/>
      <c r="TT60" s="120"/>
      <c r="TU60" s="120"/>
      <c r="TV60" s="120"/>
      <c r="TW60" s="120"/>
      <c r="TX60" s="120"/>
      <c r="TY60" s="120"/>
      <c r="TZ60" s="120"/>
      <c r="UA60" s="120"/>
      <c r="UB60" s="120"/>
      <c r="UC60" s="120"/>
      <c r="UD60" s="120"/>
      <c r="UE60" s="120"/>
      <c r="UF60" s="120"/>
      <c r="UG60" s="120"/>
      <c r="UH60" s="120"/>
      <c r="UI60" s="120"/>
      <c r="UJ60" s="120"/>
      <c r="UK60" s="120"/>
      <c r="UL60" s="120"/>
      <c r="UM60" s="120"/>
      <c r="UN60" s="120"/>
      <c r="UO60" s="120"/>
      <c r="UP60" s="120"/>
      <c r="UQ60" s="120"/>
      <c r="UR60" s="120"/>
      <c r="US60" s="120"/>
      <c r="UT60" s="120"/>
      <c r="UU60" s="120"/>
      <c r="UV60" s="120"/>
      <c r="UW60" s="120"/>
      <c r="UX60" s="120"/>
      <c r="UY60" s="120"/>
      <c r="UZ60" s="120"/>
      <c r="VA60" s="120"/>
      <c r="VB60" s="120"/>
      <c r="VC60" s="120"/>
      <c r="VD60" s="120"/>
      <c r="VE60" s="120"/>
      <c r="VF60" s="120"/>
      <c r="VG60" s="120"/>
      <c r="VH60" s="120"/>
      <c r="VI60" s="120"/>
      <c r="VJ60" s="120"/>
      <c r="VK60" s="120"/>
      <c r="VL60" s="120"/>
      <c r="VM60" s="120"/>
      <c r="VN60" s="120"/>
      <c r="VO60" s="120"/>
      <c r="VP60" s="120"/>
      <c r="VQ60" s="120"/>
      <c r="VR60" s="120"/>
      <c r="VS60" s="120"/>
      <c r="VT60" s="120"/>
      <c r="VU60" s="120"/>
      <c r="VV60" s="120"/>
      <c r="VW60" s="120"/>
      <c r="VX60" s="120"/>
      <c r="VY60" s="120"/>
      <c r="VZ60" s="120"/>
      <c r="WA60" s="120"/>
      <c r="WB60" s="120"/>
      <c r="WC60" s="120"/>
      <c r="WD60" s="120"/>
      <c r="WE60" s="120"/>
      <c r="WF60" s="120"/>
      <c r="WG60" s="120"/>
      <c r="WH60" s="120"/>
      <c r="WI60" s="120"/>
      <c r="WJ60" s="120"/>
      <c r="WK60" s="120"/>
      <c r="WL60" s="120"/>
      <c r="WM60" s="120"/>
      <c r="WN60" s="120"/>
      <c r="WO60" s="120"/>
      <c r="WP60" s="120"/>
      <c r="WQ60" s="120"/>
      <c r="WR60" s="120"/>
      <c r="WS60" s="120"/>
      <c r="WT60" s="120"/>
      <c r="WU60" s="120"/>
      <c r="WV60" s="120"/>
      <c r="WW60" s="120"/>
      <c r="WX60" s="120"/>
      <c r="WY60" s="120"/>
      <c r="WZ60" s="120"/>
      <c r="XA60" s="120"/>
      <c r="XB60" s="120"/>
      <c r="XC60" s="120"/>
      <c r="XD60" s="120"/>
      <c r="XE60" s="120"/>
      <c r="XF60" s="120"/>
      <c r="XG60" s="120"/>
      <c r="XH60" s="120"/>
      <c r="XI60" s="120"/>
      <c r="XJ60" s="120"/>
      <c r="XK60" s="120"/>
      <c r="XL60" s="120"/>
      <c r="XM60" s="120"/>
      <c r="XN60" s="120"/>
      <c r="XO60" s="120"/>
      <c r="XP60" s="120"/>
      <c r="XQ60" s="120"/>
      <c r="XR60" s="120"/>
      <c r="XS60" s="120"/>
      <c r="XT60" s="120"/>
      <c r="XU60" s="120"/>
      <c r="XV60" s="120"/>
      <c r="XW60" s="120"/>
      <c r="XX60" s="120"/>
      <c r="XY60" s="120"/>
      <c r="XZ60" s="120"/>
      <c r="YA60" s="120"/>
      <c r="YB60" s="120"/>
      <c r="YC60" s="120"/>
      <c r="YD60" s="120"/>
      <c r="YE60" s="120"/>
      <c r="YF60" s="120"/>
      <c r="YG60" s="120"/>
      <c r="YH60" s="120"/>
      <c r="YI60" s="120"/>
      <c r="YJ60" s="120"/>
      <c r="YK60" s="120"/>
      <c r="YL60" s="120"/>
      <c r="YM60" s="120"/>
      <c r="YN60" s="120"/>
      <c r="YO60" s="120"/>
      <c r="YP60" s="120"/>
      <c r="YQ60" s="120"/>
      <c r="YR60" s="120"/>
      <c r="YS60" s="120"/>
      <c r="YT60" s="120"/>
      <c r="YU60" s="120"/>
      <c r="YV60" s="120"/>
      <c r="YW60" s="120"/>
      <c r="YX60" s="120"/>
      <c r="YY60" s="120"/>
      <c r="YZ60" s="120"/>
      <c r="ZA60" s="120"/>
      <c r="ZB60" s="120"/>
      <c r="ZC60" s="120"/>
      <c r="ZD60" s="120"/>
      <c r="ZE60" s="120"/>
      <c r="ZF60" s="120"/>
      <c r="ZG60" s="120"/>
      <c r="ZH60" s="120"/>
      <c r="ZI60" s="120"/>
      <c r="ZJ60" s="120"/>
      <c r="ZK60" s="120"/>
      <c r="ZL60" s="120"/>
      <c r="ZM60" s="120"/>
      <c r="ZN60" s="120"/>
      <c r="ZO60" s="120"/>
      <c r="ZP60" s="120"/>
      <c r="ZQ60" s="120"/>
      <c r="ZR60" s="120"/>
      <c r="ZS60" s="120"/>
      <c r="ZT60" s="120"/>
      <c r="ZU60" s="120"/>
      <c r="ZV60" s="120"/>
      <c r="ZW60" s="120"/>
      <c r="ZX60" s="120"/>
      <c r="ZY60" s="120"/>
      <c r="ZZ60" s="120"/>
      <c r="AAA60" s="120"/>
    </row>
    <row r="61" spans="1:703" hidden="1" outlineLevel="1">
      <c r="A61" s="62">
        <v>42064</v>
      </c>
      <c r="B61" s="120">
        <v>2821.84660609</v>
      </c>
      <c r="C61" s="120">
        <v>796.86879077000003</v>
      </c>
      <c r="D61" s="120">
        <v>6.1301401799999997</v>
      </c>
      <c r="E61" s="120">
        <v>953.3277435</v>
      </c>
      <c r="F61" s="120">
        <v>6.5594012599999996</v>
      </c>
      <c r="G61" s="120">
        <v>0.90503862999999996</v>
      </c>
      <c r="H61" s="120">
        <v>22.64782649</v>
      </c>
      <c r="I61" s="120">
        <v>868.00434155000005</v>
      </c>
      <c r="J61" s="120">
        <v>81.647661659999997</v>
      </c>
      <c r="K61" s="120">
        <v>1.45854701</v>
      </c>
      <c r="L61" s="120">
        <v>2.2418405899999998</v>
      </c>
      <c r="M61" s="176" t="s">
        <v>191</v>
      </c>
      <c r="N61" s="120">
        <v>72.703553589999999</v>
      </c>
      <c r="O61" s="120">
        <v>1.3410254699999999</v>
      </c>
      <c r="P61" s="120">
        <v>1.5213906800000001</v>
      </c>
      <c r="Q61" s="120">
        <v>0.37429604</v>
      </c>
      <c r="R61" s="120">
        <v>6.0115637499999997</v>
      </c>
      <c r="S61" s="120">
        <v>7.5389999999999995E-5</v>
      </c>
      <c r="T61" s="120">
        <v>0.10336953</v>
      </c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20"/>
      <c r="SE61" s="120"/>
      <c r="SF61" s="120"/>
      <c r="SG61" s="120"/>
      <c r="SH61" s="120"/>
      <c r="SI61" s="120"/>
      <c r="SJ61" s="120"/>
      <c r="SK61" s="120"/>
      <c r="SL61" s="120"/>
      <c r="SM61" s="120"/>
      <c r="SN61" s="120"/>
      <c r="SO61" s="120"/>
      <c r="SP61" s="120"/>
      <c r="SQ61" s="120"/>
      <c r="SR61" s="120"/>
      <c r="SS61" s="120"/>
      <c r="ST61" s="120"/>
      <c r="SU61" s="120"/>
      <c r="SV61" s="120"/>
      <c r="SW61" s="120"/>
      <c r="SX61" s="120"/>
      <c r="SY61" s="120"/>
      <c r="SZ61" s="120"/>
      <c r="TA61" s="120"/>
      <c r="TB61" s="120"/>
      <c r="TC61" s="120"/>
      <c r="TD61" s="120"/>
      <c r="TE61" s="120"/>
      <c r="TF61" s="120"/>
      <c r="TG61" s="120"/>
      <c r="TH61" s="120"/>
      <c r="TI61" s="120"/>
      <c r="TJ61" s="120"/>
      <c r="TK61" s="120"/>
      <c r="TL61" s="120"/>
      <c r="TM61" s="120"/>
      <c r="TN61" s="120"/>
      <c r="TO61" s="120"/>
      <c r="TP61" s="120"/>
      <c r="TQ61" s="120"/>
      <c r="TR61" s="120"/>
      <c r="TS61" s="120"/>
      <c r="TT61" s="120"/>
      <c r="TU61" s="120"/>
      <c r="TV61" s="120"/>
      <c r="TW61" s="120"/>
      <c r="TX61" s="120"/>
      <c r="TY61" s="120"/>
      <c r="TZ61" s="120"/>
      <c r="UA61" s="120"/>
      <c r="UB61" s="120"/>
      <c r="UC61" s="120"/>
      <c r="UD61" s="120"/>
      <c r="UE61" s="120"/>
      <c r="UF61" s="120"/>
      <c r="UG61" s="120"/>
      <c r="UH61" s="120"/>
      <c r="UI61" s="120"/>
      <c r="UJ61" s="120"/>
      <c r="UK61" s="120"/>
      <c r="UL61" s="120"/>
      <c r="UM61" s="120"/>
      <c r="UN61" s="120"/>
      <c r="UO61" s="120"/>
      <c r="UP61" s="120"/>
      <c r="UQ61" s="120"/>
      <c r="UR61" s="120"/>
      <c r="US61" s="120"/>
      <c r="UT61" s="120"/>
      <c r="UU61" s="120"/>
      <c r="UV61" s="120"/>
      <c r="UW61" s="120"/>
      <c r="UX61" s="120"/>
      <c r="UY61" s="120"/>
      <c r="UZ61" s="120"/>
      <c r="VA61" s="120"/>
      <c r="VB61" s="120"/>
      <c r="VC61" s="120"/>
      <c r="VD61" s="120"/>
      <c r="VE61" s="120"/>
      <c r="VF61" s="120"/>
      <c r="VG61" s="120"/>
      <c r="VH61" s="120"/>
      <c r="VI61" s="120"/>
      <c r="VJ61" s="120"/>
      <c r="VK61" s="120"/>
      <c r="VL61" s="120"/>
      <c r="VM61" s="120"/>
      <c r="VN61" s="120"/>
      <c r="VO61" s="120"/>
      <c r="VP61" s="120"/>
      <c r="VQ61" s="120"/>
      <c r="VR61" s="120"/>
      <c r="VS61" s="120"/>
      <c r="VT61" s="120"/>
      <c r="VU61" s="120"/>
      <c r="VV61" s="120"/>
      <c r="VW61" s="120"/>
      <c r="VX61" s="120"/>
      <c r="VY61" s="120"/>
      <c r="VZ61" s="120"/>
      <c r="WA61" s="120"/>
      <c r="WB61" s="120"/>
      <c r="WC61" s="120"/>
      <c r="WD61" s="120"/>
      <c r="WE61" s="120"/>
      <c r="WF61" s="120"/>
      <c r="WG61" s="120"/>
      <c r="WH61" s="120"/>
      <c r="WI61" s="120"/>
      <c r="WJ61" s="120"/>
      <c r="WK61" s="120"/>
      <c r="WL61" s="120"/>
      <c r="WM61" s="120"/>
      <c r="WN61" s="120"/>
      <c r="WO61" s="120"/>
      <c r="WP61" s="120"/>
      <c r="WQ61" s="120"/>
      <c r="WR61" s="120"/>
      <c r="WS61" s="120"/>
      <c r="WT61" s="120"/>
      <c r="WU61" s="120"/>
      <c r="WV61" s="120"/>
      <c r="WW61" s="120"/>
      <c r="WX61" s="120"/>
      <c r="WY61" s="120"/>
      <c r="WZ61" s="120"/>
      <c r="XA61" s="120"/>
      <c r="XB61" s="120"/>
      <c r="XC61" s="120"/>
      <c r="XD61" s="120"/>
      <c r="XE61" s="120"/>
      <c r="XF61" s="120"/>
      <c r="XG61" s="120"/>
      <c r="XH61" s="120"/>
      <c r="XI61" s="120"/>
      <c r="XJ61" s="120"/>
      <c r="XK61" s="120"/>
      <c r="XL61" s="120"/>
      <c r="XM61" s="120"/>
      <c r="XN61" s="120"/>
      <c r="XO61" s="120"/>
      <c r="XP61" s="120"/>
      <c r="XQ61" s="120"/>
      <c r="XR61" s="120"/>
      <c r="XS61" s="120"/>
      <c r="XT61" s="120"/>
      <c r="XU61" s="120"/>
      <c r="XV61" s="120"/>
      <c r="XW61" s="120"/>
      <c r="XX61" s="120"/>
      <c r="XY61" s="120"/>
      <c r="XZ61" s="120"/>
      <c r="YA61" s="120"/>
      <c r="YB61" s="120"/>
      <c r="YC61" s="120"/>
      <c r="YD61" s="120"/>
      <c r="YE61" s="120"/>
      <c r="YF61" s="120"/>
      <c r="YG61" s="120"/>
      <c r="YH61" s="120"/>
      <c r="YI61" s="120"/>
      <c r="YJ61" s="120"/>
      <c r="YK61" s="120"/>
      <c r="YL61" s="120"/>
      <c r="YM61" s="120"/>
      <c r="YN61" s="120"/>
      <c r="YO61" s="120"/>
      <c r="YP61" s="120"/>
      <c r="YQ61" s="120"/>
      <c r="YR61" s="120"/>
      <c r="YS61" s="120"/>
      <c r="YT61" s="120"/>
      <c r="YU61" s="120"/>
      <c r="YV61" s="120"/>
      <c r="YW61" s="120"/>
      <c r="YX61" s="120"/>
      <c r="YY61" s="120"/>
      <c r="YZ61" s="120"/>
      <c r="ZA61" s="120"/>
      <c r="ZB61" s="120"/>
      <c r="ZC61" s="120"/>
      <c r="ZD61" s="120"/>
      <c r="ZE61" s="120"/>
      <c r="ZF61" s="120"/>
      <c r="ZG61" s="120"/>
      <c r="ZH61" s="120"/>
      <c r="ZI61" s="120"/>
      <c r="ZJ61" s="120"/>
      <c r="ZK61" s="120"/>
      <c r="ZL61" s="120"/>
      <c r="ZM61" s="120"/>
      <c r="ZN61" s="120"/>
      <c r="ZO61" s="120"/>
      <c r="ZP61" s="120"/>
      <c r="ZQ61" s="120"/>
      <c r="ZR61" s="120"/>
      <c r="ZS61" s="120"/>
      <c r="ZT61" s="120"/>
      <c r="ZU61" s="120"/>
      <c r="ZV61" s="120"/>
      <c r="ZW61" s="120"/>
      <c r="ZX61" s="120"/>
      <c r="ZY61" s="120"/>
      <c r="ZZ61" s="120"/>
      <c r="AAA61" s="120"/>
    </row>
    <row r="62" spans="1:703" hidden="1" outlineLevel="1">
      <c r="A62" s="62">
        <v>42095</v>
      </c>
      <c r="B62" s="120">
        <v>2814.5287569799998</v>
      </c>
      <c r="C62" s="120">
        <v>812.97927077999998</v>
      </c>
      <c r="D62" s="120">
        <v>5.44129139</v>
      </c>
      <c r="E62" s="120">
        <v>892.33161438000002</v>
      </c>
      <c r="F62" s="120">
        <v>4.8664858200000003</v>
      </c>
      <c r="G62" s="120">
        <v>0.66679582999999998</v>
      </c>
      <c r="H62" s="120">
        <v>23.001122420000002</v>
      </c>
      <c r="I62" s="120">
        <v>904.94364538000002</v>
      </c>
      <c r="J62" s="120">
        <v>81.412816280000001</v>
      </c>
      <c r="K62" s="120">
        <v>1.0524915800000001</v>
      </c>
      <c r="L62" s="120">
        <v>2.2890654700000002</v>
      </c>
      <c r="M62" s="176" t="s">
        <v>191</v>
      </c>
      <c r="N62" s="120">
        <v>70.99828411</v>
      </c>
      <c r="O62" s="120">
        <v>1.2413429</v>
      </c>
      <c r="P62" s="120">
        <v>1.3490263899999999</v>
      </c>
      <c r="Q62" s="120">
        <v>0.35263556000000001</v>
      </c>
      <c r="R62" s="120">
        <v>9.8518415499999996</v>
      </c>
      <c r="S62" s="120">
        <v>7.6500000000000003E-5</v>
      </c>
      <c r="T62" s="120">
        <v>1.7509506399999999</v>
      </c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/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S62" s="120"/>
      <c r="FT62" s="120"/>
      <c r="FU62" s="120"/>
      <c r="FV62" s="120"/>
      <c r="FW62" s="120"/>
      <c r="FX62" s="120"/>
      <c r="FY62" s="120"/>
      <c r="FZ62" s="120"/>
      <c r="GA62" s="120"/>
      <c r="GB62" s="120"/>
      <c r="GC62" s="120"/>
      <c r="GD62" s="120"/>
      <c r="GE62" s="120"/>
      <c r="GF62" s="120"/>
      <c r="GG62" s="120"/>
      <c r="GH62" s="120"/>
      <c r="GI62" s="120"/>
      <c r="GJ62" s="120"/>
      <c r="GK62" s="120"/>
      <c r="GL62" s="120"/>
      <c r="GM62" s="120"/>
      <c r="GN62" s="120"/>
      <c r="GO62" s="120"/>
      <c r="GP62" s="120"/>
      <c r="GQ62" s="120"/>
      <c r="GR62" s="120"/>
      <c r="GS62" s="120"/>
      <c r="GT62" s="120"/>
      <c r="GU62" s="120"/>
      <c r="GV62" s="120"/>
      <c r="GW62" s="120"/>
      <c r="GX62" s="120"/>
      <c r="GY62" s="120"/>
      <c r="GZ62" s="120"/>
      <c r="HA62" s="120"/>
      <c r="HB62" s="120"/>
      <c r="HC62" s="120"/>
      <c r="HD62" s="120"/>
      <c r="HE62" s="120"/>
      <c r="HF62" s="120"/>
      <c r="HG62" s="120"/>
      <c r="HH62" s="120"/>
      <c r="HI62" s="120"/>
      <c r="HJ62" s="120"/>
      <c r="HK62" s="120"/>
      <c r="HL62" s="120"/>
      <c r="HM62" s="120"/>
      <c r="HN62" s="120"/>
      <c r="HO62" s="120"/>
      <c r="HP62" s="120"/>
      <c r="HQ62" s="120"/>
      <c r="HR62" s="120"/>
      <c r="HS62" s="120"/>
      <c r="HT62" s="120"/>
      <c r="HU62" s="120"/>
      <c r="HV62" s="120"/>
      <c r="HW62" s="120"/>
      <c r="HX62" s="120"/>
      <c r="HY62" s="120"/>
      <c r="HZ62" s="120"/>
      <c r="IA62" s="120"/>
      <c r="IB62" s="120"/>
      <c r="IC62" s="120"/>
      <c r="ID62" s="120"/>
      <c r="IE62" s="120"/>
      <c r="IF62" s="120"/>
      <c r="IG62" s="120"/>
      <c r="IH62" s="120"/>
      <c r="II62" s="120"/>
      <c r="IJ62" s="120"/>
      <c r="IK62" s="120"/>
      <c r="IL62" s="120"/>
      <c r="IM62" s="120"/>
      <c r="IN62" s="120"/>
      <c r="IO62" s="120"/>
      <c r="IP62" s="120"/>
      <c r="IQ62" s="120"/>
      <c r="IR62" s="120"/>
      <c r="IS62" s="120"/>
      <c r="IT62" s="120"/>
      <c r="IU62" s="120"/>
      <c r="IV62" s="120"/>
      <c r="IW62" s="120"/>
      <c r="IX62" s="120"/>
      <c r="IY62" s="120"/>
      <c r="IZ62" s="120"/>
      <c r="JA62" s="120"/>
      <c r="JB62" s="120"/>
      <c r="JC62" s="120"/>
      <c r="JD62" s="120"/>
      <c r="JE62" s="120"/>
      <c r="JF62" s="120"/>
      <c r="JG62" s="120"/>
      <c r="JH62" s="120"/>
      <c r="JI62" s="120"/>
      <c r="JJ62" s="120"/>
      <c r="JK62" s="120"/>
      <c r="JL62" s="120"/>
      <c r="JM62" s="120"/>
      <c r="JN62" s="120"/>
      <c r="JO62" s="120"/>
      <c r="JP62" s="120"/>
      <c r="JQ62" s="120"/>
      <c r="JR62" s="120"/>
      <c r="JS62" s="120"/>
      <c r="JT62" s="120"/>
      <c r="JU62" s="120"/>
      <c r="JV62" s="120"/>
      <c r="JW62" s="120"/>
      <c r="JX62" s="120"/>
      <c r="JY62" s="120"/>
      <c r="JZ62" s="120"/>
      <c r="KA62" s="120"/>
      <c r="KB62" s="120"/>
      <c r="KC62" s="120"/>
      <c r="KD62" s="120"/>
      <c r="KE62" s="120"/>
      <c r="KF62" s="120"/>
      <c r="KG62" s="120"/>
      <c r="KH62" s="120"/>
      <c r="KI62" s="120"/>
      <c r="KJ62" s="120"/>
      <c r="KK62" s="120"/>
      <c r="KL62" s="120"/>
      <c r="KM62" s="120"/>
      <c r="KN62" s="120"/>
      <c r="KO62" s="120"/>
      <c r="KP62" s="120"/>
      <c r="KQ62" s="120"/>
      <c r="KR62" s="120"/>
      <c r="KS62" s="120"/>
      <c r="KT62" s="120"/>
      <c r="KU62" s="120"/>
      <c r="KV62" s="120"/>
      <c r="KW62" s="120"/>
      <c r="KX62" s="120"/>
      <c r="KY62" s="120"/>
      <c r="KZ62" s="120"/>
      <c r="LA62" s="120"/>
      <c r="LB62" s="120"/>
      <c r="LC62" s="120"/>
      <c r="LD62" s="120"/>
      <c r="LE62" s="120"/>
      <c r="LF62" s="120"/>
      <c r="LG62" s="120"/>
      <c r="LH62" s="120"/>
      <c r="LI62" s="120"/>
      <c r="LJ62" s="120"/>
      <c r="LK62" s="120"/>
      <c r="LL62" s="120"/>
      <c r="LM62" s="120"/>
      <c r="LN62" s="120"/>
      <c r="LO62" s="120"/>
      <c r="LP62" s="120"/>
      <c r="LQ62" s="120"/>
      <c r="LR62" s="120"/>
      <c r="LS62" s="120"/>
      <c r="LT62" s="120"/>
      <c r="LU62" s="120"/>
      <c r="LV62" s="120"/>
      <c r="LW62" s="120"/>
      <c r="LX62" s="120"/>
      <c r="LY62" s="120"/>
      <c r="LZ62" s="120"/>
      <c r="MA62" s="120"/>
      <c r="MB62" s="120"/>
      <c r="MC62" s="120"/>
      <c r="MD62" s="120"/>
      <c r="ME62" s="120"/>
      <c r="MF62" s="120"/>
      <c r="MG62" s="120"/>
      <c r="MH62" s="120"/>
      <c r="MI62" s="120"/>
      <c r="MJ62" s="120"/>
      <c r="MK62" s="120"/>
      <c r="ML62" s="120"/>
      <c r="MM62" s="120"/>
      <c r="MN62" s="120"/>
      <c r="MO62" s="120"/>
      <c r="MP62" s="120"/>
      <c r="MQ62" s="120"/>
      <c r="MR62" s="120"/>
      <c r="MS62" s="120"/>
      <c r="MT62" s="120"/>
      <c r="MU62" s="120"/>
      <c r="MV62" s="120"/>
      <c r="MW62" s="120"/>
      <c r="MX62" s="120"/>
      <c r="MY62" s="120"/>
      <c r="MZ62" s="120"/>
      <c r="NA62" s="120"/>
      <c r="NB62" s="120"/>
      <c r="NC62" s="120"/>
      <c r="ND62" s="120"/>
      <c r="NE62" s="120"/>
      <c r="NF62" s="120"/>
      <c r="NG62" s="120"/>
      <c r="NH62" s="120"/>
      <c r="NI62" s="120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0"/>
      <c r="NY62" s="120"/>
      <c r="NZ62" s="120"/>
      <c r="OA62" s="120"/>
      <c r="OB62" s="120"/>
      <c r="OC62" s="120"/>
      <c r="OD62" s="120"/>
      <c r="OE62" s="120"/>
      <c r="OF62" s="120"/>
      <c r="OG62" s="120"/>
      <c r="OH62" s="120"/>
      <c r="OI62" s="120"/>
      <c r="OJ62" s="120"/>
      <c r="OK62" s="120"/>
      <c r="OL62" s="120"/>
      <c r="OM62" s="120"/>
      <c r="ON62" s="120"/>
      <c r="OO62" s="120"/>
      <c r="OP62" s="120"/>
      <c r="OQ62" s="120"/>
      <c r="OR62" s="120"/>
      <c r="OS62" s="120"/>
      <c r="OT62" s="120"/>
      <c r="OU62" s="120"/>
      <c r="OV62" s="120"/>
      <c r="OW62" s="120"/>
      <c r="OX62" s="120"/>
      <c r="OY62" s="120"/>
      <c r="OZ62" s="120"/>
      <c r="PA62" s="120"/>
      <c r="PB62" s="120"/>
      <c r="PC62" s="120"/>
      <c r="PD62" s="120"/>
      <c r="PE62" s="120"/>
      <c r="PF62" s="120"/>
      <c r="PG62" s="120"/>
      <c r="PH62" s="120"/>
      <c r="PI62" s="120"/>
      <c r="PJ62" s="120"/>
      <c r="PK62" s="120"/>
      <c r="PL62" s="120"/>
      <c r="PM62" s="120"/>
      <c r="PN62" s="120"/>
      <c r="PO62" s="120"/>
      <c r="PP62" s="120"/>
      <c r="PQ62" s="120"/>
      <c r="PR62" s="120"/>
      <c r="PS62" s="120"/>
      <c r="PT62" s="120"/>
      <c r="PU62" s="120"/>
      <c r="PV62" s="120"/>
      <c r="PW62" s="120"/>
      <c r="PX62" s="120"/>
      <c r="PY62" s="120"/>
      <c r="PZ62" s="120"/>
      <c r="QA62" s="120"/>
      <c r="QB62" s="120"/>
      <c r="QC62" s="120"/>
      <c r="QD62" s="120"/>
      <c r="QE62" s="120"/>
      <c r="QF62" s="120"/>
      <c r="QG62" s="120"/>
      <c r="QH62" s="120"/>
      <c r="QI62" s="120"/>
      <c r="QJ62" s="120"/>
      <c r="QK62" s="120"/>
      <c r="QL62" s="120"/>
      <c r="QM62" s="120"/>
      <c r="QN62" s="120"/>
      <c r="QO62" s="120"/>
      <c r="QP62" s="120"/>
      <c r="QQ62" s="120"/>
      <c r="QR62" s="120"/>
      <c r="QS62" s="120"/>
      <c r="QT62" s="120"/>
      <c r="QU62" s="120"/>
      <c r="QV62" s="120"/>
      <c r="QW62" s="120"/>
      <c r="QX62" s="120"/>
      <c r="QY62" s="120"/>
      <c r="QZ62" s="120"/>
      <c r="RA62" s="120"/>
      <c r="RB62" s="120"/>
      <c r="RC62" s="120"/>
      <c r="RD62" s="120"/>
      <c r="RE62" s="120"/>
      <c r="RF62" s="120"/>
      <c r="RG62" s="120"/>
      <c r="RH62" s="120"/>
      <c r="RI62" s="120"/>
      <c r="RJ62" s="120"/>
      <c r="RK62" s="120"/>
      <c r="RL62" s="120"/>
      <c r="RM62" s="120"/>
      <c r="RN62" s="120"/>
      <c r="RO62" s="120"/>
      <c r="RP62" s="120"/>
      <c r="RQ62" s="120"/>
      <c r="RR62" s="120"/>
      <c r="RS62" s="120"/>
      <c r="RT62" s="120"/>
      <c r="RU62" s="120"/>
      <c r="RV62" s="120"/>
      <c r="RW62" s="120"/>
      <c r="RX62" s="120"/>
      <c r="RY62" s="120"/>
      <c r="RZ62" s="120"/>
      <c r="SA62" s="120"/>
      <c r="SB62" s="120"/>
      <c r="SC62" s="120"/>
      <c r="SD62" s="120"/>
      <c r="SE62" s="120"/>
      <c r="SF62" s="120"/>
      <c r="SG62" s="120"/>
      <c r="SH62" s="120"/>
      <c r="SI62" s="120"/>
      <c r="SJ62" s="120"/>
      <c r="SK62" s="120"/>
      <c r="SL62" s="120"/>
      <c r="SM62" s="120"/>
      <c r="SN62" s="120"/>
      <c r="SO62" s="120"/>
      <c r="SP62" s="120"/>
      <c r="SQ62" s="120"/>
      <c r="SR62" s="120"/>
      <c r="SS62" s="120"/>
      <c r="ST62" s="120"/>
      <c r="SU62" s="120"/>
      <c r="SV62" s="120"/>
      <c r="SW62" s="120"/>
      <c r="SX62" s="120"/>
      <c r="SY62" s="120"/>
      <c r="SZ62" s="120"/>
      <c r="TA62" s="120"/>
      <c r="TB62" s="120"/>
      <c r="TC62" s="120"/>
      <c r="TD62" s="120"/>
      <c r="TE62" s="120"/>
      <c r="TF62" s="120"/>
      <c r="TG62" s="120"/>
      <c r="TH62" s="120"/>
      <c r="TI62" s="120"/>
      <c r="TJ62" s="120"/>
      <c r="TK62" s="120"/>
      <c r="TL62" s="120"/>
      <c r="TM62" s="120"/>
      <c r="TN62" s="120"/>
      <c r="TO62" s="120"/>
      <c r="TP62" s="120"/>
      <c r="TQ62" s="120"/>
      <c r="TR62" s="120"/>
      <c r="TS62" s="120"/>
      <c r="TT62" s="120"/>
      <c r="TU62" s="120"/>
      <c r="TV62" s="120"/>
      <c r="TW62" s="120"/>
      <c r="TX62" s="120"/>
      <c r="TY62" s="120"/>
      <c r="TZ62" s="120"/>
      <c r="UA62" s="120"/>
      <c r="UB62" s="120"/>
      <c r="UC62" s="120"/>
      <c r="UD62" s="120"/>
      <c r="UE62" s="120"/>
      <c r="UF62" s="120"/>
      <c r="UG62" s="120"/>
      <c r="UH62" s="120"/>
      <c r="UI62" s="120"/>
      <c r="UJ62" s="120"/>
      <c r="UK62" s="120"/>
      <c r="UL62" s="120"/>
      <c r="UM62" s="120"/>
      <c r="UN62" s="120"/>
      <c r="UO62" s="120"/>
      <c r="UP62" s="120"/>
      <c r="UQ62" s="120"/>
      <c r="UR62" s="120"/>
      <c r="US62" s="120"/>
      <c r="UT62" s="120"/>
      <c r="UU62" s="120"/>
      <c r="UV62" s="120"/>
      <c r="UW62" s="120"/>
      <c r="UX62" s="120"/>
      <c r="UY62" s="120"/>
      <c r="UZ62" s="120"/>
      <c r="VA62" s="120"/>
      <c r="VB62" s="120"/>
      <c r="VC62" s="120"/>
      <c r="VD62" s="120"/>
      <c r="VE62" s="120"/>
      <c r="VF62" s="120"/>
      <c r="VG62" s="120"/>
      <c r="VH62" s="120"/>
      <c r="VI62" s="120"/>
      <c r="VJ62" s="120"/>
      <c r="VK62" s="120"/>
      <c r="VL62" s="120"/>
      <c r="VM62" s="120"/>
      <c r="VN62" s="120"/>
      <c r="VO62" s="120"/>
      <c r="VP62" s="120"/>
      <c r="VQ62" s="120"/>
      <c r="VR62" s="120"/>
      <c r="VS62" s="120"/>
      <c r="VT62" s="120"/>
      <c r="VU62" s="120"/>
      <c r="VV62" s="120"/>
      <c r="VW62" s="120"/>
      <c r="VX62" s="120"/>
      <c r="VY62" s="120"/>
      <c r="VZ62" s="120"/>
      <c r="WA62" s="120"/>
      <c r="WB62" s="120"/>
      <c r="WC62" s="120"/>
      <c r="WD62" s="120"/>
      <c r="WE62" s="120"/>
      <c r="WF62" s="120"/>
      <c r="WG62" s="120"/>
      <c r="WH62" s="120"/>
      <c r="WI62" s="120"/>
      <c r="WJ62" s="120"/>
      <c r="WK62" s="120"/>
      <c r="WL62" s="120"/>
      <c r="WM62" s="120"/>
      <c r="WN62" s="120"/>
      <c r="WO62" s="120"/>
      <c r="WP62" s="120"/>
      <c r="WQ62" s="120"/>
      <c r="WR62" s="120"/>
      <c r="WS62" s="120"/>
      <c r="WT62" s="120"/>
      <c r="WU62" s="120"/>
      <c r="WV62" s="120"/>
      <c r="WW62" s="120"/>
      <c r="WX62" s="120"/>
      <c r="WY62" s="120"/>
      <c r="WZ62" s="120"/>
      <c r="XA62" s="120"/>
      <c r="XB62" s="120"/>
      <c r="XC62" s="120"/>
      <c r="XD62" s="120"/>
      <c r="XE62" s="120"/>
      <c r="XF62" s="120"/>
      <c r="XG62" s="120"/>
      <c r="XH62" s="120"/>
      <c r="XI62" s="120"/>
      <c r="XJ62" s="120"/>
      <c r="XK62" s="120"/>
      <c r="XL62" s="120"/>
      <c r="XM62" s="120"/>
      <c r="XN62" s="120"/>
      <c r="XO62" s="120"/>
      <c r="XP62" s="120"/>
      <c r="XQ62" s="120"/>
      <c r="XR62" s="120"/>
      <c r="XS62" s="120"/>
      <c r="XT62" s="120"/>
      <c r="XU62" s="120"/>
      <c r="XV62" s="120"/>
      <c r="XW62" s="120"/>
      <c r="XX62" s="120"/>
      <c r="XY62" s="120"/>
      <c r="XZ62" s="120"/>
      <c r="YA62" s="120"/>
      <c r="YB62" s="120"/>
      <c r="YC62" s="120"/>
      <c r="YD62" s="120"/>
      <c r="YE62" s="120"/>
      <c r="YF62" s="120"/>
      <c r="YG62" s="120"/>
      <c r="YH62" s="120"/>
      <c r="YI62" s="120"/>
      <c r="YJ62" s="120"/>
      <c r="YK62" s="120"/>
      <c r="YL62" s="120"/>
      <c r="YM62" s="120"/>
      <c r="YN62" s="120"/>
      <c r="YO62" s="120"/>
      <c r="YP62" s="120"/>
      <c r="YQ62" s="120"/>
      <c r="YR62" s="120"/>
      <c r="YS62" s="120"/>
      <c r="YT62" s="120"/>
      <c r="YU62" s="120"/>
      <c r="YV62" s="120"/>
      <c r="YW62" s="120"/>
      <c r="YX62" s="120"/>
      <c r="YY62" s="120"/>
      <c r="YZ62" s="120"/>
      <c r="ZA62" s="120"/>
      <c r="ZB62" s="120"/>
      <c r="ZC62" s="120"/>
      <c r="ZD62" s="120"/>
      <c r="ZE62" s="120"/>
      <c r="ZF62" s="120"/>
      <c r="ZG62" s="120"/>
      <c r="ZH62" s="120"/>
      <c r="ZI62" s="120"/>
      <c r="ZJ62" s="120"/>
      <c r="ZK62" s="120"/>
      <c r="ZL62" s="120"/>
      <c r="ZM62" s="120"/>
      <c r="ZN62" s="120"/>
      <c r="ZO62" s="120"/>
      <c r="ZP62" s="120"/>
      <c r="ZQ62" s="120"/>
      <c r="ZR62" s="120"/>
      <c r="ZS62" s="120"/>
      <c r="ZT62" s="120"/>
      <c r="ZU62" s="120"/>
      <c r="ZV62" s="120"/>
      <c r="ZW62" s="120"/>
      <c r="ZX62" s="120"/>
      <c r="ZY62" s="120"/>
      <c r="ZZ62" s="120"/>
      <c r="AAA62" s="120"/>
    </row>
    <row r="63" spans="1:703" hidden="1" outlineLevel="1">
      <c r="A63" s="62">
        <v>42125</v>
      </c>
      <c r="B63" s="120">
        <v>2719.3156954599999</v>
      </c>
      <c r="C63" s="120">
        <v>796.69505849999996</v>
      </c>
      <c r="D63" s="120">
        <v>5.3742351299999997</v>
      </c>
      <c r="E63" s="120">
        <v>833.84382255000003</v>
      </c>
      <c r="F63" s="120">
        <v>4.1115751700000001</v>
      </c>
      <c r="G63" s="120">
        <v>1.19914152</v>
      </c>
      <c r="H63" s="120">
        <v>23.63636236</v>
      </c>
      <c r="I63" s="120">
        <v>882.83623793000004</v>
      </c>
      <c r="J63" s="120">
        <v>81.372899270000005</v>
      </c>
      <c r="K63" s="120">
        <v>0.92223915999999995</v>
      </c>
      <c r="L63" s="120">
        <v>2.3258016100000001</v>
      </c>
      <c r="M63" s="176" t="s">
        <v>191</v>
      </c>
      <c r="N63" s="120">
        <v>71.948916370000006</v>
      </c>
      <c r="O63" s="120">
        <v>1.3295523199999999</v>
      </c>
      <c r="P63" s="120">
        <v>1.67432242</v>
      </c>
      <c r="Q63" s="120">
        <v>0.35578061999999999</v>
      </c>
      <c r="R63" s="120">
        <v>9.8744645099999993</v>
      </c>
      <c r="S63" s="120">
        <v>7.7650000000000004E-5</v>
      </c>
      <c r="T63" s="120">
        <v>1.8152083699999999</v>
      </c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X63" s="120"/>
      <c r="FY63" s="120"/>
      <c r="FZ63" s="120"/>
      <c r="GA63" s="120"/>
      <c r="GB63" s="120"/>
      <c r="GC63" s="120"/>
      <c r="GD63" s="120"/>
      <c r="GE63" s="120"/>
      <c r="GF63" s="120"/>
      <c r="GG63" s="120"/>
      <c r="GH63" s="120"/>
      <c r="GI63" s="120"/>
      <c r="GJ63" s="120"/>
      <c r="GK63" s="120"/>
      <c r="GL63" s="120"/>
      <c r="GM63" s="120"/>
      <c r="GN63" s="120"/>
      <c r="GO63" s="120"/>
      <c r="GP63" s="120"/>
      <c r="GQ63" s="120"/>
      <c r="GR63" s="120"/>
      <c r="GS63" s="120"/>
      <c r="GT63" s="120"/>
      <c r="GU63" s="120"/>
      <c r="GV63" s="120"/>
      <c r="GW63" s="120"/>
      <c r="GX63" s="120"/>
      <c r="GY63" s="120"/>
      <c r="GZ63" s="120"/>
      <c r="HA63" s="120"/>
      <c r="HB63" s="120"/>
      <c r="HC63" s="120"/>
      <c r="HD63" s="120"/>
      <c r="HE63" s="120"/>
      <c r="HF63" s="120"/>
      <c r="HG63" s="120"/>
      <c r="HH63" s="120"/>
      <c r="HI63" s="120"/>
      <c r="HJ63" s="120"/>
      <c r="HK63" s="120"/>
      <c r="HL63" s="120"/>
      <c r="HM63" s="120"/>
      <c r="HN63" s="120"/>
      <c r="HO63" s="120"/>
      <c r="HP63" s="120"/>
      <c r="HQ63" s="120"/>
      <c r="HR63" s="120"/>
      <c r="HS63" s="120"/>
      <c r="HT63" s="120"/>
      <c r="HU63" s="120"/>
      <c r="HV63" s="120"/>
      <c r="HW63" s="120"/>
      <c r="HX63" s="120"/>
      <c r="HY63" s="120"/>
      <c r="HZ63" s="120"/>
      <c r="IA63" s="120"/>
      <c r="IB63" s="120"/>
      <c r="IC63" s="120"/>
      <c r="ID63" s="120"/>
      <c r="IE63" s="120"/>
      <c r="IF63" s="120"/>
      <c r="IG63" s="120"/>
      <c r="IH63" s="120"/>
      <c r="II63" s="120"/>
      <c r="IJ63" s="120"/>
      <c r="IK63" s="120"/>
      <c r="IL63" s="120"/>
      <c r="IM63" s="120"/>
      <c r="IN63" s="120"/>
      <c r="IO63" s="120"/>
      <c r="IP63" s="120"/>
      <c r="IQ63" s="120"/>
      <c r="IR63" s="120"/>
      <c r="IS63" s="120"/>
      <c r="IT63" s="120"/>
      <c r="IU63" s="120"/>
      <c r="IV63" s="120"/>
      <c r="IW63" s="120"/>
      <c r="IX63" s="120"/>
      <c r="IY63" s="120"/>
      <c r="IZ63" s="120"/>
      <c r="JA63" s="120"/>
      <c r="JB63" s="120"/>
      <c r="JC63" s="120"/>
      <c r="JD63" s="120"/>
      <c r="JE63" s="120"/>
      <c r="JF63" s="120"/>
      <c r="JG63" s="120"/>
      <c r="JH63" s="120"/>
      <c r="JI63" s="120"/>
      <c r="JJ63" s="120"/>
      <c r="JK63" s="120"/>
      <c r="JL63" s="120"/>
      <c r="JM63" s="120"/>
      <c r="JN63" s="120"/>
      <c r="JO63" s="120"/>
      <c r="JP63" s="120"/>
      <c r="JQ63" s="120"/>
      <c r="JR63" s="120"/>
      <c r="JS63" s="120"/>
      <c r="JT63" s="120"/>
      <c r="JU63" s="120"/>
      <c r="JV63" s="120"/>
      <c r="JW63" s="120"/>
      <c r="JX63" s="120"/>
      <c r="JY63" s="120"/>
      <c r="JZ63" s="120"/>
      <c r="KA63" s="120"/>
      <c r="KB63" s="120"/>
      <c r="KC63" s="120"/>
      <c r="KD63" s="120"/>
      <c r="KE63" s="120"/>
      <c r="KF63" s="120"/>
      <c r="KG63" s="120"/>
      <c r="KH63" s="120"/>
      <c r="KI63" s="120"/>
      <c r="KJ63" s="120"/>
      <c r="KK63" s="120"/>
      <c r="KL63" s="120"/>
      <c r="KM63" s="120"/>
      <c r="KN63" s="120"/>
      <c r="KO63" s="120"/>
      <c r="KP63" s="120"/>
      <c r="KQ63" s="120"/>
      <c r="KR63" s="120"/>
      <c r="KS63" s="120"/>
      <c r="KT63" s="120"/>
      <c r="KU63" s="120"/>
      <c r="KV63" s="120"/>
      <c r="KW63" s="120"/>
      <c r="KX63" s="120"/>
      <c r="KY63" s="120"/>
      <c r="KZ63" s="120"/>
      <c r="LA63" s="120"/>
      <c r="LB63" s="120"/>
      <c r="LC63" s="120"/>
      <c r="LD63" s="120"/>
      <c r="LE63" s="120"/>
      <c r="LF63" s="120"/>
      <c r="LG63" s="120"/>
      <c r="LH63" s="120"/>
      <c r="LI63" s="120"/>
      <c r="LJ63" s="120"/>
      <c r="LK63" s="120"/>
      <c r="LL63" s="120"/>
      <c r="LM63" s="120"/>
      <c r="LN63" s="120"/>
      <c r="LO63" s="120"/>
      <c r="LP63" s="120"/>
      <c r="LQ63" s="120"/>
      <c r="LR63" s="120"/>
      <c r="LS63" s="120"/>
      <c r="LT63" s="120"/>
      <c r="LU63" s="120"/>
      <c r="LV63" s="120"/>
      <c r="LW63" s="120"/>
      <c r="LX63" s="120"/>
      <c r="LY63" s="120"/>
      <c r="LZ63" s="120"/>
      <c r="MA63" s="120"/>
      <c r="MB63" s="120"/>
      <c r="MC63" s="120"/>
      <c r="MD63" s="120"/>
      <c r="ME63" s="120"/>
      <c r="MF63" s="120"/>
      <c r="MG63" s="120"/>
      <c r="MH63" s="120"/>
      <c r="MI63" s="120"/>
      <c r="MJ63" s="120"/>
      <c r="MK63" s="120"/>
      <c r="ML63" s="120"/>
      <c r="MM63" s="120"/>
      <c r="MN63" s="120"/>
      <c r="MO63" s="120"/>
      <c r="MP63" s="120"/>
      <c r="MQ63" s="120"/>
      <c r="MR63" s="120"/>
      <c r="MS63" s="120"/>
      <c r="MT63" s="120"/>
      <c r="MU63" s="120"/>
      <c r="MV63" s="120"/>
      <c r="MW63" s="120"/>
      <c r="MX63" s="120"/>
      <c r="MY63" s="120"/>
      <c r="MZ63" s="120"/>
      <c r="NA63" s="120"/>
      <c r="NB63" s="120"/>
      <c r="NC63" s="120"/>
      <c r="ND63" s="120"/>
      <c r="NE63" s="120"/>
      <c r="NF63" s="120"/>
      <c r="NG63" s="120"/>
      <c r="NH63" s="120"/>
      <c r="NI63" s="120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0"/>
      <c r="NY63" s="120"/>
      <c r="NZ63" s="120"/>
      <c r="OA63" s="120"/>
      <c r="OB63" s="120"/>
      <c r="OC63" s="120"/>
      <c r="OD63" s="120"/>
      <c r="OE63" s="120"/>
      <c r="OF63" s="120"/>
      <c r="OG63" s="120"/>
      <c r="OH63" s="120"/>
      <c r="OI63" s="120"/>
      <c r="OJ63" s="120"/>
      <c r="OK63" s="120"/>
      <c r="OL63" s="120"/>
      <c r="OM63" s="120"/>
      <c r="ON63" s="120"/>
      <c r="OO63" s="120"/>
      <c r="OP63" s="120"/>
      <c r="OQ63" s="120"/>
      <c r="OR63" s="120"/>
      <c r="OS63" s="120"/>
      <c r="OT63" s="120"/>
      <c r="OU63" s="120"/>
      <c r="OV63" s="120"/>
      <c r="OW63" s="120"/>
      <c r="OX63" s="120"/>
      <c r="OY63" s="120"/>
      <c r="OZ63" s="120"/>
      <c r="PA63" s="120"/>
      <c r="PB63" s="120"/>
      <c r="PC63" s="120"/>
      <c r="PD63" s="120"/>
      <c r="PE63" s="120"/>
      <c r="PF63" s="120"/>
      <c r="PG63" s="120"/>
      <c r="PH63" s="120"/>
      <c r="PI63" s="120"/>
      <c r="PJ63" s="120"/>
      <c r="PK63" s="120"/>
      <c r="PL63" s="120"/>
      <c r="PM63" s="120"/>
      <c r="PN63" s="120"/>
      <c r="PO63" s="120"/>
      <c r="PP63" s="120"/>
      <c r="PQ63" s="120"/>
      <c r="PR63" s="120"/>
      <c r="PS63" s="120"/>
      <c r="PT63" s="120"/>
      <c r="PU63" s="120"/>
      <c r="PV63" s="120"/>
      <c r="PW63" s="120"/>
      <c r="PX63" s="120"/>
      <c r="PY63" s="120"/>
      <c r="PZ63" s="120"/>
      <c r="QA63" s="120"/>
      <c r="QB63" s="120"/>
      <c r="QC63" s="120"/>
      <c r="QD63" s="120"/>
      <c r="QE63" s="120"/>
      <c r="QF63" s="120"/>
      <c r="QG63" s="120"/>
      <c r="QH63" s="120"/>
      <c r="QI63" s="120"/>
      <c r="QJ63" s="120"/>
      <c r="QK63" s="120"/>
      <c r="QL63" s="120"/>
      <c r="QM63" s="120"/>
      <c r="QN63" s="120"/>
      <c r="QO63" s="120"/>
      <c r="QP63" s="120"/>
      <c r="QQ63" s="120"/>
      <c r="QR63" s="120"/>
      <c r="QS63" s="120"/>
      <c r="QT63" s="120"/>
      <c r="QU63" s="120"/>
      <c r="QV63" s="120"/>
      <c r="QW63" s="120"/>
      <c r="QX63" s="120"/>
      <c r="QY63" s="120"/>
      <c r="QZ63" s="120"/>
      <c r="RA63" s="120"/>
      <c r="RB63" s="120"/>
      <c r="RC63" s="120"/>
      <c r="RD63" s="120"/>
      <c r="RE63" s="120"/>
      <c r="RF63" s="120"/>
      <c r="RG63" s="120"/>
      <c r="RH63" s="120"/>
      <c r="RI63" s="120"/>
      <c r="RJ63" s="120"/>
      <c r="RK63" s="120"/>
      <c r="RL63" s="120"/>
      <c r="RM63" s="120"/>
      <c r="RN63" s="120"/>
      <c r="RO63" s="120"/>
      <c r="RP63" s="120"/>
      <c r="RQ63" s="120"/>
      <c r="RR63" s="120"/>
      <c r="RS63" s="120"/>
      <c r="RT63" s="120"/>
      <c r="RU63" s="120"/>
      <c r="RV63" s="120"/>
      <c r="RW63" s="120"/>
      <c r="RX63" s="120"/>
      <c r="RY63" s="120"/>
      <c r="RZ63" s="120"/>
      <c r="SA63" s="120"/>
      <c r="SB63" s="120"/>
      <c r="SC63" s="120"/>
      <c r="SD63" s="120"/>
      <c r="SE63" s="120"/>
      <c r="SF63" s="120"/>
      <c r="SG63" s="120"/>
      <c r="SH63" s="120"/>
      <c r="SI63" s="120"/>
      <c r="SJ63" s="120"/>
      <c r="SK63" s="120"/>
      <c r="SL63" s="120"/>
      <c r="SM63" s="120"/>
      <c r="SN63" s="120"/>
      <c r="SO63" s="120"/>
      <c r="SP63" s="120"/>
      <c r="SQ63" s="120"/>
      <c r="SR63" s="120"/>
      <c r="SS63" s="120"/>
      <c r="ST63" s="120"/>
      <c r="SU63" s="120"/>
      <c r="SV63" s="120"/>
      <c r="SW63" s="120"/>
      <c r="SX63" s="120"/>
      <c r="SY63" s="120"/>
      <c r="SZ63" s="120"/>
      <c r="TA63" s="120"/>
      <c r="TB63" s="120"/>
      <c r="TC63" s="120"/>
      <c r="TD63" s="120"/>
      <c r="TE63" s="120"/>
      <c r="TF63" s="120"/>
      <c r="TG63" s="120"/>
      <c r="TH63" s="120"/>
      <c r="TI63" s="120"/>
      <c r="TJ63" s="120"/>
      <c r="TK63" s="120"/>
      <c r="TL63" s="120"/>
      <c r="TM63" s="120"/>
      <c r="TN63" s="120"/>
      <c r="TO63" s="120"/>
      <c r="TP63" s="120"/>
      <c r="TQ63" s="120"/>
      <c r="TR63" s="120"/>
      <c r="TS63" s="120"/>
      <c r="TT63" s="120"/>
      <c r="TU63" s="120"/>
      <c r="TV63" s="120"/>
      <c r="TW63" s="120"/>
      <c r="TX63" s="120"/>
      <c r="TY63" s="120"/>
      <c r="TZ63" s="120"/>
      <c r="UA63" s="120"/>
      <c r="UB63" s="120"/>
      <c r="UC63" s="120"/>
      <c r="UD63" s="120"/>
      <c r="UE63" s="120"/>
      <c r="UF63" s="120"/>
      <c r="UG63" s="120"/>
      <c r="UH63" s="120"/>
      <c r="UI63" s="120"/>
      <c r="UJ63" s="120"/>
      <c r="UK63" s="120"/>
      <c r="UL63" s="120"/>
      <c r="UM63" s="120"/>
      <c r="UN63" s="120"/>
      <c r="UO63" s="120"/>
      <c r="UP63" s="120"/>
      <c r="UQ63" s="120"/>
      <c r="UR63" s="120"/>
      <c r="US63" s="120"/>
      <c r="UT63" s="120"/>
      <c r="UU63" s="120"/>
      <c r="UV63" s="120"/>
      <c r="UW63" s="120"/>
      <c r="UX63" s="120"/>
      <c r="UY63" s="120"/>
      <c r="UZ63" s="120"/>
      <c r="VA63" s="120"/>
      <c r="VB63" s="120"/>
      <c r="VC63" s="120"/>
      <c r="VD63" s="120"/>
      <c r="VE63" s="120"/>
      <c r="VF63" s="120"/>
      <c r="VG63" s="120"/>
      <c r="VH63" s="120"/>
      <c r="VI63" s="120"/>
      <c r="VJ63" s="120"/>
      <c r="VK63" s="120"/>
      <c r="VL63" s="120"/>
      <c r="VM63" s="120"/>
      <c r="VN63" s="120"/>
      <c r="VO63" s="120"/>
      <c r="VP63" s="120"/>
      <c r="VQ63" s="120"/>
      <c r="VR63" s="120"/>
      <c r="VS63" s="120"/>
      <c r="VT63" s="120"/>
      <c r="VU63" s="120"/>
      <c r="VV63" s="120"/>
      <c r="VW63" s="120"/>
      <c r="VX63" s="120"/>
      <c r="VY63" s="120"/>
      <c r="VZ63" s="120"/>
      <c r="WA63" s="120"/>
      <c r="WB63" s="120"/>
      <c r="WC63" s="120"/>
      <c r="WD63" s="120"/>
      <c r="WE63" s="120"/>
      <c r="WF63" s="120"/>
      <c r="WG63" s="120"/>
      <c r="WH63" s="120"/>
      <c r="WI63" s="120"/>
      <c r="WJ63" s="120"/>
      <c r="WK63" s="120"/>
      <c r="WL63" s="120"/>
      <c r="WM63" s="120"/>
      <c r="WN63" s="120"/>
      <c r="WO63" s="120"/>
      <c r="WP63" s="120"/>
      <c r="WQ63" s="120"/>
      <c r="WR63" s="120"/>
      <c r="WS63" s="120"/>
      <c r="WT63" s="120"/>
      <c r="WU63" s="120"/>
      <c r="WV63" s="120"/>
      <c r="WW63" s="120"/>
      <c r="WX63" s="120"/>
      <c r="WY63" s="120"/>
      <c r="WZ63" s="120"/>
      <c r="XA63" s="120"/>
      <c r="XB63" s="120"/>
      <c r="XC63" s="120"/>
      <c r="XD63" s="120"/>
      <c r="XE63" s="120"/>
      <c r="XF63" s="120"/>
      <c r="XG63" s="120"/>
      <c r="XH63" s="120"/>
      <c r="XI63" s="120"/>
      <c r="XJ63" s="120"/>
      <c r="XK63" s="120"/>
      <c r="XL63" s="120"/>
      <c r="XM63" s="120"/>
      <c r="XN63" s="120"/>
      <c r="XO63" s="120"/>
      <c r="XP63" s="120"/>
      <c r="XQ63" s="120"/>
      <c r="XR63" s="120"/>
      <c r="XS63" s="120"/>
      <c r="XT63" s="120"/>
      <c r="XU63" s="120"/>
      <c r="XV63" s="120"/>
      <c r="XW63" s="120"/>
      <c r="XX63" s="120"/>
      <c r="XY63" s="120"/>
      <c r="XZ63" s="120"/>
      <c r="YA63" s="120"/>
      <c r="YB63" s="120"/>
      <c r="YC63" s="120"/>
      <c r="YD63" s="120"/>
      <c r="YE63" s="120"/>
      <c r="YF63" s="120"/>
      <c r="YG63" s="120"/>
      <c r="YH63" s="120"/>
      <c r="YI63" s="120"/>
      <c r="YJ63" s="120"/>
      <c r="YK63" s="120"/>
      <c r="YL63" s="120"/>
      <c r="YM63" s="120"/>
      <c r="YN63" s="120"/>
      <c r="YO63" s="120"/>
      <c r="YP63" s="120"/>
      <c r="YQ63" s="120"/>
      <c r="YR63" s="120"/>
      <c r="YS63" s="120"/>
      <c r="YT63" s="120"/>
      <c r="YU63" s="120"/>
      <c r="YV63" s="120"/>
      <c r="YW63" s="120"/>
      <c r="YX63" s="120"/>
      <c r="YY63" s="120"/>
      <c r="YZ63" s="120"/>
      <c r="ZA63" s="120"/>
      <c r="ZB63" s="120"/>
      <c r="ZC63" s="120"/>
      <c r="ZD63" s="120"/>
      <c r="ZE63" s="120"/>
      <c r="ZF63" s="120"/>
      <c r="ZG63" s="120"/>
      <c r="ZH63" s="120"/>
      <c r="ZI63" s="120"/>
      <c r="ZJ63" s="120"/>
      <c r="ZK63" s="120"/>
      <c r="ZL63" s="120"/>
      <c r="ZM63" s="120"/>
      <c r="ZN63" s="120"/>
      <c r="ZO63" s="120"/>
      <c r="ZP63" s="120"/>
      <c r="ZQ63" s="120"/>
      <c r="ZR63" s="120"/>
      <c r="ZS63" s="120"/>
      <c r="ZT63" s="120"/>
      <c r="ZU63" s="120"/>
      <c r="ZV63" s="120"/>
      <c r="ZW63" s="120"/>
      <c r="ZX63" s="120"/>
      <c r="ZY63" s="120"/>
      <c r="ZZ63" s="120"/>
      <c r="AAA63" s="120"/>
    </row>
    <row r="64" spans="1:703" hidden="1" outlineLevel="1">
      <c r="A64" s="62">
        <v>42156</v>
      </c>
      <c r="B64" s="120">
        <v>2678.7450831699998</v>
      </c>
      <c r="C64" s="120">
        <v>800.39056974000005</v>
      </c>
      <c r="D64" s="120">
        <v>5.5296905900000004</v>
      </c>
      <c r="E64" s="120">
        <v>791.20618936999995</v>
      </c>
      <c r="F64" s="120">
        <v>3.96566492</v>
      </c>
      <c r="G64" s="120">
        <v>0.88637025000000003</v>
      </c>
      <c r="H64" s="120">
        <v>22.459952619999999</v>
      </c>
      <c r="I64" s="120">
        <v>884.25443106</v>
      </c>
      <c r="J64" s="120">
        <v>80.107338130000002</v>
      </c>
      <c r="K64" s="120">
        <v>0.93191055</v>
      </c>
      <c r="L64" s="120">
        <v>2.2528620699999999</v>
      </c>
      <c r="M64" s="176" t="s">
        <v>191</v>
      </c>
      <c r="N64" s="120">
        <v>72.557572190000002</v>
      </c>
      <c r="O64" s="120">
        <v>0.99099230999999999</v>
      </c>
      <c r="P64" s="120">
        <v>1.32245664</v>
      </c>
      <c r="Q64" s="120">
        <v>0.31569620999999998</v>
      </c>
      <c r="R64" s="120">
        <v>9.7402743300000001</v>
      </c>
      <c r="S64" s="120">
        <v>7.8759999999999998E-5</v>
      </c>
      <c r="T64" s="120">
        <v>1.83303343</v>
      </c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  <c r="HJ64" s="120"/>
      <c r="HK64" s="120"/>
      <c r="HL64" s="120"/>
      <c r="HM64" s="120"/>
      <c r="HN64" s="120"/>
      <c r="HO64" s="120"/>
      <c r="HP64" s="120"/>
      <c r="HQ64" s="120"/>
      <c r="HR64" s="120"/>
      <c r="HS64" s="120"/>
      <c r="HT64" s="120"/>
      <c r="HU64" s="120"/>
      <c r="HV64" s="120"/>
      <c r="HW64" s="120"/>
      <c r="HX64" s="120"/>
      <c r="HY64" s="120"/>
      <c r="HZ64" s="120"/>
      <c r="IA64" s="120"/>
      <c r="IB64" s="120"/>
      <c r="IC64" s="120"/>
      <c r="ID64" s="120"/>
      <c r="IE64" s="120"/>
      <c r="IF64" s="120"/>
      <c r="IG64" s="120"/>
      <c r="IH64" s="120"/>
      <c r="II64" s="120"/>
      <c r="IJ64" s="120"/>
      <c r="IK64" s="120"/>
      <c r="IL64" s="120"/>
      <c r="IM64" s="120"/>
      <c r="IN64" s="120"/>
      <c r="IO64" s="120"/>
      <c r="IP64" s="120"/>
      <c r="IQ64" s="120"/>
      <c r="IR64" s="120"/>
      <c r="IS64" s="120"/>
      <c r="IT64" s="120"/>
      <c r="IU64" s="120"/>
      <c r="IV64" s="120"/>
      <c r="IW64" s="120"/>
      <c r="IX64" s="120"/>
      <c r="IY64" s="120"/>
      <c r="IZ64" s="120"/>
      <c r="JA64" s="120"/>
      <c r="JB64" s="120"/>
      <c r="JC64" s="120"/>
      <c r="JD64" s="120"/>
      <c r="JE64" s="120"/>
      <c r="JF64" s="120"/>
      <c r="JG64" s="120"/>
      <c r="JH64" s="120"/>
      <c r="JI64" s="120"/>
      <c r="JJ64" s="120"/>
      <c r="JK64" s="120"/>
      <c r="JL64" s="120"/>
      <c r="JM64" s="120"/>
      <c r="JN64" s="120"/>
      <c r="JO64" s="120"/>
      <c r="JP64" s="120"/>
      <c r="JQ64" s="120"/>
      <c r="JR64" s="120"/>
      <c r="JS64" s="120"/>
      <c r="JT64" s="120"/>
      <c r="JU64" s="120"/>
      <c r="JV64" s="120"/>
      <c r="JW64" s="120"/>
      <c r="JX64" s="120"/>
      <c r="JY64" s="120"/>
      <c r="JZ64" s="120"/>
      <c r="KA64" s="120"/>
      <c r="KB64" s="120"/>
      <c r="KC64" s="120"/>
      <c r="KD64" s="120"/>
      <c r="KE64" s="120"/>
      <c r="KF64" s="120"/>
      <c r="KG64" s="120"/>
      <c r="KH64" s="120"/>
      <c r="KI64" s="120"/>
      <c r="KJ64" s="120"/>
      <c r="KK64" s="120"/>
      <c r="KL64" s="120"/>
      <c r="KM64" s="120"/>
      <c r="KN64" s="120"/>
      <c r="KO64" s="120"/>
      <c r="KP64" s="120"/>
      <c r="KQ64" s="120"/>
      <c r="KR64" s="120"/>
      <c r="KS64" s="120"/>
      <c r="KT64" s="120"/>
      <c r="KU64" s="120"/>
      <c r="KV64" s="120"/>
      <c r="KW64" s="120"/>
      <c r="KX64" s="120"/>
      <c r="KY64" s="120"/>
      <c r="KZ64" s="120"/>
      <c r="LA64" s="120"/>
      <c r="LB64" s="120"/>
      <c r="LC64" s="120"/>
      <c r="LD64" s="120"/>
      <c r="LE64" s="120"/>
      <c r="LF64" s="120"/>
      <c r="LG64" s="120"/>
      <c r="LH64" s="120"/>
      <c r="LI64" s="120"/>
      <c r="LJ64" s="120"/>
      <c r="LK64" s="120"/>
      <c r="LL64" s="120"/>
      <c r="LM64" s="120"/>
      <c r="LN64" s="120"/>
      <c r="LO64" s="120"/>
      <c r="LP64" s="120"/>
      <c r="LQ64" s="120"/>
      <c r="LR64" s="120"/>
      <c r="LS64" s="120"/>
      <c r="LT64" s="120"/>
      <c r="LU64" s="120"/>
      <c r="LV64" s="120"/>
      <c r="LW64" s="120"/>
      <c r="LX64" s="120"/>
      <c r="LY64" s="120"/>
      <c r="LZ64" s="120"/>
      <c r="MA64" s="120"/>
      <c r="MB64" s="120"/>
      <c r="MC64" s="120"/>
      <c r="MD64" s="120"/>
      <c r="ME64" s="120"/>
      <c r="MF64" s="120"/>
      <c r="MG64" s="120"/>
      <c r="MH64" s="120"/>
      <c r="MI64" s="120"/>
      <c r="MJ64" s="120"/>
      <c r="MK64" s="120"/>
      <c r="ML64" s="120"/>
      <c r="MM64" s="120"/>
      <c r="MN64" s="120"/>
      <c r="MO64" s="120"/>
      <c r="MP64" s="120"/>
      <c r="MQ64" s="120"/>
      <c r="MR64" s="120"/>
      <c r="MS64" s="120"/>
      <c r="MT64" s="120"/>
      <c r="MU64" s="120"/>
      <c r="MV64" s="120"/>
      <c r="MW64" s="120"/>
      <c r="MX64" s="120"/>
      <c r="MY64" s="120"/>
      <c r="MZ64" s="120"/>
      <c r="NA64" s="120"/>
      <c r="NB64" s="120"/>
      <c r="NC64" s="120"/>
      <c r="ND64" s="120"/>
      <c r="NE64" s="120"/>
      <c r="NF64" s="120"/>
      <c r="NG64" s="120"/>
      <c r="NH64" s="120"/>
      <c r="NI64" s="120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0"/>
      <c r="NY64" s="120"/>
      <c r="NZ64" s="120"/>
      <c r="OA64" s="120"/>
      <c r="OB64" s="120"/>
      <c r="OC64" s="120"/>
      <c r="OD64" s="120"/>
      <c r="OE64" s="120"/>
      <c r="OF64" s="120"/>
      <c r="OG64" s="120"/>
      <c r="OH64" s="120"/>
      <c r="OI64" s="120"/>
      <c r="OJ64" s="120"/>
      <c r="OK64" s="120"/>
      <c r="OL64" s="120"/>
      <c r="OM64" s="120"/>
      <c r="ON64" s="120"/>
      <c r="OO64" s="120"/>
      <c r="OP64" s="120"/>
      <c r="OQ64" s="120"/>
      <c r="OR64" s="120"/>
      <c r="OS64" s="120"/>
      <c r="OT64" s="120"/>
      <c r="OU64" s="120"/>
      <c r="OV64" s="120"/>
      <c r="OW64" s="120"/>
      <c r="OX64" s="120"/>
      <c r="OY64" s="120"/>
      <c r="OZ64" s="120"/>
      <c r="PA64" s="120"/>
      <c r="PB64" s="120"/>
      <c r="PC64" s="120"/>
      <c r="PD64" s="120"/>
      <c r="PE64" s="120"/>
      <c r="PF64" s="120"/>
      <c r="PG64" s="120"/>
      <c r="PH64" s="120"/>
      <c r="PI64" s="120"/>
      <c r="PJ64" s="120"/>
      <c r="PK64" s="120"/>
      <c r="PL64" s="120"/>
      <c r="PM64" s="120"/>
      <c r="PN64" s="120"/>
      <c r="PO64" s="120"/>
      <c r="PP64" s="120"/>
      <c r="PQ64" s="120"/>
      <c r="PR64" s="120"/>
      <c r="PS64" s="120"/>
      <c r="PT64" s="120"/>
      <c r="PU64" s="120"/>
      <c r="PV64" s="120"/>
      <c r="PW64" s="120"/>
      <c r="PX64" s="120"/>
      <c r="PY64" s="120"/>
      <c r="PZ64" s="120"/>
      <c r="QA64" s="120"/>
      <c r="QB64" s="120"/>
      <c r="QC64" s="120"/>
      <c r="QD64" s="120"/>
      <c r="QE64" s="120"/>
      <c r="QF64" s="120"/>
      <c r="QG64" s="120"/>
      <c r="QH64" s="120"/>
      <c r="QI64" s="120"/>
      <c r="QJ64" s="120"/>
      <c r="QK64" s="120"/>
      <c r="QL64" s="120"/>
      <c r="QM64" s="120"/>
      <c r="QN64" s="120"/>
      <c r="QO64" s="120"/>
      <c r="QP64" s="120"/>
      <c r="QQ64" s="120"/>
      <c r="QR64" s="120"/>
      <c r="QS64" s="120"/>
      <c r="QT64" s="120"/>
      <c r="QU64" s="120"/>
      <c r="QV64" s="120"/>
      <c r="QW64" s="120"/>
      <c r="QX64" s="120"/>
      <c r="QY64" s="120"/>
      <c r="QZ64" s="120"/>
      <c r="RA64" s="120"/>
      <c r="RB64" s="120"/>
      <c r="RC64" s="120"/>
      <c r="RD64" s="120"/>
      <c r="RE64" s="120"/>
      <c r="RF64" s="120"/>
      <c r="RG64" s="120"/>
      <c r="RH64" s="120"/>
      <c r="RI64" s="120"/>
      <c r="RJ64" s="120"/>
      <c r="RK64" s="120"/>
      <c r="RL64" s="120"/>
      <c r="RM64" s="120"/>
      <c r="RN64" s="120"/>
      <c r="RO64" s="120"/>
      <c r="RP64" s="120"/>
      <c r="RQ64" s="120"/>
      <c r="RR64" s="120"/>
      <c r="RS64" s="120"/>
      <c r="RT64" s="120"/>
      <c r="RU64" s="120"/>
      <c r="RV64" s="120"/>
      <c r="RW64" s="120"/>
      <c r="RX64" s="120"/>
      <c r="RY64" s="120"/>
      <c r="RZ64" s="120"/>
      <c r="SA64" s="120"/>
      <c r="SB64" s="120"/>
      <c r="SC64" s="120"/>
      <c r="SD64" s="120"/>
      <c r="SE64" s="120"/>
      <c r="SF64" s="120"/>
      <c r="SG64" s="120"/>
      <c r="SH64" s="120"/>
      <c r="SI64" s="120"/>
      <c r="SJ64" s="120"/>
      <c r="SK64" s="120"/>
      <c r="SL64" s="120"/>
      <c r="SM64" s="120"/>
      <c r="SN64" s="120"/>
      <c r="SO64" s="120"/>
      <c r="SP64" s="120"/>
      <c r="SQ64" s="120"/>
      <c r="SR64" s="120"/>
      <c r="SS64" s="120"/>
      <c r="ST64" s="120"/>
      <c r="SU64" s="120"/>
      <c r="SV64" s="120"/>
      <c r="SW64" s="120"/>
      <c r="SX64" s="120"/>
      <c r="SY64" s="120"/>
      <c r="SZ64" s="120"/>
      <c r="TA64" s="120"/>
      <c r="TB64" s="120"/>
      <c r="TC64" s="120"/>
      <c r="TD64" s="120"/>
      <c r="TE64" s="120"/>
      <c r="TF64" s="120"/>
      <c r="TG64" s="120"/>
      <c r="TH64" s="120"/>
      <c r="TI64" s="120"/>
      <c r="TJ64" s="120"/>
      <c r="TK64" s="120"/>
      <c r="TL64" s="120"/>
      <c r="TM64" s="120"/>
      <c r="TN64" s="120"/>
      <c r="TO64" s="120"/>
      <c r="TP64" s="120"/>
      <c r="TQ64" s="120"/>
      <c r="TR64" s="120"/>
      <c r="TS64" s="120"/>
      <c r="TT64" s="120"/>
      <c r="TU64" s="120"/>
      <c r="TV64" s="120"/>
      <c r="TW64" s="120"/>
      <c r="TX64" s="120"/>
      <c r="TY64" s="120"/>
      <c r="TZ64" s="120"/>
      <c r="UA64" s="120"/>
      <c r="UB64" s="120"/>
      <c r="UC64" s="120"/>
      <c r="UD64" s="120"/>
      <c r="UE64" s="120"/>
      <c r="UF64" s="120"/>
      <c r="UG64" s="120"/>
      <c r="UH64" s="120"/>
      <c r="UI64" s="120"/>
      <c r="UJ64" s="120"/>
      <c r="UK64" s="120"/>
      <c r="UL64" s="120"/>
      <c r="UM64" s="120"/>
      <c r="UN64" s="120"/>
      <c r="UO64" s="120"/>
      <c r="UP64" s="120"/>
      <c r="UQ64" s="120"/>
      <c r="UR64" s="120"/>
      <c r="US64" s="120"/>
      <c r="UT64" s="120"/>
      <c r="UU64" s="120"/>
      <c r="UV64" s="120"/>
      <c r="UW64" s="120"/>
      <c r="UX64" s="120"/>
      <c r="UY64" s="120"/>
      <c r="UZ64" s="120"/>
      <c r="VA64" s="120"/>
      <c r="VB64" s="120"/>
      <c r="VC64" s="120"/>
      <c r="VD64" s="120"/>
      <c r="VE64" s="120"/>
      <c r="VF64" s="120"/>
      <c r="VG64" s="120"/>
      <c r="VH64" s="120"/>
      <c r="VI64" s="120"/>
      <c r="VJ64" s="120"/>
      <c r="VK64" s="120"/>
      <c r="VL64" s="120"/>
      <c r="VM64" s="120"/>
      <c r="VN64" s="120"/>
      <c r="VO64" s="120"/>
      <c r="VP64" s="120"/>
      <c r="VQ64" s="120"/>
      <c r="VR64" s="120"/>
      <c r="VS64" s="120"/>
      <c r="VT64" s="120"/>
      <c r="VU64" s="120"/>
      <c r="VV64" s="120"/>
      <c r="VW64" s="120"/>
      <c r="VX64" s="120"/>
      <c r="VY64" s="120"/>
      <c r="VZ64" s="120"/>
      <c r="WA64" s="120"/>
      <c r="WB64" s="120"/>
      <c r="WC64" s="120"/>
      <c r="WD64" s="120"/>
      <c r="WE64" s="120"/>
      <c r="WF64" s="120"/>
      <c r="WG64" s="120"/>
      <c r="WH64" s="120"/>
      <c r="WI64" s="120"/>
      <c r="WJ64" s="120"/>
      <c r="WK64" s="120"/>
      <c r="WL64" s="120"/>
      <c r="WM64" s="120"/>
      <c r="WN64" s="120"/>
      <c r="WO64" s="120"/>
      <c r="WP64" s="120"/>
      <c r="WQ64" s="120"/>
      <c r="WR64" s="120"/>
      <c r="WS64" s="120"/>
      <c r="WT64" s="120"/>
      <c r="WU64" s="120"/>
      <c r="WV64" s="120"/>
      <c r="WW64" s="120"/>
      <c r="WX64" s="120"/>
      <c r="WY64" s="120"/>
      <c r="WZ64" s="120"/>
      <c r="XA64" s="120"/>
      <c r="XB64" s="120"/>
      <c r="XC64" s="120"/>
      <c r="XD64" s="120"/>
      <c r="XE64" s="120"/>
      <c r="XF64" s="120"/>
      <c r="XG64" s="120"/>
      <c r="XH64" s="120"/>
      <c r="XI64" s="120"/>
      <c r="XJ64" s="120"/>
      <c r="XK64" s="120"/>
      <c r="XL64" s="120"/>
      <c r="XM64" s="120"/>
      <c r="XN64" s="120"/>
      <c r="XO64" s="120"/>
      <c r="XP64" s="120"/>
      <c r="XQ64" s="120"/>
      <c r="XR64" s="120"/>
      <c r="XS64" s="120"/>
      <c r="XT64" s="120"/>
      <c r="XU64" s="120"/>
      <c r="XV64" s="120"/>
      <c r="XW64" s="120"/>
      <c r="XX64" s="120"/>
      <c r="XY64" s="120"/>
      <c r="XZ64" s="120"/>
      <c r="YA64" s="120"/>
      <c r="YB64" s="120"/>
      <c r="YC64" s="120"/>
      <c r="YD64" s="120"/>
      <c r="YE64" s="120"/>
      <c r="YF64" s="120"/>
      <c r="YG64" s="120"/>
      <c r="YH64" s="120"/>
      <c r="YI64" s="120"/>
      <c r="YJ64" s="120"/>
      <c r="YK64" s="120"/>
      <c r="YL64" s="120"/>
      <c r="YM64" s="120"/>
      <c r="YN64" s="120"/>
      <c r="YO64" s="120"/>
      <c r="YP64" s="120"/>
      <c r="YQ64" s="120"/>
      <c r="YR64" s="120"/>
      <c r="YS64" s="120"/>
      <c r="YT64" s="120"/>
      <c r="YU64" s="120"/>
      <c r="YV64" s="120"/>
      <c r="YW64" s="120"/>
      <c r="YX64" s="120"/>
      <c r="YY64" s="120"/>
      <c r="YZ64" s="120"/>
      <c r="ZA64" s="120"/>
      <c r="ZB64" s="120"/>
      <c r="ZC64" s="120"/>
      <c r="ZD64" s="120"/>
      <c r="ZE64" s="120"/>
      <c r="ZF64" s="120"/>
      <c r="ZG64" s="120"/>
      <c r="ZH64" s="120"/>
      <c r="ZI64" s="120"/>
      <c r="ZJ64" s="120"/>
      <c r="ZK64" s="120"/>
      <c r="ZL64" s="120"/>
      <c r="ZM64" s="120"/>
      <c r="ZN64" s="120"/>
      <c r="ZO64" s="120"/>
      <c r="ZP64" s="120"/>
      <c r="ZQ64" s="120"/>
      <c r="ZR64" s="120"/>
      <c r="ZS64" s="120"/>
      <c r="ZT64" s="120"/>
      <c r="ZU64" s="120"/>
      <c r="ZV64" s="120"/>
      <c r="ZW64" s="120"/>
      <c r="ZX64" s="120"/>
      <c r="ZY64" s="120"/>
      <c r="ZZ64" s="120"/>
      <c r="AAA64" s="120"/>
    </row>
    <row r="65" spans="1:703" hidden="1" outlineLevel="1">
      <c r="A65" s="62">
        <v>42186</v>
      </c>
      <c r="B65" s="120">
        <v>2351.7953256400001</v>
      </c>
      <c r="C65" s="120">
        <v>784.16220596999995</v>
      </c>
      <c r="D65" s="120">
        <v>2.4179762</v>
      </c>
      <c r="E65" s="120">
        <v>553.32959243000005</v>
      </c>
      <c r="F65" s="120">
        <v>6.8079999999999999E-5</v>
      </c>
      <c r="G65" s="120">
        <v>0.93951070000000003</v>
      </c>
      <c r="H65" s="120">
        <v>21.10337694</v>
      </c>
      <c r="I65" s="120">
        <v>830.44630180000001</v>
      </c>
      <c r="J65" s="120">
        <v>70.880417230000006</v>
      </c>
      <c r="K65" s="120">
        <v>0.94073695000000002</v>
      </c>
      <c r="L65" s="120">
        <v>2.3240225400000001</v>
      </c>
      <c r="M65" s="176" t="s">
        <v>191</v>
      </c>
      <c r="N65" s="120">
        <v>71.306599910000003</v>
      </c>
      <c r="O65" s="120">
        <v>0.95332256999999998</v>
      </c>
      <c r="P65" s="120">
        <v>1.3352381900000001</v>
      </c>
      <c r="Q65" s="120">
        <v>0.32450790000000002</v>
      </c>
      <c r="R65" s="120">
        <v>9.6202893399999994</v>
      </c>
      <c r="S65" s="120">
        <v>7.9900000000000004E-5</v>
      </c>
      <c r="T65" s="120">
        <v>1.7110789900000001</v>
      </c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/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X65" s="120"/>
      <c r="FY65" s="120"/>
      <c r="FZ65" s="120"/>
      <c r="GA65" s="120"/>
      <c r="GB65" s="120"/>
      <c r="GC65" s="120"/>
      <c r="GD65" s="120"/>
      <c r="GE65" s="120"/>
      <c r="GF65" s="120"/>
      <c r="GG65" s="120"/>
      <c r="GH65" s="120"/>
      <c r="GI65" s="120"/>
      <c r="GJ65" s="120"/>
      <c r="GK65" s="120"/>
      <c r="GL65" s="120"/>
      <c r="GM65" s="120"/>
      <c r="GN65" s="120"/>
      <c r="GO65" s="120"/>
      <c r="GP65" s="120"/>
      <c r="GQ65" s="120"/>
      <c r="GR65" s="120"/>
      <c r="GS65" s="120"/>
      <c r="GT65" s="120"/>
      <c r="GU65" s="120"/>
      <c r="GV65" s="120"/>
      <c r="GW65" s="120"/>
      <c r="GX65" s="120"/>
      <c r="GY65" s="120"/>
      <c r="GZ65" s="120"/>
      <c r="HA65" s="120"/>
      <c r="HB65" s="120"/>
      <c r="HC65" s="120"/>
      <c r="HD65" s="120"/>
      <c r="HE65" s="120"/>
      <c r="HF65" s="120"/>
      <c r="HG65" s="120"/>
      <c r="HH65" s="120"/>
      <c r="HI65" s="120"/>
      <c r="HJ65" s="120"/>
      <c r="HK65" s="120"/>
      <c r="HL65" s="120"/>
      <c r="HM65" s="120"/>
      <c r="HN65" s="120"/>
      <c r="HO65" s="120"/>
      <c r="HP65" s="120"/>
      <c r="HQ65" s="120"/>
      <c r="HR65" s="120"/>
      <c r="HS65" s="120"/>
      <c r="HT65" s="120"/>
      <c r="HU65" s="120"/>
      <c r="HV65" s="120"/>
      <c r="HW65" s="120"/>
      <c r="HX65" s="120"/>
      <c r="HY65" s="120"/>
      <c r="HZ65" s="120"/>
      <c r="IA65" s="120"/>
      <c r="IB65" s="120"/>
      <c r="IC65" s="120"/>
      <c r="ID65" s="120"/>
      <c r="IE65" s="120"/>
      <c r="IF65" s="120"/>
      <c r="IG65" s="120"/>
      <c r="IH65" s="120"/>
      <c r="II65" s="120"/>
      <c r="IJ65" s="120"/>
      <c r="IK65" s="120"/>
      <c r="IL65" s="120"/>
      <c r="IM65" s="120"/>
      <c r="IN65" s="120"/>
      <c r="IO65" s="120"/>
      <c r="IP65" s="120"/>
      <c r="IQ65" s="120"/>
      <c r="IR65" s="120"/>
      <c r="IS65" s="120"/>
      <c r="IT65" s="120"/>
      <c r="IU65" s="120"/>
      <c r="IV65" s="120"/>
      <c r="IW65" s="120"/>
      <c r="IX65" s="120"/>
      <c r="IY65" s="120"/>
      <c r="IZ65" s="120"/>
      <c r="JA65" s="120"/>
      <c r="JB65" s="120"/>
      <c r="JC65" s="120"/>
      <c r="JD65" s="120"/>
      <c r="JE65" s="120"/>
      <c r="JF65" s="120"/>
      <c r="JG65" s="120"/>
      <c r="JH65" s="120"/>
      <c r="JI65" s="120"/>
      <c r="JJ65" s="120"/>
      <c r="JK65" s="120"/>
      <c r="JL65" s="120"/>
      <c r="JM65" s="120"/>
      <c r="JN65" s="120"/>
      <c r="JO65" s="120"/>
      <c r="JP65" s="120"/>
      <c r="JQ65" s="120"/>
      <c r="JR65" s="120"/>
      <c r="JS65" s="120"/>
      <c r="JT65" s="120"/>
      <c r="JU65" s="120"/>
      <c r="JV65" s="120"/>
      <c r="JW65" s="120"/>
      <c r="JX65" s="120"/>
      <c r="JY65" s="120"/>
      <c r="JZ65" s="120"/>
      <c r="KA65" s="120"/>
      <c r="KB65" s="120"/>
      <c r="KC65" s="120"/>
      <c r="KD65" s="120"/>
      <c r="KE65" s="120"/>
      <c r="KF65" s="120"/>
      <c r="KG65" s="120"/>
      <c r="KH65" s="120"/>
      <c r="KI65" s="120"/>
      <c r="KJ65" s="120"/>
      <c r="KK65" s="120"/>
      <c r="KL65" s="120"/>
      <c r="KM65" s="120"/>
      <c r="KN65" s="120"/>
      <c r="KO65" s="120"/>
      <c r="KP65" s="120"/>
      <c r="KQ65" s="120"/>
      <c r="KR65" s="120"/>
      <c r="KS65" s="120"/>
      <c r="KT65" s="120"/>
      <c r="KU65" s="120"/>
      <c r="KV65" s="120"/>
      <c r="KW65" s="120"/>
      <c r="KX65" s="120"/>
      <c r="KY65" s="120"/>
      <c r="KZ65" s="120"/>
      <c r="LA65" s="120"/>
      <c r="LB65" s="120"/>
      <c r="LC65" s="120"/>
      <c r="LD65" s="120"/>
      <c r="LE65" s="120"/>
      <c r="LF65" s="120"/>
      <c r="LG65" s="120"/>
      <c r="LH65" s="120"/>
      <c r="LI65" s="120"/>
      <c r="LJ65" s="120"/>
      <c r="LK65" s="120"/>
      <c r="LL65" s="120"/>
      <c r="LM65" s="120"/>
      <c r="LN65" s="120"/>
      <c r="LO65" s="120"/>
      <c r="LP65" s="120"/>
      <c r="LQ65" s="120"/>
      <c r="LR65" s="120"/>
      <c r="LS65" s="120"/>
      <c r="LT65" s="120"/>
      <c r="LU65" s="120"/>
      <c r="LV65" s="120"/>
      <c r="LW65" s="120"/>
      <c r="LX65" s="120"/>
      <c r="LY65" s="120"/>
      <c r="LZ65" s="120"/>
      <c r="MA65" s="120"/>
      <c r="MB65" s="120"/>
      <c r="MC65" s="120"/>
      <c r="MD65" s="120"/>
      <c r="ME65" s="120"/>
      <c r="MF65" s="120"/>
      <c r="MG65" s="120"/>
      <c r="MH65" s="120"/>
      <c r="MI65" s="120"/>
      <c r="MJ65" s="120"/>
      <c r="MK65" s="120"/>
      <c r="ML65" s="120"/>
      <c r="MM65" s="120"/>
      <c r="MN65" s="120"/>
      <c r="MO65" s="120"/>
      <c r="MP65" s="120"/>
      <c r="MQ65" s="120"/>
      <c r="MR65" s="120"/>
      <c r="MS65" s="120"/>
      <c r="MT65" s="120"/>
      <c r="MU65" s="120"/>
      <c r="MV65" s="120"/>
      <c r="MW65" s="120"/>
      <c r="MX65" s="120"/>
      <c r="MY65" s="120"/>
      <c r="MZ65" s="120"/>
      <c r="NA65" s="120"/>
      <c r="NB65" s="120"/>
      <c r="NC65" s="120"/>
      <c r="ND65" s="120"/>
      <c r="NE65" s="120"/>
      <c r="NF65" s="120"/>
      <c r="NG65" s="120"/>
      <c r="NH65" s="120"/>
      <c r="NI65" s="120"/>
      <c r="NJ65" s="120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0"/>
      <c r="NY65" s="120"/>
      <c r="NZ65" s="120"/>
      <c r="OA65" s="120"/>
      <c r="OB65" s="120"/>
      <c r="OC65" s="120"/>
      <c r="OD65" s="120"/>
      <c r="OE65" s="120"/>
      <c r="OF65" s="120"/>
      <c r="OG65" s="120"/>
      <c r="OH65" s="120"/>
      <c r="OI65" s="120"/>
      <c r="OJ65" s="120"/>
      <c r="OK65" s="120"/>
      <c r="OL65" s="120"/>
      <c r="OM65" s="120"/>
      <c r="ON65" s="120"/>
      <c r="OO65" s="120"/>
      <c r="OP65" s="120"/>
      <c r="OQ65" s="120"/>
      <c r="OR65" s="120"/>
      <c r="OS65" s="120"/>
      <c r="OT65" s="120"/>
      <c r="OU65" s="120"/>
      <c r="OV65" s="120"/>
      <c r="OW65" s="120"/>
      <c r="OX65" s="120"/>
      <c r="OY65" s="120"/>
      <c r="OZ65" s="120"/>
      <c r="PA65" s="120"/>
      <c r="PB65" s="120"/>
      <c r="PC65" s="120"/>
      <c r="PD65" s="120"/>
      <c r="PE65" s="120"/>
      <c r="PF65" s="120"/>
      <c r="PG65" s="120"/>
      <c r="PH65" s="120"/>
      <c r="PI65" s="120"/>
      <c r="PJ65" s="120"/>
      <c r="PK65" s="120"/>
      <c r="PL65" s="120"/>
      <c r="PM65" s="120"/>
      <c r="PN65" s="120"/>
      <c r="PO65" s="120"/>
      <c r="PP65" s="120"/>
      <c r="PQ65" s="120"/>
      <c r="PR65" s="120"/>
      <c r="PS65" s="120"/>
      <c r="PT65" s="120"/>
      <c r="PU65" s="120"/>
      <c r="PV65" s="120"/>
      <c r="PW65" s="120"/>
      <c r="PX65" s="120"/>
      <c r="PY65" s="120"/>
      <c r="PZ65" s="120"/>
      <c r="QA65" s="120"/>
      <c r="QB65" s="120"/>
      <c r="QC65" s="120"/>
      <c r="QD65" s="120"/>
      <c r="QE65" s="120"/>
      <c r="QF65" s="120"/>
      <c r="QG65" s="120"/>
      <c r="QH65" s="120"/>
      <c r="QI65" s="120"/>
      <c r="QJ65" s="120"/>
      <c r="QK65" s="120"/>
      <c r="QL65" s="120"/>
      <c r="QM65" s="120"/>
      <c r="QN65" s="120"/>
      <c r="QO65" s="120"/>
      <c r="QP65" s="120"/>
      <c r="QQ65" s="120"/>
      <c r="QR65" s="120"/>
      <c r="QS65" s="120"/>
      <c r="QT65" s="120"/>
      <c r="QU65" s="120"/>
      <c r="QV65" s="120"/>
      <c r="QW65" s="120"/>
      <c r="QX65" s="120"/>
      <c r="QY65" s="120"/>
      <c r="QZ65" s="120"/>
      <c r="RA65" s="120"/>
      <c r="RB65" s="120"/>
      <c r="RC65" s="120"/>
      <c r="RD65" s="120"/>
      <c r="RE65" s="120"/>
      <c r="RF65" s="120"/>
      <c r="RG65" s="120"/>
      <c r="RH65" s="120"/>
      <c r="RI65" s="120"/>
      <c r="RJ65" s="120"/>
      <c r="RK65" s="120"/>
      <c r="RL65" s="120"/>
      <c r="RM65" s="120"/>
      <c r="RN65" s="120"/>
      <c r="RO65" s="120"/>
      <c r="RP65" s="120"/>
      <c r="RQ65" s="120"/>
      <c r="RR65" s="120"/>
      <c r="RS65" s="120"/>
      <c r="RT65" s="120"/>
      <c r="RU65" s="120"/>
      <c r="RV65" s="120"/>
      <c r="RW65" s="120"/>
      <c r="RX65" s="120"/>
      <c r="RY65" s="120"/>
      <c r="RZ65" s="120"/>
      <c r="SA65" s="120"/>
      <c r="SB65" s="120"/>
      <c r="SC65" s="120"/>
      <c r="SD65" s="120"/>
      <c r="SE65" s="120"/>
      <c r="SF65" s="120"/>
      <c r="SG65" s="120"/>
      <c r="SH65" s="120"/>
      <c r="SI65" s="120"/>
      <c r="SJ65" s="120"/>
      <c r="SK65" s="120"/>
      <c r="SL65" s="120"/>
      <c r="SM65" s="120"/>
      <c r="SN65" s="120"/>
      <c r="SO65" s="120"/>
      <c r="SP65" s="120"/>
      <c r="SQ65" s="120"/>
      <c r="SR65" s="120"/>
      <c r="SS65" s="120"/>
      <c r="ST65" s="120"/>
      <c r="SU65" s="120"/>
      <c r="SV65" s="120"/>
      <c r="SW65" s="120"/>
      <c r="SX65" s="120"/>
      <c r="SY65" s="120"/>
      <c r="SZ65" s="120"/>
      <c r="TA65" s="120"/>
      <c r="TB65" s="120"/>
      <c r="TC65" s="120"/>
      <c r="TD65" s="120"/>
      <c r="TE65" s="120"/>
      <c r="TF65" s="120"/>
      <c r="TG65" s="120"/>
      <c r="TH65" s="120"/>
      <c r="TI65" s="120"/>
      <c r="TJ65" s="120"/>
      <c r="TK65" s="120"/>
      <c r="TL65" s="120"/>
      <c r="TM65" s="120"/>
      <c r="TN65" s="120"/>
      <c r="TO65" s="120"/>
      <c r="TP65" s="120"/>
      <c r="TQ65" s="120"/>
      <c r="TR65" s="120"/>
      <c r="TS65" s="120"/>
      <c r="TT65" s="120"/>
      <c r="TU65" s="120"/>
      <c r="TV65" s="120"/>
      <c r="TW65" s="120"/>
      <c r="TX65" s="120"/>
      <c r="TY65" s="120"/>
      <c r="TZ65" s="120"/>
      <c r="UA65" s="120"/>
      <c r="UB65" s="120"/>
      <c r="UC65" s="120"/>
      <c r="UD65" s="120"/>
      <c r="UE65" s="120"/>
      <c r="UF65" s="120"/>
      <c r="UG65" s="120"/>
      <c r="UH65" s="120"/>
      <c r="UI65" s="120"/>
      <c r="UJ65" s="120"/>
      <c r="UK65" s="120"/>
      <c r="UL65" s="120"/>
      <c r="UM65" s="120"/>
      <c r="UN65" s="120"/>
      <c r="UO65" s="120"/>
      <c r="UP65" s="120"/>
      <c r="UQ65" s="120"/>
      <c r="UR65" s="120"/>
      <c r="US65" s="120"/>
      <c r="UT65" s="120"/>
      <c r="UU65" s="120"/>
      <c r="UV65" s="120"/>
      <c r="UW65" s="120"/>
      <c r="UX65" s="120"/>
      <c r="UY65" s="120"/>
      <c r="UZ65" s="120"/>
      <c r="VA65" s="120"/>
      <c r="VB65" s="120"/>
      <c r="VC65" s="120"/>
      <c r="VD65" s="120"/>
      <c r="VE65" s="120"/>
      <c r="VF65" s="120"/>
      <c r="VG65" s="120"/>
      <c r="VH65" s="120"/>
      <c r="VI65" s="120"/>
      <c r="VJ65" s="120"/>
      <c r="VK65" s="120"/>
      <c r="VL65" s="120"/>
      <c r="VM65" s="120"/>
      <c r="VN65" s="120"/>
      <c r="VO65" s="120"/>
      <c r="VP65" s="120"/>
      <c r="VQ65" s="120"/>
      <c r="VR65" s="120"/>
      <c r="VS65" s="120"/>
      <c r="VT65" s="120"/>
      <c r="VU65" s="120"/>
      <c r="VV65" s="120"/>
      <c r="VW65" s="120"/>
      <c r="VX65" s="120"/>
      <c r="VY65" s="120"/>
      <c r="VZ65" s="120"/>
      <c r="WA65" s="120"/>
      <c r="WB65" s="120"/>
      <c r="WC65" s="120"/>
      <c r="WD65" s="120"/>
      <c r="WE65" s="120"/>
      <c r="WF65" s="120"/>
      <c r="WG65" s="120"/>
      <c r="WH65" s="120"/>
      <c r="WI65" s="120"/>
      <c r="WJ65" s="120"/>
      <c r="WK65" s="120"/>
      <c r="WL65" s="120"/>
      <c r="WM65" s="120"/>
      <c r="WN65" s="120"/>
      <c r="WO65" s="120"/>
      <c r="WP65" s="120"/>
      <c r="WQ65" s="120"/>
      <c r="WR65" s="120"/>
      <c r="WS65" s="120"/>
      <c r="WT65" s="120"/>
      <c r="WU65" s="120"/>
      <c r="WV65" s="120"/>
      <c r="WW65" s="120"/>
      <c r="WX65" s="120"/>
      <c r="WY65" s="120"/>
      <c r="WZ65" s="120"/>
      <c r="XA65" s="120"/>
      <c r="XB65" s="120"/>
      <c r="XC65" s="120"/>
      <c r="XD65" s="120"/>
      <c r="XE65" s="120"/>
      <c r="XF65" s="120"/>
      <c r="XG65" s="120"/>
      <c r="XH65" s="120"/>
      <c r="XI65" s="120"/>
      <c r="XJ65" s="120"/>
      <c r="XK65" s="120"/>
      <c r="XL65" s="120"/>
      <c r="XM65" s="120"/>
      <c r="XN65" s="120"/>
      <c r="XO65" s="120"/>
      <c r="XP65" s="120"/>
      <c r="XQ65" s="120"/>
      <c r="XR65" s="120"/>
      <c r="XS65" s="120"/>
      <c r="XT65" s="120"/>
      <c r="XU65" s="120"/>
      <c r="XV65" s="120"/>
      <c r="XW65" s="120"/>
      <c r="XX65" s="120"/>
      <c r="XY65" s="120"/>
      <c r="XZ65" s="120"/>
      <c r="YA65" s="120"/>
      <c r="YB65" s="120"/>
      <c r="YC65" s="120"/>
      <c r="YD65" s="120"/>
      <c r="YE65" s="120"/>
      <c r="YF65" s="120"/>
      <c r="YG65" s="120"/>
      <c r="YH65" s="120"/>
      <c r="YI65" s="120"/>
      <c r="YJ65" s="120"/>
      <c r="YK65" s="120"/>
      <c r="YL65" s="120"/>
      <c r="YM65" s="120"/>
      <c r="YN65" s="120"/>
      <c r="YO65" s="120"/>
      <c r="YP65" s="120"/>
      <c r="YQ65" s="120"/>
      <c r="YR65" s="120"/>
      <c r="YS65" s="120"/>
      <c r="YT65" s="120"/>
      <c r="YU65" s="120"/>
      <c r="YV65" s="120"/>
      <c r="YW65" s="120"/>
      <c r="YX65" s="120"/>
      <c r="YY65" s="120"/>
      <c r="YZ65" s="120"/>
      <c r="ZA65" s="120"/>
      <c r="ZB65" s="120"/>
      <c r="ZC65" s="120"/>
      <c r="ZD65" s="120"/>
      <c r="ZE65" s="120"/>
      <c r="ZF65" s="120"/>
      <c r="ZG65" s="120"/>
      <c r="ZH65" s="120"/>
      <c r="ZI65" s="120"/>
      <c r="ZJ65" s="120"/>
      <c r="ZK65" s="120"/>
      <c r="ZL65" s="120"/>
      <c r="ZM65" s="120"/>
      <c r="ZN65" s="120"/>
      <c r="ZO65" s="120"/>
      <c r="ZP65" s="120"/>
      <c r="ZQ65" s="120"/>
      <c r="ZR65" s="120"/>
      <c r="ZS65" s="120"/>
      <c r="ZT65" s="120"/>
      <c r="ZU65" s="120"/>
      <c r="ZV65" s="120"/>
      <c r="ZW65" s="120"/>
      <c r="ZX65" s="120"/>
      <c r="ZY65" s="120"/>
      <c r="ZZ65" s="120"/>
      <c r="AAA65" s="120"/>
    </row>
    <row r="66" spans="1:703" hidden="1" outlineLevel="1">
      <c r="A66" s="62">
        <v>42217</v>
      </c>
      <c r="B66" s="120">
        <v>2394.5060174</v>
      </c>
      <c r="C66" s="120">
        <v>801.87940573000003</v>
      </c>
      <c r="D66" s="120">
        <v>0.83978659</v>
      </c>
      <c r="E66" s="120">
        <v>566.18922008000004</v>
      </c>
      <c r="F66" s="120">
        <v>0.69157853000000002</v>
      </c>
      <c r="G66" s="120">
        <v>0.82612253000000002</v>
      </c>
      <c r="H66" s="120">
        <v>17.204012559999999</v>
      </c>
      <c r="I66" s="120">
        <v>849.66100632999996</v>
      </c>
      <c r="J66" s="120">
        <v>70.853346830000007</v>
      </c>
      <c r="K66" s="120">
        <v>1.0222009000000001</v>
      </c>
      <c r="L66" s="120">
        <v>2.0307604399999999</v>
      </c>
      <c r="M66" s="176" t="s">
        <v>191</v>
      </c>
      <c r="N66" s="120">
        <v>71.104873119999993</v>
      </c>
      <c r="O66" s="120">
        <v>0.91507810999999994</v>
      </c>
      <c r="P66" s="120">
        <v>1.24504389</v>
      </c>
      <c r="Q66" s="120">
        <v>0.30805125</v>
      </c>
      <c r="R66" s="120">
        <v>9.5442797499999994</v>
      </c>
      <c r="S66" s="120">
        <v>8.1050000000000005E-5</v>
      </c>
      <c r="T66" s="120">
        <v>0.19116970999999999</v>
      </c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X66" s="120"/>
      <c r="FY66" s="120"/>
      <c r="FZ66" s="120"/>
      <c r="GA66" s="120"/>
      <c r="GB66" s="120"/>
      <c r="GC66" s="120"/>
      <c r="GD66" s="120"/>
      <c r="GE66" s="120"/>
      <c r="GF66" s="120"/>
      <c r="GG66" s="120"/>
      <c r="GH66" s="120"/>
      <c r="GI66" s="120"/>
      <c r="GJ66" s="120"/>
      <c r="GK66" s="120"/>
      <c r="GL66" s="120"/>
      <c r="GM66" s="120"/>
      <c r="GN66" s="120"/>
      <c r="GO66" s="120"/>
      <c r="GP66" s="120"/>
      <c r="GQ66" s="120"/>
      <c r="GR66" s="120"/>
      <c r="GS66" s="120"/>
      <c r="GT66" s="120"/>
      <c r="GU66" s="120"/>
      <c r="GV66" s="120"/>
      <c r="GW66" s="120"/>
      <c r="GX66" s="120"/>
      <c r="GY66" s="120"/>
      <c r="GZ66" s="120"/>
      <c r="HA66" s="120"/>
      <c r="HB66" s="120"/>
      <c r="HC66" s="120"/>
      <c r="HD66" s="120"/>
      <c r="HE66" s="120"/>
      <c r="HF66" s="120"/>
      <c r="HG66" s="120"/>
      <c r="HH66" s="120"/>
      <c r="HI66" s="120"/>
      <c r="HJ66" s="120"/>
      <c r="HK66" s="120"/>
      <c r="HL66" s="120"/>
      <c r="HM66" s="120"/>
      <c r="HN66" s="120"/>
      <c r="HO66" s="120"/>
      <c r="HP66" s="120"/>
      <c r="HQ66" s="120"/>
      <c r="HR66" s="120"/>
      <c r="HS66" s="120"/>
      <c r="HT66" s="120"/>
      <c r="HU66" s="120"/>
      <c r="HV66" s="120"/>
      <c r="HW66" s="120"/>
      <c r="HX66" s="120"/>
      <c r="HY66" s="120"/>
      <c r="HZ66" s="120"/>
      <c r="IA66" s="120"/>
      <c r="IB66" s="120"/>
      <c r="IC66" s="120"/>
      <c r="ID66" s="120"/>
      <c r="IE66" s="120"/>
      <c r="IF66" s="120"/>
      <c r="IG66" s="120"/>
      <c r="IH66" s="120"/>
      <c r="II66" s="120"/>
      <c r="IJ66" s="120"/>
      <c r="IK66" s="120"/>
      <c r="IL66" s="120"/>
      <c r="IM66" s="120"/>
      <c r="IN66" s="120"/>
      <c r="IO66" s="120"/>
      <c r="IP66" s="120"/>
      <c r="IQ66" s="120"/>
      <c r="IR66" s="120"/>
      <c r="IS66" s="120"/>
      <c r="IT66" s="120"/>
      <c r="IU66" s="120"/>
      <c r="IV66" s="120"/>
      <c r="IW66" s="120"/>
      <c r="IX66" s="120"/>
      <c r="IY66" s="120"/>
      <c r="IZ66" s="120"/>
      <c r="JA66" s="120"/>
      <c r="JB66" s="120"/>
      <c r="JC66" s="120"/>
      <c r="JD66" s="120"/>
      <c r="JE66" s="120"/>
      <c r="JF66" s="120"/>
      <c r="JG66" s="120"/>
      <c r="JH66" s="120"/>
      <c r="JI66" s="120"/>
      <c r="JJ66" s="120"/>
      <c r="JK66" s="120"/>
      <c r="JL66" s="120"/>
      <c r="JM66" s="120"/>
      <c r="JN66" s="120"/>
      <c r="JO66" s="120"/>
      <c r="JP66" s="120"/>
      <c r="JQ66" s="120"/>
      <c r="JR66" s="120"/>
      <c r="JS66" s="120"/>
      <c r="JT66" s="120"/>
      <c r="JU66" s="120"/>
      <c r="JV66" s="120"/>
      <c r="JW66" s="120"/>
      <c r="JX66" s="120"/>
      <c r="JY66" s="120"/>
      <c r="JZ66" s="120"/>
      <c r="KA66" s="120"/>
      <c r="KB66" s="120"/>
      <c r="KC66" s="120"/>
      <c r="KD66" s="120"/>
      <c r="KE66" s="120"/>
      <c r="KF66" s="120"/>
      <c r="KG66" s="120"/>
      <c r="KH66" s="120"/>
      <c r="KI66" s="120"/>
      <c r="KJ66" s="120"/>
      <c r="KK66" s="120"/>
      <c r="KL66" s="120"/>
      <c r="KM66" s="120"/>
      <c r="KN66" s="120"/>
      <c r="KO66" s="120"/>
      <c r="KP66" s="120"/>
      <c r="KQ66" s="120"/>
      <c r="KR66" s="120"/>
      <c r="KS66" s="120"/>
      <c r="KT66" s="120"/>
      <c r="KU66" s="120"/>
      <c r="KV66" s="120"/>
      <c r="KW66" s="120"/>
      <c r="KX66" s="120"/>
      <c r="KY66" s="120"/>
      <c r="KZ66" s="120"/>
      <c r="LA66" s="120"/>
      <c r="LB66" s="120"/>
      <c r="LC66" s="120"/>
      <c r="LD66" s="120"/>
      <c r="LE66" s="120"/>
      <c r="LF66" s="120"/>
      <c r="LG66" s="120"/>
      <c r="LH66" s="120"/>
      <c r="LI66" s="120"/>
      <c r="LJ66" s="120"/>
      <c r="LK66" s="120"/>
      <c r="LL66" s="120"/>
      <c r="LM66" s="120"/>
      <c r="LN66" s="120"/>
      <c r="LO66" s="120"/>
      <c r="LP66" s="120"/>
      <c r="LQ66" s="120"/>
      <c r="LR66" s="120"/>
      <c r="LS66" s="120"/>
      <c r="LT66" s="120"/>
      <c r="LU66" s="120"/>
      <c r="LV66" s="120"/>
      <c r="LW66" s="120"/>
      <c r="LX66" s="120"/>
      <c r="LY66" s="120"/>
      <c r="LZ66" s="120"/>
      <c r="MA66" s="120"/>
      <c r="MB66" s="120"/>
      <c r="MC66" s="120"/>
      <c r="MD66" s="120"/>
      <c r="ME66" s="120"/>
      <c r="MF66" s="120"/>
      <c r="MG66" s="120"/>
      <c r="MH66" s="120"/>
      <c r="MI66" s="120"/>
      <c r="MJ66" s="120"/>
      <c r="MK66" s="120"/>
      <c r="ML66" s="120"/>
      <c r="MM66" s="120"/>
      <c r="MN66" s="120"/>
      <c r="MO66" s="120"/>
      <c r="MP66" s="120"/>
      <c r="MQ66" s="120"/>
      <c r="MR66" s="120"/>
      <c r="MS66" s="120"/>
      <c r="MT66" s="120"/>
      <c r="MU66" s="120"/>
      <c r="MV66" s="120"/>
      <c r="MW66" s="120"/>
      <c r="MX66" s="120"/>
      <c r="MY66" s="120"/>
      <c r="MZ66" s="120"/>
      <c r="NA66" s="120"/>
      <c r="NB66" s="120"/>
      <c r="NC66" s="120"/>
      <c r="ND66" s="120"/>
      <c r="NE66" s="120"/>
      <c r="NF66" s="120"/>
      <c r="NG66" s="120"/>
      <c r="NH66" s="120"/>
      <c r="NI66" s="120"/>
      <c r="NJ66" s="120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0"/>
      <c r="NY66" s="120"/>
      <c r="NZ66" s="120"/>
      <c r="OA66" s="120"/>
      <c r="OB66" s="120"/>
      <c r="OC66" s="120"/>
      <c r="OD66" s="120"/>
      <c r="OE66" s="120"/>
      <c r="OF66" s="120"/>
      <c r="OG66" s="120"/>
      <c r="OH66" s="120"/>
      <c r="OI66" s="120"/>
      <c r="OJ66" s="120"/>
      <c r="OK66" s="120"/>
      <c r="OL66" s="120"/>
      <c r="OM66" s="120"/>
      <c r="ON66" s="120"/>
      <c r="OO66" s="120"/>
      <c r="OP66" s="120"/>
      <c r="OQ66" s="120"/>
      <c r="OR66" s="120"/>
      <c r="OS66" s="120"/>
      <c r="OT66" s="120"/>
      <c r="OU66" s="120"/>
      <c r="OV66" s="120"/>
      <c r="OW66" s="120"/>
      <c r="OX66" s="120"/>
      <c r="OY66" s="120"/>
      <c r="OZ66" s="120"/>
      <c r="PA66" s="120"/>
      <c r="PB66" s="120"/>
      <c r="PC66" s="120"/>
      <c r="PD66" s="120"/>
      <c r="PE66" s="120"/>
      <c r="PF66" s="120"/>
      <c r="PG66" s="120"/>
      <c r="PH66" s="120"/>
      <c r="PI66" s="120"/>
      <c r="PJ66" s="120"/>
      <c r="PK66" s="120"/>
      <c r="PL66" s="120"/>
      <c r="PM66" s="120"/>
      <c r="PN66" s="120"/>
      <c r="PO66" s="120"/>
      <c r="PP66" s="120"/>
      <c r="PQ66" s="120"/>
      <c r="PR66" s="120"/>
      <c r="PS66" s="120"/>
      <c r="PT66" s="120"/>
      <c r="PU66" s="120"/>
      <c r="PV66" s="120"/>
      <c r="PW66" s="120"/>
      <c r="PX66" s="120"/>
      <c r="PY66" s="120"/>
      <c r="PZ66" s="120"/>
      <c r="QA66" s="120"/>
      <c r="QB66" s="120"/>
      <c r="QC66" s="120"/>
      <c r="QD66" s="120"/>
      <c r="QE66" s="120"/>
      <c r="QF66" s="120"/>
      <c r="QG66" s="120"/>
      <c r="QH66" s="120"/>
      <c r="QI66" s="120"/>
      <c r="QJ66" s="120"/>
      <c r="QK66" s="120"/>
      <c r="QL66" s="120"/>
      <c r="QM66" s="120"/>
      <c r="QN66" s="120"/>
      <c r="QO66" s="120"/>
      <c r="QP66" s="120"/>
      <c r="QQ66" s="120"/>
      <c r="QR66" s="120"/>
      <c r="QS66" s="120"/>
      <c r="QT66" s="120"/>
      <c r="QU66" s="120"/>
      <c r="QV66" s="120"/>
      <c r="QW66" s="120"/>
      <c r="QX66" s="120"/>
      <c r="QY66" s="120"/>
      <c r="QZ66" s="120"/>
      <c r="RA66" s="120"/>
      <c r="RB66" s="120"/>
      <c r="RC66" s="120"/>
      <c r="RD66" s="120"/>
      <c r="RE66" s="120"/>
      <c r="RF66" s="120"/>
      <c r="RG66" s="120"/>
      <c r="RH66" s="120"/>
      <c r="RI66" s="120"/>
      <c r="RJ66" s="120"/>
      <c r="RK66" s="120"/>
      <c r="RL66" s="120"/>
      <c r="RM66" s="120"/>
      <c r="RN66" s="120"/>
      <c r="RO66" s="120"/>
      <c r="RP66" s="120"/>
      <c r="RQ66" s="120"/>
      <c r="RR66" s="120"/>
      <c r="RS66" s="120"/>
      <c r="RT66" s="120"/>
      <c r="RU66" s="120"/>
      <c r="RV66" s="120"/>
      <c r="RW66" s="120"/>
      <c r="RX66" s="120"/>
      <c r="RY66" s="120"/>
      <c r="RZ66" s="120"/>
      <c r="SA66" s="120"/>
      <c r="SB66" s="120"/>
      <c r="SC66" s="120"/>
      <c r="SD66" s="120"/>
      <c r="SE66" s="120"/>
      <c r="SF66" s="120"/>
      <c r="SG66" s="120"/>
      <c r="SH66" s="120"/>
      <c r="SI66" s="120"/>
      <c r="SJ66" s="120"/>
      <c r="SK66" s="120"/>
      <c r="SL66" s="120"/>
      <c r="SM66" s="120"/>
      <c r="SN66" s="120"/>
      <c r="SO66" s="120"/>
      <c r="SP66" s="120"/>
      <c r="SQ66" s="120"/>
      <c r="SR66" s="120"/>
      <c r="SS66" s="120"/>
      <c r="ST66" s="120"/>
      <c r="SU66" s="120"/>
      <c r="SV66" s="120"/>
      <c r="SW66" s="120"/>
      <c r="SX66" s="120"/>
      <c r="SY66" s="120"/>
      <c r="SZ66" s="120"/>
      <c r="TA66" s="120"/>
      <c r="TB66" s="120"/>
      <c r="TC66" s="120"/>
      <c r="TD66" s="120"/>
      <c r="TE66" s="120"/>
      <c r="TF66" s="120"/>
      <c r="TG66" s="120"/>
      <c r="TH66" s="120"/>
      <c r="TI66" s="120"/>
      <c r="TJ66" s="120"/>
      <c r="TK66" s="120"/>
      <c r="TL66" s="120"/>
      <c r="TM66" s="120"/>
      <c r="TN66" s="120"/>
      <c r="TO66" s="120"/>
      <c r="TP66" s="120"/>
      <c r="TQ66" s="120"/>
      <c r="TR66" s="120"/>
      <c r="TS66" s="120"/>
      <c r="TT66" s="120"/>
      <c r="TU66" s="120"/>
      <c r="TV66" s="120"/>
      <c r="TW66" s="120"/>
      <c r="TX66" s="120"/>
      <c r="TY66" s="120"/>
      <c r="TZ66" s="120"/>
      <c r="UA66" s="120"/>
      <c r="UB66" s="120"/>
      <c r="UC66" s="120"/>
      <c r="UD66" s="120"/>
      <c r="UE66" s="120"/>
      <c r="UF66" s="120"/>
      <c r="UG66" s="120"/>
      <c r="UH66" s="120"/>
      <c r="UI66" s="120"/>
      <c r="UJ66" s="120"/>
      <c r="UK66" s="120"/>
      <c r="UL66" s="120"/>
      <c r="UM66" s="120"/>
      <c r="UN66" s="120"/>
      <c r="UO66" s="120"/>
      <c r="UP66" s="120"/>
      <c r="UQ66" s="120"/>
      <c r="UR66" s="120"/>
      <c r="US66" s="120"/>
      <c r="UT66" s="120"/>
      <c r="UU66" s="120"/>
      <c r="UV66" s="120"/>
      <c r="UW66" s="120"/>
      <c r="UX66" s="120"/>
      <c r="UY66" s="120"/>
      <c r="UZ66" s="120"/>
      <c r="VA66" s="120"/>
      <c r="VB66" s="120"/>
      <c r="VC66" s="120"/>
      <c r="VD66" s="120"/>
      <c r="VE66" s="120"/>
      <c r="VF66" s="120"/>
      <c r="VG66" s="120"/>
      <c r="VH66" s="120"/>
      <c r="VI66" s="120"/>
      <c r="VJ66" s="120"/>
      <c r="VK66" s="120"/>
      <c r="VL66" s="120"/>
      <c r="VM66" s="120"/>
      <c r="VN66" s="120"/>
      <c r="VO66" s="120"/>
      <c r="VP66" s="120"/>
      <c r="VQ66" s="120"/>
      <c r="VR66" s="120"/>
      <c r="VS66" s="120"/>
      <c r="VT66" s="120"/>
      <c r="VU66" s="120"/>
      <c r="VV66" s="120"/>
      <c r="VW66" s="120"/>
      <c r="VX66" s="120"/>
      <c r="VY66" s="120"/>
      <c r="VZ66" s="120"/>
      <c r="WA66" s="120"/>
      <c r="WB66" s="120"/>
      <c r="WC66" s="120"/>
      <c r="WD66" s="120"/>
      <c r="WE66" s="120"/>
      <c r="WF66" s="120"/>
      <c r="WG66" s="120"/>
      <c r="WH66" s="120"/>
      <c r="WI66" s="120"/>
      <c r="WJ66" s="120"/>
      <c r="WK66" s="120"/>
      <c r="WL66" s="120"/>
      <c r="WM66" s="120"/>
      <c r="WN66" s="120"/>
      <c r="WO66" s="120"/>
      <c r="WP66" s="120"/>
      <c r="WQ66" s="120"/>
      <c r="WR66" s="120"/>
      <c r="WS66" s="120"/>
      <c r="WT66" s="120"/>
      <c r="WU66" s="120"/>
      <c r="WV66" s="120"/>
      <c r="WW66" s="120"/>
      <c r="WX66" s="120"/>
      <c r="WY66" s="120"/>
      <c r="WZ66" s="120"/>
      <c r="XA66" s="120"/>
      <c r="XB66" s="120"/>
      <c r="XC66" s="120"/>
      <c r="XD66" s="120"/>
      <c r="XE66" s="120"/>
      <c r="XF66" s="120"/>
      <c r="XG66" s="120"/>
      <c r="XH66" s="120"/>
      <c r="XI66" s="120"/>
      <c r="XJ66" s="120"/>
      <c r="XK66" s="120"/>
      <c r="XL66" s="120"/>
      <c r="XM66" s="120"/>
      <c r="XN66" s="120"/>
      <c r="XO66" s="120"/>
      <c r="XP66" s="120"/>
      <c r="XQ66" s="120"/>
      <c r="XR66" s="120"/>
      <c r="XS66" s="120"/>
      <c r="XT66" s="120"/>
      <c r="XU66" s="120"/>
      <c r="XV66" s="120"/>
      <c r="XW66" s="120"/>
      <c r="XX66" s="120"/>
      <c r="XY66" s="120"/>
      <c r="XZ66" s="120"/>
      <c r="YA66" s="120"/>
      <c r="YB66" s="120"/>
      <c r="YC66" s="120"/>
      <c r="YD66" s="120"/>
      <c r="YE66" s="120"/>
      <c r="YF66" s="120"/>
      <c r="YG66" s="120"/>
      <c r="YH66" s="120"/>
      <c r="YI66" s="120"/>
      <c r="YJ66" s="120"/>
      <c r="YK66" s="120"/>
      <c r="YL66" s="120"/>
      <c r="YM66" s="120"/>
      <c r="YN66" s="120"/>
      <c r="YO66" s="120"/>
      <c r="YP66" s="120"/>
      <c r="YQ66" s="120"/>
      <c r="YR66" s="120"/>
      <c r="YS66" s="120"/>
      <c r="YT66" s="120"/>
      <c r="YU66" s="120"/>
      <c r="YV66" s="120"/>
      <c r="YW66" s="120"/>
      <c r="YX66" s="120"/>
      <c r="YY66" s="120"/>
      <c r="YZ66" s="120"/>
      <c r="ZA66" s="120"/>
      <c r="ZB66" s="120"/>
      <c r="ZC66" s="120"/>
      <c r="ZD66" s="120"/>
      <c r="ZE66" s="120"/>
      <c r="ZF66" s="120"/>
      <c r="ZG66" s="120"/>
      <c r="ZH66" s="120"/>
      <c r="ZI66" s="120"/>
      <c r="ZJ66" s="120"/>
      <c r="ZK66" s="120"/>
      <c r="ZL66" s="120"/>
      <c r="ZM66" s="120"/>
      <c r="ZN66" s="120"/>
      <c r="ZO66" s="120"/>
      <c r="ZP66" s="120"/>
      <c r="ZQ66" s="120"/>
      <c r="ZR66" s="120"/>
      <c r="ZS66" s="120"/>
      <c r="ZT66" s="120"/>
      <c r="ZU66" s="120"/>
      <c r="ZV66" s="120"/>
      <c r="ZW66" s="120"/>
      <c r="ZX66" s="120"/>
      <c r="ZY66" s="120"/>
      <c r="ZZ66" s="120"/>
      <c r="AAA66" s="120"/>
    </row>
    <row r="67" spans="1:703" hidden="1" outlineLevel="1">
      <c r="A67" s="62">
        <v>42248</v>
      </c>
      <c r="B67" s="120">
        <v>2504.8519064100001</v>
      </c>
      <c r="C67" s="120">
        <v>824.06100103000006</v>
      </c>
      <c r="D67" s="120">
        <v>0.80862959999999995</v>
      </c>
      <c r="E67" s="120">
        <v>586.53615259000003</v>
      </c>
      <c r="F67" s="120">
        <v>1.04558251</v>
      </c>
      <c r="G67" s="120">
        <v>1.10441554</v>
      </c>
      <c r="H67" s="120">
        <v>17.455203220000001</v>
      </c>
      <c r="I67" s="120">
        <v>912.67699908999998</v>
      </c>
      <c r="J67" s="120">
        <v>76.376930880000003</v>
      </c>
      <c r="K67" s="120">
        <v>0.41488559000000003</v>
      </c>
      <c r="L67" s="120">
        <v>1.98755817</v>
      </c>
      <c r="M67" s="176" t="s">
        <v>191</v>
      </c>
      <c r="N67" s="120">
        <v>70.432554670000002</v>
      </c>
      <c r="O67" s="120">
        <v>0.85970080000000004</v>
      </c>
      <c r="P67" s="120">
        <v>0.99331225000000001</v>
      </c>
      <c r="Q67" s="120">
        <v>0.33611626</v>
      </c>
      <c r="R67" s="120">
        <v>9.5850841800000008</v>
      </c>
      <c r="S67" s="120">
        <v>8.2159999999999999E-5</v>
      </c>
      <c r="T67" s="120">
        <v>0.17769787000000001</v>
      </c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20"/>
      <c r="DN67" s="120"/>
      <c r="DO67" s="120"/>
      <c r="DP67" s="120"/>
      <c r="DQ67" s="120"/>
      <c r="DR67" s="120"/>
      <c r="DS67" s="120"/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/>
      <c r="EG67" s="120"/>
      <c r="EH67" s="120"/>
      <c r="EI67" s="120"/>
      <c r="EJ67" s="120"/>
      <c r="EK67" s="120"/>
      <c r="EL67" s="120"/>
      <c r="EM67" s="120"/>
      <c r="EN67" s="120"/>
      <c r="EO67" s="120"/>
      <c r="EP67" s="120"/>
      <c r="EQ67" s="120"/>
      <c r="ER67" s="120"/>
      <c r="ES67" s="120"/>
      <c r="ET67" s="120"/>
      <c r="EU67" s="120"/>
      <c r="EV67" s="120"/>
      <c r="EW67" s="120"/>
      <c r="EX67" s="120"/>
      <c r="EY67" s="120"/>
      <c r="EZ67" s="120"/>
      <c r="FA67" s="120"/>
      <c r="FB67" s="120"/>
      <c r="FC67" s="120"/>
      <c r="FD67" s="120"/>
      <c r="FE67" s="120"/>
      <c r="FF67" s="120"/>
      <c r="FG67" s="120"/>
      <c r="FH67" s="120"/>
      <c r="FI67" s="120"/>
      <c r="FJ67" s="120"/>
      <c r="FK67" s="120"/>
      <c r="FL67" s="120"/>
      <c r="FM67" s="120"/>
      <c r="FN67" s="120"/>
      <c r="FO67" s="120"/>
      <c r="FP67" s="120"/>
      <c r="FQ67" s="120"/>
      <c r="FR67" s="120"/>
      <c r="FS67" s="120"/>
      <c r="FT67" s="120"/>
      <c r="FU67" s="120"/>
      <c r="FV67" s="120"/>
      <c r="FW67" s="120"/>
      <c r="FX67" s="120"/>
      <c r="FY67" s="120"/>
      <c r="FZ67" s="120"/>
      <c r="GA67" s="120"/>
      <c r="GB67" s="120"/>
      <c r="GC67" s="120"/>
      <c r="GD67" s="120"/>
      <c r="GE67" s="120"/>
      <c r="GF67" s="120"/>
      <c r="GG67" s="120"/>
      <c r="GH67" s="120"/>
      <c r="GI67" s="120"/>
      <c r="GJ67" s="120"/>
      <c r="GK67" s="120"/>
      <c r="GL67" s="120"/>
      <c r="GM67" s="120"/>
      <c r="GN67" s="120"/>
      <c r="GO67" s="120"/>
      <c r="GP67" s="120"/>
      <c r="GQ67" s="120"/>
      <c r="GR67" s="120"/>
      <c r="GS67" s="120"/>
      <c r="GT67" s="120"/>
      <c r="GU67" s="120"/>
      <c r="GV67" s="120"/>
      <c r="GW67" s="120"/>
      <c r="GX67" s="120"/>
      <c r="GY67" s="120"/>
      <c r="GZ67" s="120"/>
      <c r="HA67" s="120"/>
      <c r="HB67" s="120"/>
      <c r="HC67" s="120"/>
      <c r="HD67" s="120"/>
      <c r="HE67" s="120"/>
      <c r="HF67" s="120"/>
      <c r="HG67" s="120"/>
      <c r="HH67" s="120"/>
      <c r="HI67" s="120"/>
      <c r="HJ67" s="120"/>
      <c r="HK67" s="120"/>
      <c r="HL67" s="120"/>
      <c r="HM67" s="120"/>
      <c r="HN67" s="120"/>
      <c r="HO67" s="120"/>
      <c r="HP67" s="120"/>
      <c r="HQ67" s="120"/>
      <c r="HR67" s="120"/>
      <c r="HS67" s="120"/>
      <c r="HT67" s="120"/>
      <c r="HU67" s="120"/>
      <c r="HV67" s="120"/>
      <c r="HW67" s="120"/>
      <c r="HX67" s="120"/>
      <c r="HY67" s="120"/>
      <c r="HZ67" s="120"/>
      <c r="IA67" s="120"/>
      <c r="IB67" s="120"/>
      <c r="IC67" s="120"/>
      <c r="ID67" s="120"/>
      <c r="IE67" s="120"/>
      <c r="IF67" s="120"/>
      <c r="IG67" s="120"/>
      <c r="IH67" s="120"/>
      <c r="II67" s="120"/>
      <c r="IJ67" s="120"/>
      <c r="IK67" s="120"/>
      <c r="IL67" s="120"/>
      <c r="IM67" s="120"/>
      <c r="IN67" s="120"/>
      <c r="IO67" s="120"/>
      <c r="IP67" s="120"/>
      <c r="IQ67" s="120"/>
      <c r="IR67" s="120"/>
      <c r="IS67" s="120"/>
      <c r="IT67" s="120"/>
      <c r="IU67" s="120"/>
      <c r="IV67" s="120"/>
      <c r="IW67" s="120"/>
      <c r="IX67" s="120"/>
      <c r="IY67" s="120"/>
      <c r="IZ67" s="120"/>
      <c r="JA67" s="120"/>
      <c r="JB67" s="120"/>
      <c r="JC67" s="120"/>
      <c r="JD67" s="120"/>
      <c r="JE67" s="120"/>
      <c r="JF67" s="120"/>
      <c r="JG67" s="120"/>
      <c r="JH67" s="120"/>
      <c r="JI67" s="120"/>
      <c r="JJ67" s="120"/>
      <c r="JK67" s="120"/>
      <c r="JL67" s="120"/>
      <c r="JM67" s="120"/>
      <c r="JN67" s="120"/>
      <c r="JO67" s="120"/>
      <c r="JP67" s="120"/>
      <c r="JQ67" s="120"/>
      <c r="JR67" s="120"/>
      <c r="JS67" s="120"/>
      <c r="JT67" s="120"/>
      <c r="JU67" s="120"/>
      <c r="JV67" s="120"/>
      <c r="JW67" s="120"/>
      <c r="JX67" s="120"/>
      <c r="JY67" s="120"/>
      <c r="JZ67" s="120"/>
      <c r="KA67" s="120"/>
      <c r="KB67" s="120"/>
      <c r="KC67" s="120"/>
      <c r="KD67" s="120"/>
      <c r="KE67" s="120"/>
      <c r="KF67" s="120"/>
      <c r="KG67" s="120"/>
      <c r="KH67" s="120"/>
      <c r="KI67" s="120"/>
      <c r="KJ67" s="120"/>
      <c r="KK67" s="120"/>
      <c r="KL67" s="120"/>
      <c r="KM67" s="120"/>
      <c r="KN67" s="120"/>
      <c r="KO67" s="120"/>
      <c r="KP67" s="120"/>
      <c r="KQ67" s="120"/>
      <c r="KR67" s="120"/>
      <c r="KS67" s="120"/>
      <c r="KT67" s="120"/>
      <c r="KU67" s="120"/>
      <c r="KV67" s="120"/>
      <c r="KW67" s="120"/>
      <c r="KX67" s="120"/>
      <c r="KY67" s="120"/>
      <c r="KZ67" s="120"/>
      <c r="LA67" s="120"/>
      <c r="LB67" s="120"/>
      <c r="LC67" s="120"/>
      <c r="LD67" s="120"/>
      <c r="LE67" s="120"/>
      <c r="LF67" s="120"/>
      <c r="LG67" s="120"/>
      <c r="LH67" s="120"/>
      <c r="LI67" s="120"/>
      <c r="LJ67" s="120"/>
      <c r="LK67" s="120"/>
      <c r="LL67" s="120"/>
      <c r="LM67" s="120"/>
      <c r="LN67" s="120"/>
      <c r="LO67" s="120"/>
      <c r="LP67" s="120"/>
      <c r="LQ67" s="120"/>
      <c r="LR67" s="120"/>
      <c r="LS67" s="120"/>
      <c r="LT67" s="120"/>
      <c r="LU67" s="120"/>
      <c r="LV67" s="120"/>
      <c r="LW67" s="120"/>
      <c r="LX67" s="120"/>
      <c r="LY67" s="120"/>
      <c r="LZ67" s="120"/>
      <c r="MA67" s="120"/>
      <c r="MB67" s="120"/>
      <c r="MC67" s="120"/>
      <c r="MD67" s="120"/>
      <c r="ME67" s="120"/>
      <c r="MF67" s="120"/>
      <c r="MG67" s="120"/>
      <c r="MH67" s="120"/>
      <c r="MI67" s="120"/>
      <c r="MJ67" s="120"/>
      <c r="MK67" s="120"/>
      <c r="ML67" s="120"/>
      <c r="MM67" s="120"/>
      <c r="MN67" s="120"/>
      <c r="MO67" s="120"/>
      <c r="MP67" s="120"/>
      <c r="MQ67" s="120"/>
      <c r="MR67" s="120"/>
      <c r="MS67" s="120"/>
      <c r="MT67" s="120"/>
      <c r="MU67" s="120"/>
      <c r="MV67" s="120"/>
      <c r="MW67" s="120"/>
      <c r="MX67" s="120"/>
      <c r="MY67" s="120"/>
      <c r="MZ67" s="120"/>
      <c r="NA67" s="120"/>
      <c r="NB67" s="120"/>
      <c r="NC67" s="120"/>
      <c r="ND67" s="120"/>
      <c r="NE67" s="120"/>
      <c r="NF67" s="120"/>
      <c r="NG67" s="120"/>
      <c r="NH67" s="120"/>
      <c r="NI67" s="120"/>
      <c r="NJ67" s="120"/>
      <c r="NK67" s="120"/>
      <c r="NL67" s="120"/>
      <c r="NM67" s="120"/>
      <c r="NN67" s="120"/>
      <c r="NO67" s="120"/>
      <c r="NP67" s="120"/>
      <c r="NQ67" s="120"/>
      <c r="NR67" s="120"/>
      <c r="NS67" s="120"/>
      <c r="NT67" s="120"/>
      <c r="NU67" s="120"/>
      <c r="NV67" s="120"/>
      <c r="NW67" s="120"/>
      <c r="NX67" s="120"/>
      <c r="NY67" s="120"/>
      <c r="NZ67" s="120"/>
      <c r="OA67" s="120"/>
      <c r="OB67" s="120"/>
      <c r="OC67" s="120"/>
      <c r="OD67" s="120"/>
      <c r="OE67" s="120"/>
      <c r="OF67" s="120"/>
      <c r="OG67" s="120"/>
      <c r="OH67" s="120"/>
      <c r="OI67" s="120"/>
      <c r="OJ67" s="120"/>
      <c r="OK67" s="120"/>
      <c r="OL67" s="120"/>
      <c r="OM67" s="120"/>
      <c r="ON67" s="120"/>
      <c r="OO67" s="120"/>
      <c r="OP67" s="120"/>
      <c r="OQ67" s="120"/>
      <c r="OR67" s="120"/>
      <c r="OS67" s="120"/>
      <c r="OT67" s="120"/>
      <c r="OU67" s="120"/>
      <c r="OV67" s="120"/>
      <c r="OW67" s="120"/>
      <c r="OX67" s="120"/>
      <c r="OY67" s="120"/>
      <c r="OZ67" s="120"/>
      <c r="PA67" s="120"/>
      <c r="PB67" s="120"/>
      <c r="PC67" s="120"/>
      <c r="PD67" s="120"/>
      <c r="PE67" s="120"/>
      <c r="PF67" s="120"/>
      <c r="PG67" s="120"/>
      <c r="PH67" s="120"/>
      <c r="PI67" s="120"/>
      <c r="PJ67" s="120"/>
      <c r="PK67" s="120"/>
      <c r="PL67" s="120"/>
      <c r="PM67" s="120"/>
      <c r="PN67" s="120"/>
      <c r="PO67" s="120"/>
      <c r="PP67" s="120"/>
      <c r="PQ67" s="120"/>
      <c r="PR67" s="120"/>
      <c r="PS67" s="120"/>
      <c r="PT67" s="120"/>
      <c r="PU67" s="120"/>
      <c r="PV67" s="120"/>
      <c r="PW67" s="120"/>
      <c r="PX67" s="120"/>
      <c r="PY67" s="120"/>
      <c r="PZ67" s="120"/>
      <c r="QA67" s="120"/>
      <c r="QB67" s="120"/>
      <c r="QC67" s="120"/>
      <c r="QD67" s="120"/>
      <c r="QE67" s="120"/>
      <c r="QF67" s="120"/>
      <c r="QG67" s="120"/>
      <c r="QH67" s="120"/>
      <c r="QI67" s="120"/>
      <c r="QJ67" s="120"/>
      <c r="QK67" s="120"/>
      <c r="QL67" s="120"/>
      <c r="QM67" s="120"/>
      <c r="QN67" s="120"/>
      <c r="QO67" s="120"/>
      <c r="QP67" s="120"/>
      <c r="QQ67" s="120"/>
      <c r="QR67" s="120"/>
      <c r="QS67" s="120"/>
      <c r="QT67" s="120"/>
      <c r="QU67" s="120"/>
      <c r="QV67" s="120"/>
      <c r="QW67" s="120"/>
      <c r="QX67" s="120"/>
      <c r="QY67" s="120"/>
      <c r="QZ67" s="120"/>
      <c r="RA67" s="120"/>
      <c r="RB67" s="120"/>
      <c r="RC67" s="120"/>
      <c r="RD67" s="120"/>
      <c r="RE67" s="120"/>
      <c r="RF67" s="120"/>
      <c r="RG67" s="120"/>
      <c r="RH67" s="120"/>
      <c r="RI67" s="120"/>
      <c r="RJ67" s="120"/>
      <c r="RK67" s="120"/>
      <c r="RL67" s="120"/>
      <c r="RM67" s="120"/>
      <c r="RN67" s="120"/>
      <c r="RO67" s="120"/>
      <c r="RP67" s="120"/>
      <c r="RQ67" s="120"/>
      <c r="RR67" s="120"/>
      <c r="RS67" s="120"/>
      <c r="RT67" s="120"/>
      <c r="RU67" s="120"/>
      <c r="RV67" s="120"/>
      <c r="RW67" s="120"/>
      <c r="RX67" s="120"/>
      <c r="RY67" s="120"/>
      <c r="RZ67" s="120"/>
      <c r="SA67" s="120"/>
      <c r="SB67" s="120"/>
      <c r="SC67" s="120"/>
      <c r="SD67" s="120"/>
      <c r="SE67" s="120"/>
      <c r="SF67" s="120"/>
      <c r="SG67" s="120"/>
      <c r="SH67" s="120"/>
      <c r="SI67" s="120"/>
      <c r="SJ67" s="120"/>
      <c r="SK67" s="120"/>
      <c r="SL67" s="120"/>
      <c r="SM67" s="120"/>
      <c r="SN67" s="120"/>
      <c r="SO67" s="120"/>
      <c r="SP67" s="120"/>
      <c r="SQ67" s="120"/>
      <c r="SR67" s="120"/>
      <c r="SS67" s="120"/>
      <c r="ST67" s="120"/>
      <c r="SU67" s="120"/>
      <c r="SV67" s="120"/>
      <c r="SW67" s="120"/>
      <c r="SX67" s="120"/>
      <c r="SY67" s="120"/>
      <c r="SZ67" s="120"/>
      <c r="TA67" s="120"/>
      <c r="TB67" s="120"/>
      <c r="TC67" s="120"/>
      <c r="TD67" s="120"/>
      <c r="TE67" s="120"/>
      <c r="TF67" s="120"/>
      <c r="TG67" s="120"/>
      <c r="TH67" s="120"/>
      <c r="TI67" s="120"/>
      <c r="TJ67" s="120"/>
      <c r="TK67" s="120"/>
      <c r="TL67" s="120"/>
      <c r="TM67" s="120"/>
      <c r="TN67" s="120"/>
      <c r="TO67" s="120"/>
      <c r="TP67" s="120"/>
      <c r="TQ67" s="120"/>
      <c r="TR67" s="120"/>
      <c r="TS67" s="120"/>
      <c r="TT67" s="120"/>
      <c r="TU67" s="120"/>
      <c r="TV67" s="120"/>
      <c r="TW67" s="120"/>
      <c r="TX67" s="120"/>
      <c r="TY67" s="120"/>
      <c r="TZ67" s="120"/>
      <c r="UA67" s="120"/>
      <c r="UB67" s="120"/>
      <c r="UC67" s="120"/>
      <c r="UD67" s="120"/>
      <c r="UE67" s="120"/>
      <c r="UF67" s="120"/>
      <c r="UG67" s="120"/>
      <c r="UH67" s="120"/>
      <c r="UI67" s="120"/>
      <c r="UJ67" s="120"/>
      <c r="UK67" s="120"/>
      <c r="UL67" s="120"/>
      <c r="UM67" s="120"/>
      <c r="UN67" s="120"/>
      <c r="UO67" s="120"/>
      <c r="UP67" s="120"/>
      <c r="UQ67" s="120"/>
      <c r="UR67" s="120"/>
      <c r="US67" s="120"/>
      <c r="UT67" s="120"/>
      <c r="UU67" s="120"/>
      <c r="UV67" s="120"/>
      <c r="UW67" s="120"/>
      <c r="UX67" s="120"/>
      <c r="UY67" s="120"/>
      <c r="UZ67" s="120"/>
      <c r="VA67" s="120"/>
      <c r="VB67" s="120"/>
      <c r="VC67" s="120"/>
      <c r="VD67" s="120"/>
      <c r="VE67" s="120"/>
      <c r="VF67" s="120"/>
      <c r="VG67" s="120"/>
      <c r="VH67" s="120"/>
      <c r="VI67" s="120"/>
      <c r="VJ67" s="120"/>
      <c r="VK67" s="120"/>
      <c r="VL67" s="120"/>
      <c r="VM67" s="120"/>
      <c r="VN67" s="120"/>
      <c r="VO67" s="120"/>
      <c r="VP67" s="120"/>
      <c r="VQ67" s="120"/>
      <c r="VR67" s="120"/>
      <c r="VS67" s="120"/>
      <c r="VT67" s="120"/>
      <c r="VU67" s="120"/>
      <c r="VV67" s="120"/>
      <c r="VW67" s="120"/>
      <c r="VX67" s="120"/>
      <c r="VY67" s="120"/>
      <c r="VZ67" s="120"/>
      <c r="WA67" s="120"/>
      <c r="WB67" s="120"/>
      <c r="WC67" s="120"/>
      <c r="WD67" s="120"/>
      <c r="WE67" s="120"/>
      <c r="WF67" s="120"/>
      <c r="WG67" s="120"/>
      <c r="WH67" s="120"/>
      <c r="WI67" s="120"/>
      <c r="WJ67" s="120"/>
      <c r="WK67" s="120"/>
      <c r="WL67" s="120"/>
      <c r="WM67" s="120"/>
      <c r="WN67" s="120"/>
      <c r="WO67" s="120"/>
      <c r="WP67" s="120"/>
      <c r="WQ67" s="120"/>
      <c r="WR67" s="120"/>
      <c r="WS67" s="120"/>
      <c r="WT67" s="120"/>
      <c r="WU67" s="120"/>
      <c r="WV67" s="120"/>
      <c r="WW67" s="120"/>
      <c r="WX67" s="120"/>
      <c r="WY67" s="120"/>
      <c r="WZ67" s="120"/>
      <c r="XA67" s="120"/>
      <c r="XB67" s="120"/>
      <c r="XC67" s="120"/>
      <c r="XD67" s="120"/>
      <c r="XE67" s="120"/>
      <c r="XF67" s="120"/>
      <c r="XG67" s="120"/>
      <c r="XH67" s="120"/>
      <c r="XI67" s="120"/>
      <c r="XJ67" s="120"/>
      <c r="XK67" s="120"/>
      <c r="XL67" s="120"/>
      <c r="XM67" s="120"/>
      <c r="XN67" s="120"/>
      <c r="XO67" s="120"/>
      <c r="XP67" s="120"/>
      <c r="XQ67" s="120"/>
      <c r="XR67" s="120"/>
      <c r="XS67" s="120"/>
      <c r="XT67" s="120"/>
      <c r="XU67" s="120"/>
      <c r="XV67" s="120"/>
      <c r="XW67" s="120"/>
      <c r="XX67" s="120"/>
      <c r="XY67" s="120"/>
      <c r="XZ67" s="120"/>
      <c r="YA67" s="120"/>
      <c r="YB67" s="120"/>
      <c r="YC67" s="120"/>
      <c r="YD67" s="120"/>
      <c r="YE67" s="120"/>
      <c r="YF67" s="120"/>
      <c r="YG67" s="120"/>
      <c r="YH67" s="120"/>
      <c r="YI67" s="120"/>
      <c r="YJ67" s="120"/>
      <c r="YK67" s="120"/>
      <c r="YL67" s="120"/>
      <c r="YM67" s="120"/>
      <c r="YN67" s="120"/>
      <c r="YO67" s="120"/>
      <c r="YP67" s="120"/>
      <c r="YQ67" s="120"/>
      <c r="YR67" s="120"/>
      <c r="YS67" s="120"/>
      <c r="YT67" s="120"/>
      <c r="YU67" s="120"/>
      <c r="YV67" s="120"/>
      <c r="YW67" s="120"/>
      <c r="YX67" s="120"/>
      <c r="YY67" s="120"/>
      <c r="YZ67" s="120"/>
      <c r="ZA67" s="120"/>
      <c r="ZB67" s="120"/>
      <c r="ZC67" s="120"/>
      <c r="ZD67" s="120"/>
      <c r="ZE67" s="120"/>
      <c r="ZF67" s="120"/>
      <c r="ZG67" s="120"/>
      <c r="ZH67" s="120"/>
      <c r="ZI67" s="120"/>
      <c r="ZJ67" s="120"/>
      <c r="ZK67" s="120"/>
      <c r="ZL67" s="120"/>
      <c r="ZM67" s="120"/>
      <c r="ZN67" s="120"/>
      <c r="ZO67" s="120"/>
      <c r="ZP67" s="120"/>
      <c r="ZQ67" s="120"/>
      <c r="ZR67" s="120"/>
      <c r="ZS67" s="120"/>
      <c r="ZT67" s="120"/>
      <c r="ZU67" s="120"/>
      <c r="ZV67" s="120"/>
      <c r="ZW67" s="120"/>
      <c r="ZX67" s="120"/>
      <c r="ZY67" s="120"/>
      <c r="ZZ67" s="120"/>
      <c r="AAA67" s="120"/>
    </row>
    <row r="68" spans="1:703" hidden="1" outlineLevel="1">
      <c r="A68" s="62">
        <v>42278</v>
      </c>
      <c r="B68" s="120">
        <v>2539.8871140599999</v>
      </c>
      <c r="C68" s="120">
        <v>833.44763206000005</v>
      </c>
      <c r="D68" s="120">
        <v>0.77047754000000002</v>
      </c>
      <c r="E68" s="120">
        <v>613.26289432999999</v>
      </c>
      <c r="F68" s="120">
        <v>2.0253787499999998</v>
      </c>
      <c r="G68" s="120">
        <v>0.59104230000000002</v>
      </c>
      <c r="H68" s="120">
        <v>17.532061070000001</v>
      </c>
      <c r="I68" s="120">
        <v>906.05569630000002</v>
      </c>
      <c r="J68" s="120">
        <v>79.717030289999997</v>
      </c>
      <c r="K68" s="120">
        <v>1.6010369600000001</v>
      </c>
      <c r="L68" s="120">
        <v>1.7864727600000001</v>
      </c>
      <c r="M68" s="176" t="s">
        <v>191</v>
      </c>
      <c r="N68" s="120">
        <v>71.275797280000006</v>
      </c>
      <c r="O68" s="120">
        <v>0.91825858000000005</v>
      </c>
      <c r="P68" s="120">
        <v>0.99748141000000001</v>
      </c>
      <c r="Q68" s="120">
        <v>0.29569482000000002</v>
      </c>
      <c r="R68" s="120">
        <v>9.4666300700000008</v>
      </c>
      <c r="S68" s="120">
        <v>8.331E-5</v>
      </c>
      <c r="T68" s="120">
        <v>0.14344623000000001</v>
      </c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  <c r="EG68" s="120"/>
      <c r="EH68" s="120"/>
      <c r="EI68" s="120"/>
      <c r="EJ68" s="120"/>
      <c r="EK68" s="120"/>
      <c r="EL68" s="120"/>
      <c r="EM68" s="120"/>
      <c r="EN68" s="120"/>
      <c r="EO68" s="120"/>
      <c r="EP68" s="120"/>
      <c r="EQ68" s="120"/>
      <c r="ER68" s="120"/>
      <c r="ES68" s="120"/>
      <c r="ET68" s="120"/>
      <c r="EU68" s="120"/>
      <c r="EV68" s="120"/>
      <c r="EW68" s="120"/>
      <c r="EX68" s="120"/>
      <c r="EY68" s="120"/>
      <c r="EZ68" s="120"/>
      <c r="FA68" s="120"/>
      <c r="FB68" s="120"/>
      <c r="FC68" s="120"/>
      <c r="FD68" s="120"/>
      <c r="FE68" s="120"/>
      <c r="FF68" s="120"/>
      <c r="FG68" s="120"/>
      <c r="FH68" s="120"/>
      <c r="FI68" s="120"/>
      <c r="FJ68" s="120"/>
      <c r="FK68" s="120"/>
      <c r="FL68" s="120"/>
      <c r="FM68" s="120"/>
      <c r="FN68" s="120"/>
      <c r="FO68" s="120"/>
      <c r="FP68" s="120"/>
      <c r="FQ68" s="120"/>
      <c r="FR68" s="120"/>
      <c r="FS68" s="120"/>
      <c r="FT68" s="120"/>
      <c r="FU68" s="120"/>
      <c r="FV68" s="120"/>
      <c r="FW68" s="120"/>
      <c r="FX68" s="120"/>
      <c r="FY68" s="120"/>
      <c r="FZ68" s="120"/>
      <c r="GA68" s="120"/>
      <c r="GB68" s="120"/>
      <c r="GC68" s="120"/>
      <c r="GD68" s="120"/>
      <c r="GE68" s="120"/>
      <c r="GF68" s="120"/>
      <c r="GG68" s="120"/>
      <c r="GH68" s="120"/>
      <c r="GI68" s="120"/>
      <c r="GJ68" s="120"/>
      <c r="GK68" s="120"/>
      <c r="GL68" s="120"/>
      <c r="GM68" s="120"/>
      <c r="GN68" s="120"/>
      <c r="GO68" s="120"/>
      <c r="GP68" s="120"/>
      <c r="GQ68" s="120"/>
      <c r="GR68" s="120"/>
      <c r="GS68" s="120"/>
      <c r="GT68" s="120"/>
      <c r="GU68" s="120"/>
      <c r="GV68" s="120"/>
      <c r="GW68" s="120"/>
      <c r="GX68" s="120"/>
      <c r="GY68" s="120"/>
      <c r="GZ68" s="120"/>
      <c r="HA68" s="120"/>
      <c r="HB68" s="120"/>
      <c r="HC68" s="120"/>
      <c r="HD68" s="120"/>
      <c r="HE68" s="120"/>
      <c r="HF68" s="120"/>
      <c r="HG68" s="120"/>
      <c r="HH68" s="120"/>
      <c r="HI68" s="120"/>
      <c r="HJ68" s="120"/>
      <c r="HK68" s="120"/>
      <c r="HL68" s="120"/>
      <c r="HM68" s="120"/>
      <c r="HN68" s="120"/>
      <c r="HO68" s="120"/>
      <c r="HP68" s="120"/>
      <c r="HQ68" s="120"/>
      <c r="HR68" s="120"/>
      <c r="HS68" s="120"/>
      <c r="HT68" s="120"/>
      <c r="HU68" s="120"/>
      <c r="HV68" s="120"/>
      <c r="HW68" s="120"/>
      <c r="HX68" s="120"/>
      <c r="HY68" s="120"/>
      <c r="HZ68" s="120"/>
      <c r="IA68" s="120"/>
      <c r="IB68" s="120"/>
      <c r="IC68" s="120"/>
      <c r="ID68" s="120"/>
      <c r="IE68" s="120"/>
      <c r="IF68" s="120"/>
      <c r="IG68" s="120"/>
      <c r="IH68" s="120"/>
      <c r="II68" s="120"/>
      <c r="IJ68" s="120"/>
      <c r="IK68" s="120"/>
      <c r="IL68" s="120"/>
      <c r="IM68" s="120"/>
      <c r="IN68" s="120"/>
      <c r="IO68" s="120"/>
      <c r="IP68" s="120"/>
      <c r="IQ68" s="120"/>
      <c r="IR68" s="120"/>
      <c r="IS68" s="120"/>
      <c r="IT68" s="120"/>
      <c r="IU68" s="120"/>
      <c r="IV68" s="120"/>
      <c r="IW68" s="120"/>
      <c r="IX68" s="120"/>
      <c r="IY68" s="120"/>
      <c r="IZ68" s="120"/>
      <c r="JA68" s="120"/>
      <c r="JB68" s="120"/>
      <c r="JC68" s="120"/>
      <c r="JD68" s="120"/>
      <c r="JE68" s="120"/>
      <c r="JF68" s="120"/>
      <c r="JG68" s="120"/>
      <c r="JH68" s="120"/>
      <c r="JI68" s="120"/>
      <c r="JJ68" s="120"/>
      <c r="JK68" s="120"/>
      <c r="JL68" s="120"/>
      <c r="JM68" s="120"/>
      <c r="JN68" s="120"/>
      <c r="JO68" s="120"/>
      <c r="JP68" s="120"/>
      <c r="JQ68" s="120"/>
      <c r="JR68" s="120"/>
      <c r="JS68" s="120"/>
      <c r="JT68" s="120"/>
      <c r="JU68" s="120"/>
      <c r="JV68" s="120"/>
      <c r="JW68" s="120"/>
      <c r="JX68" s="120"/>
      <c r="JY68" s="120"/>
      <c r="JZ68" s="120"/>
      <c r="KA68" s="120"/>
      <c r="KB68" s="120"/>
      <c r="KC68" s="120"/>
      <c r="KD68" s="120"/>
      <c r="KE68" s="120"/>
      <c r="KF68" s="120"/>
      <c r="KG68" s="120"/>
      <c r="KH68" s="120"/>
      <c r="KI68" s="120"/>
      <c r="KJ68" s="120"/>
      <c r="KK68" s="120"/>
      <c r="KL68" s="120"/>
      <c r="KM68" s="120"/>
      <c r="KN68" s="120"/>
      <c r="KO68" s="120"/>
      <c r="KP68" s="120"/>
      <c r="KQ68" s="120"/>
      <c r="KR68" s="120"/>
      <c r="KS68" s="120"/>
      <c r="KT68" s="120"/>
      <c r="KU68" s="120"/>
      <c r="KV68" s="120"/>
      <c r="KW68" s="120"/>
      <c r="KX68" s="120"/>
      <c r="KY68" s="120"/>
      <c r="KZ68" s="120"/>
      <c r="LA68" s="120"/>
      <c r="LB68" s="120"/>
      <c r="LC68" s="120"/>
      <c r="LD68" s="120"/>
      <c r="LE68" s="120"/>
      <c r="LF68" s="120"/>
      <c r="LG68" s="120"/>
      <c r="LH68" s="120"/>
      <c r="LI68" s="120"/>
      <c r="LJ68" s="120"/>
      <c r="LK68" s="120"/>
      <c r="LL68" s="120"/>
      <c r="LM68" s="120"/>
      <c r="LN68" s="120"/>
      <c r="LO68" s="120"/>
      <c r="LP68" s="120"/>
      <c r="LQ68" s="120"/>
      <c r="LR68" s="120"/>
      <c r="LS68" s="120"/>
      <c r="LT68" s="120"/>
      <c r="LU68" s="120"/>
      <c r="LV68" s="120"/>
      <c r="LW68" s="120"/>
      <c r="LX68" s="120"/>
      <c r="LY68" s="120"/>
      <c r="LZ68" s="120"/>
      <c r="MA68" s="120"/>
      <c r="MB68" s="120"/>
      <c r="MC68" s="120"/>
      <c r="MD68" s="120"/>
      <c r="ME68" s="120"/>
      <c r="MF68" s="120"/>
      <c r="MG68" s="120"/>
      <c r="MH68" s="120"/>
      <c r="MI68" s="120"/>
      <c r="MJ68" s="120"/>
      <c r="MK68" s="120"/>
      <c r="ML68" s="120"/>
      <c r="MM68" s="120"/>
      <c r="MN68" s="120"/>
      <c r="MO68" s="120"/>
      <c r="MP68" s="120"/>
      <c r="MQ68" s="120"/>
      <c r="MR68" s="120"/>
      <c r="MS68" s="120"/>
      <c r="MT68" s="120"/>
      <c r="MU68" s="120"/>
      <c r="MV68" s="120"/>
      <c r="MW68" s="120"/>
      <c r="MX68" s="120"/>
      <c r="MY68" s="120"/>
      <c r="MZ68" s="120"/>
      <c r="NA68" s="120"/>
      <c r="NB68" s="120"/>
      <c r="NC68" s="120"/>
      <c r="ND68" s="120"/>
      <c r="NE68" s="120"/>
      <c r="NF68" s="120"/>
      <c r="NG68" s="120"/>
      <c r="NH68" s="120"/>
      <c r="NI68" s="120"/>
      <c r="NJ68" s="120"/>
      <c r="NK68" s="120"/>
      <c r="NL68" s="120"/>
      <c r="NM68" s="120"/>
      <c r="NN68" s="120"/>
      <c r="NO68" s="120"/>
      <c r="NP68" s="120"/>
      <c r="NQ68" s="120"/>
      <c r="NR68" s="120"/>
      <c r="NS68" s="120"/>
      <c r="NT68" s="120"/>
      <c r="NU68" s="120"/>
      <c r="NV68" s="120"/>
      <c r="NW68" s="120"/>
      <c r="NX68" s="120"/>
      <c r="NY68" s="120"/>
      <c r="NZ68" s="120"/>
      <c r="OA68" s="120"/>
      <c r="OB68" s="120"/>
      <c r="OC68" s="120"/>
      <c r="OD68" s="120"/>
      <c r="OE68" s="120"/>
      <c r="OF68" s="120"/>
      <c r="OG68" s="120"/>
      <c r="OH68" s="120"/>
      <c r="OI68" s="120"/>
      <c r="OJ68" s="120"/>
      <c r="OK68" s="120"/>
      <c r="OL68" s="120"/>
      <c r="OM68" s="120"/>
      <c r="ON68" s="120"/>
      <c r="OO68" s="120"/>
      <c r="OP68" s="120"/>
      <c r="OQ68" s="120"/>
      <c r="OR68" s="120"/>
      <c r="OS68" s="120"/>
      <c r="OT68" s="120"/>
      <c r="OU68" s="120"/>
      <c r="OV68" s="120"/>
      <c r="OW68" s="120"/>
      <c r="OX68" s="120"/>
      <c r="OY68" s="120"/>
      <c r="OZ68" s="120"/>
      <c r="PA68" s="120"/>
      <c r="PB68" s="120"/>
      <c r="PC68" s="120"/>
      <c r="PD68" s="120"/>
      <c r="PE68" s="120"/>
      <c r="PF68" s="120"/>
      <c r="PG68" s="120"/>
      <c r="PH68" s="120"/>
      <c r="PI68" s="120"/>
      <c r="PJ68" s="120"/>
      <c r="PK68" s="120"/>
      <c r="PL68" s="120"/>
      <c r="PM68" s="120"/>
      <c r="PN68" s="120"/>
      <c r="PO68" s="120"/>
      <c r="PP68" s="120"/>
      <c r="PQ68" s="120"/>
      <c r="PR68" s="120"/>
      <c r="PS68" s="120"/>
      <c r="PT68" s="120"/>
      <c r="PU68" s="120"/>
      <c r="PV68" s="120"/>
      <c r="PW68" s="120"/>
      <c r="PX68" s="120"/>
      <c r="PY68" s="120"/>
      <c r="PZ68" s="120"/>
      <c r="QA68" s="120"/>
      <c r="QB68" s="120"/>
      <c r="QC68" s="120"/>
      <c r="QD68" s="120"/>
      <c r="QE68" s="120"/>
      <c r="QF68" s="120"/>
      <c r="QG68" s="120"/>
      <c r="QH68" s="120"/>
      <c r="QI68" s="120"/>
      <c r="QJ68" s="120"/>
      <c r="QK68" s="120"/>
      <c r="QL68" s="120"/>
      <c r="QM68" s="120"/>
      <c r="QN68" s="120"/>
      <c r="QO68" s="120"/>
      <c r="QP68" s="120"/>
      <c r="QQ68" s="120"/>
      <c r="QR68" s="120"/>
      <c r="QS68" s="120"/>
      <c r="QT68" s="120"/>
      <c r="QU68" s="120"/>
      <c r="QV68" s="120"/>
      <c r="QW68" s="120"/>
      <c r="QX68" s="120"/>
      <c r="QY68" s="120"/>
      <c r="QZ68" s="120"/>
      <c r="RA68" s="120"/>
      <c r="RB68" s="120"/>
      <c r="RC68" s="120"/>
      <c r="RD68" s="120"/>
      <c r="RE68" s="120"/>
      <c r="RF68" s="120"/>
      <c r="RG68" s="120"/>
      <c r="RH68" s="120"/>
      <c r="RI68" s="120"/>
      <c r="RJ68" s="120"/>
      <c r="RK68" s="120"/>
      <c r="RL68" s="120"/>
      <c r="RM68" s="120"/>
      <c r="RN68" s="120"/>
      <c r="RO68" s="120"/>
      <c r="RP68" s="120"/>
      <c r="RQ68" s="120"/>
      <c r="RR68" s="120"/>
      <c r="RS68" s="120"/>
      <c r="RT68" s="120"/>
      <c r="RU68" s="120"/>
      <c r="RV68" s="120"/>
      <c r="RW68" s="120"/>
      <c r="RX68" s="120"/>
      <c r="RY68" s="120"/>
      <c r="RZ68" s="120"/>
      <c r="SA68" s="120"/>
      <c r="SB68" s="120"/>
      <c r="SC68" s="120"/>
      <c r="SD68" s="120"/>
      <c r="SE68" s="120"/>
      <c r="SF68" s="120"/>
      <c r="SG68" s="120"/>
      <c r="SH68" s="120"/>
      <c r="SI68" s="120"/>
      <c r="SJ68" s="120"/>
      <c r="SK68" s="120"/>
      <c r="SL68" s="120"/>
      <c r="SM68" s="120"/>
      <c r="SN68" s="120"/>
      <c r="SO68" s="120"/>
      <c r="SP68" s="120"/>
      <c r="SQ68" s="120"/>
      <c r="SR68" s="120"/>
      <c r="SS68" s="120"/>
      <c r="ST68" s="120"/>
      <c r="SU68" s="120"/>
      <c r="SV68" s="120"/>
      <c r="SW68" s="120"/>
      <c r="SX68" s="120"/>
      <c r="SY68" s="120"/>
      <c r="SZ68" s="120"/>
      <c r="TA68" s="120"/>
      <c r="TB68" s="120"/>
      <c r="TC68" s="120"/>
      <c r="TD68" s="120"/>
      <c r="TE68" s="120"/>
      <c r="TF68" s="120"/>
      <c r="TG68" s="120"/>
      <c r="TH68" s="120"/>
      <c r="TI68" s="120"/>
      <c r="TJ68" s="120"/>
      <c r="TK68" s="120"/>
      <c r="TL68" s="120"/>
      <c r="TM68" s="120"/>
      <c r="TN68" s="120"/>
      <c r="TO68" s="120"/>
      <c r="TP68" s="120"/>
      <c r="TQ68" s="120"/>
      <c r="TR68" s="120"/>
      <c r="TS68" s="120"/>
      <c r="TT68" s="120"/>
      <c r="TU68" s="120"/>
      <c r="TV68" s="120"/>
      <c r="TW68" s="120"/>
      <c r="TX68" s="120"/>
      <c r="TY68" s="120"/>
      <c r="TZ68" s="120"/>
      <c r="UA68" s="120"/>
      <c r="UB68" s="120"/>
      <c r="UC68" s="120"/>
      <c r="UD68" s="120"/>
      <c r="UE68" s="120"/>
      <c r="UF68" s="120"/>
      <c r="UG68" s="120"/>
      <c r="UH68" s="120"/>
      <c r="UI68" s="120"/>
      <c r="UJ68" s="120"/>
      <c r="UK68" s="120"/>
      <c r="UL68" s="120"/>
      <c r="UM68" s="120"/>
      <c r="UN68" s="120"/>
      <c r="UO68" s="120"/>
      <c r="UP68" s="120"/>
      <c r="UQ68" s="120"/>
      <c r="UR68" s="120"/>
      <c r="US68" s="120"/>
      <c r="UT68" s="120"/>
      <c r="UU68" s="120"/>
      <c r="UV68" s="120"/>
      <c r="UW68" s="120"/>
      <c r="UX68" s="120"/>
      <c r="UY68" s="120"/>
      <c r="UZ68" s="120"/>
      <c r="VA68" s="120"/>
      <c r="VB68" s="120"/>
      <c r="VC68" s="120"/>
      <c r="VD68" s="120"/>
      <c r="VE68" s="120"/>
      <c r="VF68" s="120"/>
      <c r="VG68" s="120"/>
      <c r="VH68" s="120"/>
      <c r="VI68" s="120"/>
      <c r="VJ68" s="120"/>
      <c r="VK68" s="120"/>
      <c r="VL68" s="120"/>
      <c r="VM68" s="120"/>
      <c r="VN68" s="120"/>
      <c r="VO68" s="120"/>
      <c r="VP68" s="120"/>
      <c r="VQ68" s="120"/>
      <c r="VR68" s="120"/>
      <c r="VS68" s="120"/>
      <c r="VT68" s="120"/>
      <c r="VU68" s="120"/>
      <c r="VV68" s="120"/>
      <c r="VW68" s="120"/>
      <c r="VX68" s="120"/>
      <c r="VY68" s="120"/>
      <c r="VZ68" s="120"/>
      <c r="WA68" s="120"/>
      <c r="WB68" s="120"/>
      <c r="WC68" s="120"/>
      <c r="WD68" s="120"/>
      <c r="WE68" s="120"/>
      <c r="WF68" s="120"/>
      <c r="WG68" s="120"/>
      <c r="WH68" s="120"/>
      <c r="WI68" s="120"/>
      <c r="WJ68" s="120"/>
      <c r="WK68" s="120"/>
      <c r="WL68" s="120"/>
      <c r="WM68" s="120"/>
      <c r="WN68" s="120"/>
      <c r="WO68" s="120"/>
      <c r="WP68" s="120"/>
      <c r="WQ68" s="120"/>
      <c r="WR68" s="120"/>
      <c r="WS68" s="120"/>
      <c r="WT68" s="120"/>
      <c r="WU68" s="120"/>
      <c r="WV68" s="120"/>
      <c r="WW68" s="120"/>
      <c r="WX68" s="120"/>
      <c r="WY68" s="120"/>
      <c r="WZ68" s="120"/>
      <c r="XA68" s="120"/>
      <c r="XB68" s="120"/>
      <c r="XC68" s="120"/>
      <c r="XD68" s="120"/>
      <c r="XE68" s="120"/>
      <c r="XF68" s="120"/>
      <c r="XG68" s="120"/>
      <c r="XH68" s="120"/>
      <c r="XI68" s="120"/>
      <c r="XJ68" s="120"/>
      <c r="XK68" s="120"/>
      <c r="XL68" s="120"/>
      <c r="XM68" s="120"/>
      <c r="XN68" s="120"/>
      <c r="XO68" s="120"/>
      <c r="XP68" s="120"/>
      <c r="XQ68" s="120"/>
      <c r="XR68" s="120"/>
      <c r="XS68" s="120"/>
      <c r="XT68" s="120"/>
      <c r="XU68" s="120"/>
      <c r="XV68" s="120"/>
      <c r="XW68" s="120"/>
      <c r="XX68" s="120"/>
      <c r="XY68" s="120"/>
      <c r="XZ68" s="120"/>
      <c r="YA68" s="120"/>
      <c r="YB68" s="120"/>
      <c r="YC68" s="120"/>
      <c r="YD68" s="120"/>
      <c r="YE68" s="120"/>
      <c r="YF68" s="120"/>
      <c r="YG68" s="120"/>
      <c r="YH68" s="120"/>
      <c r="YI68" s="120"/>
      <c r="YJ68" s="120"/>
      <c r="YK68" s="120"/>
      <c r="YL68" s="120"/>
      <c r="YM68" s="120"/>
      <c r="YN68" s="120"/>
      <c r="YO68" s="120"/>
      <c r="YP68" s="120"/>
      <c r="YQ68" s="120"/>
      <c r="YR68" s="120"/>
      <c r="YS68" s="120"/>
      <c r="YT68" s="120"/>
      <c r="YU68" s="120"/>
      <c r="YV68" s="120"/>
      <c r="YW68" s="120"/>
      <c r="YX68" s="120"/>
      <c r="YY68" s="120"/>
      <c r="YZ68" s="120"/>
      <c r="ZA68" s="120"/>
      <c r="ZB68" s="120"/>
      <c r="ZC68" s="120"/>
      <c r="ZD68" s="120"/>
      <c r="ZE68" s="120"/>
      <c r="ZF68" s="120"/>
      <c r="ZG68" s="120"/>
      <c r="ZH68" s="120"/>
      <c r="ZI68" s="120"/>
      <c r="ZJ68" s="120"/>
      <c r="ZK68" s="120"/>
      <c r="ZL68" s="120"/>
      <c r="ZM68" s="120"/>
      <c r="ZN68" s="120"/>
      <c r="ZO68" s="120"/>
      <c r="ZP68" s="120"/>
      <c r="ZQ68" s="120"/>
      <c r="ZR68" s="120"/>
      <c r="ZS68" s="120"/>
      <c r="ZT68" s="120"/>
      <c r="ZU68" s="120"/>
      <c r="ZV68" s="120"/>
      <c r="ZW68" s="120"/>
      <c r="ZX68" s="120"/>
      <c r="ZY68" s="120"/>
      <c r="ZZ68" s="120"/>
      <c r="AAA68" s="120"/>
    </row>
    <row r="69" spans="1:703" hidden="1" outlineLevel="1">
      <c r="A69" s="62">
        <v>42309</v>
      </c>
      <c r="B69" s="120">
        <v>2690.4179680299999</v>
      </c>
      <c r="C69" s="120">
        <v>828.89065869000001</v>
      </c>
      <c r="D69" s="120">
        <v>0.70977179999999995</v>
      </c>
      <c r="E69" s="120">
        <v>740.51953669</v>
      </c>
      <c r="F69" s="120">
        <v>18.933952349999998</v>
      </c>
      <c r="G69" s="120">
        <v>0.47943296000000002</v>
      </c>
      <c r="H69" s="120">
        <v>11.07006262</v>
      </c>
      <c r="I69" s="120">
        <v>930.77947667000001</v>
      </c>
      <c r="J69" s="120">
        <v>70.887836890000003</v>
      </c>
      <c r="K69" s="120">
        <v>1.13801475</v>
      </c>
      <c r="L69" s="120">
        <v>1.84590454</v>
      </c>
      <c r="M69" s="176" t="s">
        <v>191</v>
      </c>
      <c r="N69" s="120">
        <v>73.446876489999994</v>
      </c>
      <c r="O69" s="120">
        <v>0.85151441999999999</v>
      </c>
      <c r="P69" s="120">
        <v>1.0934053399999999</v>
      </c>
      <c r="Q69" s="120">
        <v>0.21851834000000001</v>
      </c>
      <c r="R69" s="120">
        <v>9.4239114900000001</v>
      </c>
      <c r="S69" s="120">
        <v>8.4419999999999995E-5</v>
      </c>
      <c r="T69" s="120">
        <v>0.12900956999999999</v>
      </c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0"/>
      <c r="FG69" s="120"/>
      <c r="FH69" s="120"/>
      <c r="FI69" s="120"/>
      <c r="FJ69" s="120"/>
      <c r="FK69" s="120"/>
      <c r="FL69" s="120"/>
      <c r="FM69" s="120"/>
      <c r="FN69" s="120"/>
      <c r="FO69" s="120"/>
      <c r="FP69" s="120"/>
      <c r="FQ69" s="120"/>
      <c r="FR69" s="120"/>
      <c r="FS69" s="120"/>
      <c r="FT69" s="120"/>
      <c r="FU69" s="120"/>
      <c r="FV69" s="120"/>
      <c r="FW69" s="120"/>
      <c r="FX69" s="120"/>
      <c r="FY69" s="120"/>
      <c r="FZ69" s="120"/>
      <c r="GA69" s="120"/>
      <c r="GB69" s="120"/>
      <c r="GC69" s="120"/>
      <c r="GD69" s="120"/>
      <c r="GE69" s="120"/>
      <c r="GF69" s="120"/>
      <c r="GG69" s="120"/>
      <c r="GH69" s="120"/>
      <c r="GI69" s="120"/>
      <c r="GJ69" s="120"/>
      <c r="GK69" s="120"/>
      <c r="GL69" s="120"/>
      <c r="GM69" s="120"/>
      <c r="GN69" s="120"/>
      <c r="GO69" s="120"/>
      <c r="GP69" s="120"/>
      <c r="GQ69" s="120"/>
      <c r="GR69" s="120"/>
      <c r="GS69" s="120"/>
      <c r="GT69" s="120"/>
      <c r="GU69" s="120"/>
      <c r="GV69" s="120"/>
      <c r="GW69" s="120"/>
      <c r="GX69" s="120"/>
      <c r="GY69" s="120"/>
      <c r="GZ69" s="120"/>
      <c r="HA69" s="120"/>
      <c r="HB69" s="120"/>
      <c r="HC69" s="120"/>
      <c r="HD69" s="120"/>
      <c r="HE69" s="120"/>
      <c r="HF69" s="120"/>
      <c r="HG69" s="120"/>
      <c r="HH69" s="120"/>
      <c r="HI69" s="120"/>
      <c r="HJ69" s="120"/>
      <c r="HK69" s="120"/>
      <c r="HL69" s="120"/>
      <c r="HM69" s="120"/>
      <c r="HN69" s="120"/>
      <c r="HO69" s="120"/>
      <c r="HP69" s="120"/>
      <c r="HQ69" s="120"/>
      <c r="HR69" s="120"/>
      <c r="HS69" s="120"/>
      <c r="HT69" s="120"/>
      <c r="HU69" s="120"/>
      <c r="HV69" s="120"/>
      <c r="HW69" s="120"/>
      <c r="HX69" s="120"/>
      <c r="HY69" s="120"/>
      <c r="HZ69" s="120"/>
      <c r="IA69" s="120"/>
      <c r="IB69" s="120"/>
      <c r="IC69" s="120"/>
      <c r="ID69" s="120"/>
      <c r="IE69" s="120"/>
      <c r="IF69" s="120"/>
      <c r="IG69" s="120"/>
      <c r="IH69" s="120"/>
      <c r="II69" s="120"/>
      <c r="IJ69" s="120"/>
      <c r="IK69" s="120"/>
      <c r="IL69" s="120"/>
      <c r="IM69" s="120"/>
      <c r="IN69" s="120"/>
      <c r="IO69" s="120"/>
      <c r="IP69" s="120"/>
      <c r="IQ69" s="120"/>
      <c r="IR69" s="120"/>
      <c r="IS69" s="120"/>
      <c r="IT69" s="120"/>
      <c r="IU69" s="120"/>
      <c r="IV69" s="120"/>
      <c r="IW69" s="120"/>
      <c r="IX69" s="120"/>
      <c r="IY69" s="120"/>
      <c r="IZ69" s="120"/>
      <c r="JA69" s="120"/>
      <c r="JB69" s="120"/>
      <c r="JC69" s="120"/>
      <c r="JD69" s="120"/>
      <c r="JE69" s="120"/>
      <c r="JF69" s="120"/>
      <c r="JG69" s="120"/>
      <c r="JH69" s="120"/>
      <c r="JI69" s="120"/>
      <c r="JJ69" s="120"/>
      <c r="JK69" s="120"/>
      <c r="JL69" s="120"/>
      <c r="JM69" s="120"/>
      <c r="JN69" s="120"/>
      <c r="JO69" s="120"/>
      <c r="JP69" s="120"/>
      <c r="JQ69" s="120"/>
      <c r="JR69" s="120"/>
      <c r="JS69" s="120"/>
      <c r="JT69" s="120"/>
      <c r="JU69" s="120"/>
      <c r="JV69" s="120"/>
      <c r="JW69" s="120"/>
      <c r="JX69" s="120"/>
      <c r="JY69" s="120"/>
      <c r="JZ69" s="120"/>
      <c r="KA69" s="120"/>
      <c r="KB69" s="120"/>
      <c r="KC69" s="120"/>
      <c r="KD69" s="120"/>
      <c r="KE69" s="120"/>
      <c r="KF69" s="120"/>
      <c r="KG69" s="120"/>
      <c r="KH69" s="120"/>
      <c r="KI69" s="120"/>
      <c r="KJ69" s="120"/>
      <c r="KK69" s="120"/>
      <c r="KL69" s="120"/>
      <c r="KM69" s="120"/>
      <c r="KN69" s="120"/>
      <c r="KO69" s="120"/>
      <c r="KP69" s="120"/>
      <c r="KQ69" s="120"/>
      <c r="KR69" s="120"/>
      <c r="KS69" s="120"/>
      <c r="KT69" s="120"/>
      <c r="KU69" s="120"/>
      <c r="KV69" s="120"/>
      <c r="KW69" s="120"/>
      <c r="KX69" s="120"/>
      <c r="KY69" s="120"/>
      <c r="KZ69" s="120"/>
      <c r="LA69" s="120"/>
      <c r="LB69" s="120"/>
      <c r="LC69" s="120"/>
      <c r="LD69" s="120"/>
      <c r="LE69" s="120"/>
      <c r="LF69" s="120"/>
      <c r="LG69" s="120"/>
      <c r="LH69" s="120"/>
      <c r="LI69" s="120"/>
      <c r="LJ69" s="120"/>
      <c r="LK69" s="120"/>
      <c r="LL69" s="120"/>
      <c r="LM69" s="120"/>
      <c r="LN69" s="120"/>
      <c r="LO69" s="120"/>
      <c r="LP69" s="120"/>
      <c r="LQ69" s="120"/>
      <c r="LR69" s="120"/>
      <c r="LS69" s="120"/>
      <c r="LT69" s="120"/>
      <c r="LU69" s="120"/>
      <c r="LV69" s="120"/>
      <c r="LW69" s="120"/>
      <c r="LX69" s="120"/>
      <c r="LY69" s="120"/>
      <c r="LZ69" s="120"/>
      <c r="MA69" s="120"/>
      <c r="MB69" s="120"/>
      <c r="MC69" s="120"/>
      <c r="MD69" s="120"/>
      <c r="ME69" s="120"/>
      <c r="MF69" s="120"/>
      <c r="MG69" s="120"/>
      <c r="MH69" s="120"/>
      <c r="MI69" s="120"/>
      <c r="MJ69" s="120"/>
      <c r="MK69" s="120"/>
      <c r="ML69" s="120"/>
      <c r="MM69" s="120"/>
      <c r="MN69" s="120"/>
      <c r="MO69" s="120"/>
      <c r="MP69" s="120"/>
      <c r="MQ69" s="120"/>
      <c r="MR69" s="120"/>
      <c r="MS69" s="120"/>
      <c r="MT69" s="120"/>
      <c r="MU69" s="120"/>
      <c r="MV69" s="120"/>
      <c r="MW69" s="120"/>
      <c r="MX69" s="120"/>
      <c r="MY69" s="120"/>
      <c r="MZ69" s="120"/>
      <c r="NA69" s="120"/>
      <c r="NB69" s="120"/>
      <c r="NC69" s="120"/>
      <c r="ND69" s="120"/>
      <c r="NE69" s="120"/>
      <c r="NF69" s="120"/>
      <c r="NG69" s="120"/>
      <c r="NH69" s="120"/>
      <c r="NI69" s="120"/>
      <c r="NJ69" s="120"/>
      <c r="NK69" s="120"/>
      <c r="NL69" s="120"/>
      <c r="NM69" s="120"/>
      <c r="NN69" s="120"/>
      <c r="NO69" s="120"/>
      <c r="NP69" s="120"/>
      <c r="NQ69" s="120"/>
      <c r="NR69" s="120"/>
      <c r="NS69" s="120"/>
      <c r="NT69" s="120"/>
      <c r="NU69" s="120"/>
      <c r="NV69" s="120"/>
      <c r="NW69" s="120"/>
      <c r="NX69" s="120"/>
      <c r="NY69" s="120"/>
      <c r="NZ69" s="120"/>
      <c r="OA69" s="120"/>
      <c r="OB69" s="120"/>
      <c r="OC69" s="120"/>
      <c r="OD69" s="120"/>
      <c r="OE69" s="120"/>
      <c r="OF69" s="120"/>
      <c r="OG69" s="120"/>
      <c r="OH69" s="120"/>
      <c r="OI69" s="120"/>
      <c r="OJ69" s="120"/>
      <c r="OK69" s="120"/>
      <c r="OL69" s="120"/>
      <c r="OM69" s="120"/>
      <c r="ON69" s="120"/>
      <c r="OO69" s="120"/>
      <c r="OP69" s="120"/>
      <c r="OQ69" s="120"/>
      <c r="OR69" s="120"/>
      <c r="OS69" s="120"/>
      <c r="OT69" s="120"/>
      <c r="OU69" s="120"/>
      <c r="OV69" s="120"/>
      <c r="OW69" s="120"/>
      <c r="OX69" s="120"/>
      <c r="OY69" s="120"/>
      <c r="OZ69" s="120"/>
      <c r="PA69" s="120"/>
      <c r="PB69" s="120"/>
      <c r="PC69" s="120"/>
      <c r="PD69" s="120"/>
      <c r="PE69" s="120"/>
      <c r="PF69" s="120"/>
      <c r="PG69" s="120"/>
      <c r="PH69" s="120"/>
      <c r="PI69" s="120"/>
      <c r="PJ69" s="120"/>
      <c r="PK69" s="120"/>
      <c r="PL69" s="120"/>
      <c r="PM69" s="120"/>
      <c r="PN69" s="120"/>
      <c r="PO69" s="120"/>
      <c r="PP69" s="120"/>
      <c r="PQ69" s="120"/>
      <c r="PR69" s="120"/>
      <c r="PS69" s="120"/>
      <c r="PT69" s="120"/>
      <c r="PU69" s="120"/>
      <c r="PV69" s="120"/>
      <c r="PW69" s="120"/>
      <c r="PX69" s="120"/>
      <c r="PY69" s="120"/>
      <c r="PZ69" s="120"/>
      <c r="QA69" s="120"/>
      <c r="QB69" s="120"/>
      <c r="QC69" s="120"/>
      <c r="QD69" s="120"/>
      <c r="QE69" s="120"/>
      <c r="QF69" s="120"/>
      <c r="QG69" s="120"/>
      <c r="QH69" s="120"/>
      <c r="QI69" s="120"/>
      <c r="QJ69" s="120"/>
      <c r="QK69" s="120"/>
      <c r="QL69" s="120"/>
      <c r="QM69" s="120"/>
      <c r="QN69" s="120"/>
      <c r="QO69" s="120"/>
      <c r="QP69" s="120"/>
      <c r="QQ69" s="120"/>
      <c r="QR69" s="120"/>
      <c r="QS69" s="120"/>
      <c r="QT69" s="120"/>
      <c r="QU69" s="120"/>
      <c r="QV69" s="120"/>
      <c r="QW69" s="120"/>
      <c r="QX69" s="120"/>
      <c r="QY69" s="120"/>
      <c r="QZ69" s="120"/>
      <c r="RA69" s="120"/>
      <c r="RB69" s="120"/>
      <c r="RC69" s="120"/>
      <c r="RD69" s="120"/>
      <c r="RE69" s="120"/>
      <c r="RF69" s="120"/>
      <c r="RG69" s="120"/>
      <c r="RH69" s="120"/>
      <c r="RI69" s="120"/>
      <c r="RJ69" s="120"/>
      <c r="RK69" s="120"/>
      <c r="RL69" s="120"/>
      <c r="RM69" s="120"/>
      <c r="RN69" s="120"/>
      <c r="RO69" s="120"/>
      <c r="RP69" s="120"/>
      <c r="RQ69" s="120"/>
      <c r="RR69" s="120"/>
      <c r="RS69" s="120"/>
      <c r="RT69" s="120"/>
      <c r="RU69" s="120"/>
      <c r="RV69" s="120"/>
      <c r="RW69" s="120"/>
      <c r="RX69" s="120"/>
      <c r="RY69" s="120"/>
      <c r="RZ69" s="120"/>
      <c r="SA69" s="120"/>
      <c r="SB69" s="120"/>
      <c r="SC69" s="120"/>
      <c r="SD69" s="120"/>
      <c r="SE69" s="120"/>
      <c r="SF69" s="120"/>
      <c r="SG69" s="120"/>
      <c r="SH69" s="120"/>
      <c r="SI69" s="120"/>
      <c r="SJ69" s="120"/>
      <c r="SK69" s="120"/>
      <c r="SL69" s="120"/>
      <c r="SM69" s="120"/>
      <c r="SN69" s="120"/>
      <c r="SO69" s="120"/>
      <c r="SP69" s="120"/>
      <c r="SQ69" s="120"/>
      <c r="SR69" s="120"/>
      <c r="SS69" s="120"/>
      <c r="ST69" s="120"/>
      <c r="SU69" s="120"/>
      <c r="SV69" s="120"/>
      <c r="SW69" s="120"/>
      <c r="SX69" s="120"/>
      <c r="SY69" s="120"/>
      <c r="SZ69" s="120"/>
      <c r="TA69" s="120"/>
      <c r="TB69" s="120"/>
      <c r="TC69" s="120"/>
      <c r="TD69" s="120"/>
      <c r="TE69" s="120"/>
      <c r="TF69" s="120"/>
      <c r="TG69" s="120"/>
      <c r="TH69" s="120"/>
      <c r="TI69" s="120"/>
      <c r="TJ69" s="120"/>
      <c r="TK69" s="120"/>
      <c r="TL69" s="120"/>
      <c r="TM69" s="120"/>
      <c r="TN69" s="120"/>
      <c r="TO69" s="120"/>
      <c r="TP69" s="120"/>
      <c r="TQ69" s="120"/>
      <c r="TR69" s="120"/>
      <c r="TS69" s="120"/>
      <c r="TT69" s="120"/>
      <c r="TU69" s="120"/>
      <c r="TV69" s="120"/>
      <c r="TW69" s="120"/>
      <c r="TX69" s="120"/>
      <c r="TY69" s="120"/>
      <c r="TZ69" s="120"/>
      <c r="UA69" s="120"/>
      <c r="UB69" s="120"/>
      <c r="UC69" s="120"/>
      <c r="UD69" s="120"/>
      <c r="UE69" s="120"/>
      <c r="UF69" s="120"/>
      <c r="UG69" s="120"/>
      <c r="UH69" s="120"/>
      <c r="UI69" s="120"/>
      <c r="UJ69" s="120"/>
      <c r="UK69" s="120"/>
      <c r="UL69" s="120"/>
      <c r="UM69" s="120"/>
      <c r="UN69" s="120"/>
      <c r="UO69" s="120"/>
      <c r="UP69" s="120"/>
      <c r="UQ69" s="120"/>
      <c r="UR69" s="120"/>
      <c r="US69" s="120"/>
      <c r="UT69" s="120"/>
      <c r="UU69" s="120"/>
      <c r="UV69" s="120"/>
      <c r="UW69" s="120"/>
      <c r="UX69" s="120"/>
      <c r="UY69" s="120"/>
      <c r="UZ69" s="120"/>
      <c r="VA69" s="120"/>
      <c r="VB69" s="120"/>
      <c r="VC69" s="120"/>
      <c r="VD69" s="120"/>
      <c r="VE69" s="120"/>
      <c r="VF69" s="120"/>
      <c r="VG69" s="120"/>
      <c r="VH69" s="120"/>
      <c r="VI69" s="120"/>
      <c r="VJ69" s="120"/>
      <c r="VK69" s="120"/>
      <c r="VL69" s="120"/>
      <c r="VM69" s="120"/>
      <c r="VN69" s="120"/>
      <c r="VO69" s="120"/>
      <c r="VP69" s="120"/>
      <c r="VQ69" s="120"/>
      <c r="VR69" s="120"/>
      <c r="VS69" s="120"/>
      <c r="VT69" s="120"/>
      <c r="VU69" s="120"/>
      <c r="VV69" s="120"/>
      <c r="VW69" s="120"/>
      <c r="VX69" s="120"/>
      <c r="VY69" s="120"/>
      <c r="VZ69" s="120"/>
      <c r="WA69" s="120"/>
      <c r="WB69" s="120"/>
      <c r="WC69" s="120"/>
      <c r="WD69" s="120"/>
      <c r="WE69" s="120"/>
      <c r="WF69" s="120"/>
      <c r="WG69" s="120"/>
      <c r="WH69" s="120"/>
      <c r="WI69" s="120"/>
      <c r="WJ69" s="120"/>
      <c r="WK69" s="120"/>
      <c r="WL69" s="120"/>
      <c r="WM69" s="120"/>
      <c r="WN69" s="120"/>
      <c r="WO69" s="120"/>
      <c r="WP69" s="120"/>
      <c r="WQ69" s="120"/>
      <c r="WR69" s="120"/>
      <c r="WS69" s="120"/>
      <c r="WT69" s="120"/>
      <c r="WU69" s="120"/>
      <c r="WV69" s="120"/>
      <c r="WW69" s="120"/>
      <c r="WX69" s="120"/>
      <c r="WY69" s="120"/>
      <c r="WZ69" s="120"/>
      <c r="XA69" s="120"/>
      <c r="XB69" s="120"/>
      <c r="XC69" s="120"/>
      <c r="XD69" s="120"/>
      <c r="XE69" s="120"/>
      <c r="XF69" s="120"/>
      <c r="XG69" s="120"/>
      <c r="XH69" s="120"/>
      <c r="XI69" s="120"/>
      <c r="XJ69" s="120"/>
      <c r="XK69" s="120"/>
      <c r="XL69" s="120"/>
      <c r="XM69" s="120"/>
      <c r="XN69" s="120"/>
      <c r="XO69" s="120"/>
      <c r="XP69" s="120"/>
      <c r="XQ69" s="120"/>
      <c r="XR69" s="120"/>
      <c r="XS69" s="120"/>
      <c r="XT69" s="120"/>
      <c r="XU69" s="120"/>
      <c r="XV69" s="120"/>
      <c r="XW69" s="120"/>
      <c r="XX69" s="120"/>
      <c r="XY69" s="120"/>
      <c r="XZ69" s="120"/>
      <c r="YA69" s="120"/>
      <c r="YB69" s="120"/>
      <c r="YC69" s="120"/>
      <c r="YD69" s="120"/>
      <c r="YE69" s="120"/>
      <c r="YF69" s="120"/>
      <c r="YG69" s="120"/>
      <c r="YH69" s="120"/>
      <c r="YI69" s="120"/>
      <c r="YJ69" s="120"/>
      <c r="YK69" s="120"/>
      <c r="YL69" s="120"/>
      <c r="YM69" s="120"/>
      <c r="YN69" s="120"/>
      <c r="YO69" s="120"/>
      <c r="YP69" s="120"/>
      <c r="YQ69" s="120"/>
      <c r="YR69" s="120"/>
      <c r="YS69" s="120"/>
      <c r="YT69" s="120"/>
      <c r="YU69" s="120"/>
      <c r="YV69" s="120"/>
      <c r="YW69" s="120"/>
      <c r="YX69" s="120"/>
      <c r="YY69" s="120"/>
      <c r="YZ69" s="120"/>
      <c r="ZA69" s="120"/>
      <c r="ZB69" s="120"/>
      <c r="ZC69" s="120"/>
      <c r="ZD69" s="120"/>
      <c r="ZE69" s="120"/>
      <c r="ZF69" s="120"/>
      <c r="ZG69" s="120"/>
      <c r="ZH69" s="120"/>
      <c r="ZI69" s="120"/>
      <c r="ZJ69" s="120"/>
      <c r="ZK69" s="120"/>
      <c r="ZL69" s="120"/>
      <c r="ZM69" s="120"/>
      <c r="ZN69" s="120"/>
      <c r="ZO69" s="120"/>
      <c r="ZP69" s="120"/>
      <c r="ZQ69" s="120"/>
      <c r="ZR69" s="120"/>
      <c r="ZS69" s="120"/>
      <c r="ZT69" s="120"/>
      <c r="ZU69" s="120"/>
      <c r="ZV69" s="120"/>
      <c r="ZW69" s="120"/>
      <c r="ZX69" s="120"/>
      <c r="ZY69" s="120"/>
      <c r="ZZ69" s="120"/>
      <c r="AAA69" s="120"/>
    </row>
    <row r="70" spans="1:703" hidden="1" outlineLevel="1">
      <c r="A70" s="62">
        <v>42339</v>
      </c>
      <c r="B70" s="120">
        <v>2592.33354439</v>
      </c>
      <c r="C70" s="120">
        <v>814.50805021999997</v>
      </c>
      <c r="D70" s="120">
        <v>0.86567665000000005</v>
      </c>
      <c r="E70" s="120">
        <v>773.71301928000003</v>
      </c>
      <c r="F70" s="120">
        <v>21.242637080000002</v>
      </c>
      <c r="G70" s="120">
        <v>1.0652319299999999</v>
      </c>
      <c r="H70" s="120">
        <v>13.881450279999999</v>
      </c>
      <c r="I70" s="120">
        <v>823.7689024</v>
      </c>
      <c r="J70" s="120">
        <v>59.651282119999998</v>
      </c>
      <c r="K70" s="120">
        <v>1.1342928000000001</v>
      </c>
      <c r="L70" s="120">
        <v>1.6584983</v>
      </c>
      <c r="M70" s="176" t="s">
        <v>191</v>
      </c>
      <c r="N70" s="120">
        <v>70.652762139999993</v>
      </c>
      <c r="O70" s="120">
        <v>0.71126639000000003</v>
      </c>
      <c r="P70" s="120">
        <v>0.89850920000000001</v>
      </c>
      <c r="Q70" s="120">
        <v>0.19354415</v>
      </c>
      <c r="R70" s="120">
        <v>8.1177062200000005</v>
      </c>
      <c r="S70" s="120">
        <v>8.551E-5</v>
      </c>
      <c r="T70" s="120">
        <v>0.27062972000000002</v>
      </c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  <c r="EG70" s="120"/>
      <c r="EH70" s="120"/>
      <c r="EI70" s="120"/>
      <c r="EJ70" s="120"/>
      <c r="EK70" s="120"/>
      <c r="EL70" s="120"/>
      <c r="EM70" s="120"/>
      <c r="EN70" s="120"/>
      <c r="EO70" s="120"/>
      <c r="EP70" s="120"/>
      <c r="EQ70" s="120"/>
      <c r="ER70" s="120"/>
      <c r="ES70" s="120"/>
      <c r="ET70" s="120"/>
      <c r="EU70" s="120"/>
      <c r="EV70" s="120"/>
      <c r="EW70" s="120"/>
      <c r="EX70" s="120"/>
      <c r="EY70" s="120"/>
      <c r="EZ70" s="120"/>
      <c r="FA70" s="120"/>
      <c r="FB70" s="120"/>
      <c r="FC70" s="120"/>
      <c r="FD70" s="120"/>
      <c r="FE70" s="120"/>
      <c r="FF70" s="120"/>
      <c r="FG70" s="120"/>
      <c r="FH70" s="120"/>
      <c r="FI70" s="120"/>
      <c r="FJ70" s="120"/>
      <c r="FK70" s="120"/>
      <c r="FL70" s="120"/>
      <c r="FM70" s="120"/>
      <c r="FN70" s="120"/>
      <c r="FO70" s="120"/>
      <c r="FP70" s="120"/>
      <c r="FQ70" s="120"/>
      <c r="FR70" s="120"/>
      <c r="FS70" s="120"/>
      <c r="FT70" s="120"/>
      <c r="FU70" s="120"/>
      <c r="FV70" s="120"/>
      <c r="FW70" s="120"/>
      <c r="FX70" s="120"/>
      <c r="FY70" s="120"/>
      <c r="FZ70" s="120"/>
      <c r="GA70" s="120"/>
      <c r="GB70" s="120"/>
      <c r="GC70" s="120"/>
      <c r="GD70" s="120"/>
      <c r="GE70" s="120"/>
      <c r="GF70" s="120"/>
      <c r="GG70" s="120"/>
      <c r="GH70" s="120"/>
      <c r="GI70" s="120"/>
      <c r="GJ70" s="120"/>
      <c r="GK70" s="120"/>
      <c r="GL70" s="120"/>
      <c r="GM70" s="120"/>
      <c r="GN70" s="120"/>
      <c r="GO70" s="120"/>
      <c r="GP70" s="120"/>
      <c r="GQ70" s="120"/>
      <c r="GR70" s="120"/>
      <c r="GS70" s="120"/>
      <c r="GT70" s="120"/>
      <c r="GU70" s="120"/>
      <c r="GV70" s="120"/>
      <c r="GW70" s="120"/>
      <c r="GX70" s="120"/>
      <c r="GY70" s="120"/>
      <c r="GZ70" s="120"/>
      <c r="HA70" s="120"/>
      <c r="HB70" s="120"/>
      <c r="HC70" s="120"/>
      <c r="HD70" s="120"/>
      <c r="HE70" s="120"/>
      <c r="HF70" s="120"/>
      <c r="HG70" s="120"/>
      <c r="HH70" s="120"/>
      <c r="HI70" s="120"/>
      <c r="HJ70" s="120"/>
      <c r="HK70" s="120"/>
      <c r="HL70" s="120"/>
      <c r="HM70" s="120"/>
      <c r="HN70" s="120"/>
      <c r="HO70" s="120"/>
      <c r="HP70" s="120"/>
      <c r="HQ70" s="120"/>
      <c r="HR70" s="120"/>
      <c r="HS70" s="120"/>
      <c r="HT70" s="120"/>
      <c r="HU70" s="120"/>
      <c r="HV70" s="120"/>
      <c r="HW70" s="120"/>
      <c r="HX70" s="120"/>
      <c r="HY70" s="120"/>
      <c r="HZ70" s="120"/>
      <c r="IA70" s="120"/>
      <c r="IB70" s="120"/>
      <c r="IC70" s="120"/>
      <c r="ID70" s="120"/>
      <c r="IE70" s="120"/>
      <c r="IF70" s="120"/>
      <c r="IG70" s="120"/>
      <c r="IH70" s="120"/>
      <c r="II70" s="120"/>
      <c r="IJ70" s="120"/>
      <c r="IK70" s="120"/>
      <c r="IL70" s="120"/>
      <c r="IM70" s="120"/>
      <c r="IN70" s="120"/>
      <c r="IO70" s="120"/>
      <c r="IP70" s="120"/>
      <c r="IQ70" s="120"/>
      <c r="IR70" s="120"/>
      <c r="IS70" s="120"/>
      <c r="IT70" s="120"/>
      <c r="IU70" s="120"/>
      <c r="IV70" s="120"/>
      <c r="IW70" s="120"/>
      <c r="IX70" s="120"/>
      <c r="IY70" s="120"/>
      <c r="IZ70" s="120"/>
      <c r="JA70" s="120"/>
      <c r="JB70" s="120"/>
      <c r="JC70" s="120"/>
      <c r="JD70" s="120"/>
      <c r="JE70" s="120"/>
      <c r="JF70" s="120"/>
      <c r="JG70" s="120"/>
      <c r="JH70" s="120"/>
      <c r="JI70" s="120"/>
      <c r="JJ70" s="120"/>
      <c r="JK70" s="120"/>
      <c r="JL70" s="120"/>
      <c r="JM70" s="120"/>
      <c r="JN70" s="120"/>
      <c r="JO70" s="120"/>
      <c r="JP70" s="120"/>
      <c r="JQ70" s="120"/>
      <c r="JR70" s="120"/>
      <c r="JS70" s="120"/>
      <c r="JT70" s="120"/>
      <c r="JU70" s="120"/>
      <c r="JV70" s="120"/>
      <c r="JW70" s="120"/>
      <c r="JX70" s="120"/>
      <c r="JY70" s="120"/>
      <c r="JZ70" s="120"/>
      <c r="KA70" s="120"/>
      <c r="KB70" s="120"/>
      <c r="KC70" s="120"/>
      <c r="KD70" s="120"/>
      <c r="KE70" s="120"/>
      <c r="KF70" s="120"/>
      <c r="KG70" s="120"/>
      <c r="KH70" s="120"/>
      <c r="KI70" s="120"/>
      <c r="KJ70" s="120"/>
      <c r="KK70" s="120"/>
      <c r="KL70" s="120"/>
      <c r="KM70" s="120"/>
      <c r="KN70" s="120"/>
      <c r="KO70" s="120"/>
      <c r="KP70" s="120"/>
      <c r="KQ70" s="120"/>
      <c r="KR70" s="120"/>
      <c r="KS70" s="120"/>
      <c r="KT70" s="120"/>
      <c r="KU70" s="120"/>
      <c r="KV70" s="120"/>
      <c r="KW70" s="120"/>
      <c r="KX70" s="120"/>
      <c r="KY70" s="120"/>
      <c r="KZ70" s="120"/>
      <c r="LA70" s="120"/>
      <c r="LB70" s="120"/>
      <c r="LC70" s="120"/>
      <c r="LD70" s="120"/>
      <c r="LE70" s="120"/>
      <c r="LF70" s="120"/>
      <c r="LG70" s="120"/>
      <c r="LH70" s="120"/>
      <c r="LI70" s="120"/>
      <c r="LJ70" s="120"/>
      <c r="LK70" s="120"/>
      <c r="LL70" s="120"/>
      <c r="LM70" s="120"/>
      <c r="LN70" s="120"/>
      <c r="LO70" s="120"/>
      <c r="LP70" s="120"/>
      <c r="LQ70" s="120"/>
      <c r="LR70" s="120"/>
      <c r="LS70" s="120"/>
      <c r="LT70" s="120"/>
      <c r="LU70" s="120"/>
      <c r="LV70" s="120"/>
      <c r="LW70" s="120"/>
      <c r="LX70" s="120"/>
      <c r="LY70" s="120"/>
      <c r="LZ70" s="120"/>
      <c r="MA70" s="120"/>
      <c r="MB70" s="120"/>
      <c r="MC70" s="120"/>
      <c r="MD70" s="120"/>
      <c r="ME70" s="120"/>
      <c r="MF70" s="120"/>
      <c r="MG70" s="120"/>
      <c r="MH70" s="120"/>
      <c r="MI70" s="120"/>
      <c r="MJ70" s="120"/>
      <c r="MK70" s="120"/>
      <c r="ML70" s="120"/>
      <c r="MM70" s="120"/>
      <c r="MN70" s="120"/>
      <c r="MO70" s="120"/>
      <c r="MP70" s="120"/>
      <c r="MQ70" s="120"/>
      <c r="MR70" s="120"/>
      <c r="MS70" s="120"/>
      <c r="MT70" s="120"/>
      <c r="MU70" s="120"/>
      <c r="MV70" s="120"/>
      <c r="MW70" s="120"/>
      <c r="MX70" s="120"/>
      <c r="MY70" s="120"/>
      <c r="MZ70" s="120"/>
      <c r="NA70" s="120"/>
      <c r="NB70" s="120"/>
      <c r="NC70" s="120"/>
      <c r="ND70" s="120"/>
      <c r="NE70" s="120"/>
      <c r="NF70" s="120"/>
      <c r="NG70" s="120"/>
      <c r="NH70" s="120"/>
      <c r="NI70" s="120"/>
      <c r="NJ70" s="120"/>
      <c r="NK70" s="120"/>
      <c r="NL70" s="120"/>
      <c r="NM70" s="120"/>
      <c r="NN70" s="120"/>
      <c r="NO70" s="120"/>
      <c r="NP70" s="120"/>
      <c r="NQ70" s="120"/>
      <c r="NR70" s="120"/>
      <c r="NS70" s="120"/>
      <c r="NT70" s="120"/>
      <c r="NU70" s="120"/>
      <c r="NV70" s="120"/>
      <c r="NW70" s="120"/>
      <c r="NX70" s="120"/>
      <c r="NY70" s="120"/>
      <c r="NZ70" s="120"/>
      <c r="OA70" s="120"/>
      <c r="OB70" s="120"/>
      <c r="OC70" s="120"/>
      <c r="OD70" s="120"/>
      <c r="OE70" s="120"/>
      <c r="OF70" s="120"/>
      <c r="OG70" s="120"/>
      <c r="OH70" s="120"/>
      <c r="OI70" s="120"/>
      <c r="OJ70" s="120"/>
      <c r="OK70" s="120"/>
      <c r="OL70" s="120"/>
      <c r="OM70" s="120"/>
      <c r="ON70" s="120"/>
      <c r="OO70" s="120"/>
      <c r="OP70" s="120"/>
      <c r="OQ70" s="120"/>
      <c r="OR70" s="120"/>
      <c r="OS70" s="120"/>
      <c r="OT70" s="120"/>
      <c r="OU70" s="120"/>
      <c r="OV70" s="120"/>
      <c r="OW70" s="120"/>
      <c r="OX70" s="120"/>
      <c r="OY70" s="120"/>
      <c r="OZ70" s="120"/>
      <c r="PA70" s="120"/>
      <c r="PB70" s="120"/>
      <c r="PC70" s="120"/>
      <c r="PD70" s="120"/>
      <c r="PE70" s="120"/>
      <c r="PF70" s="120"/>
      <c r="PG70" s="120"/>
      <c r="PH70" s="120"/>
      <c r="PI70" s="120"/>
      <c r="PJ70" s="120"/>
      <c r="PK70" s="120"/>
      <c r="PL70" s="120"/>
      <c r="PM70" s="120"/>
      <c r="PN70" s="120"/>
      <c r="PO70" s="120"/>
      <c r="PP70" s="120"/>
      <c r="PQ70" s="120"/>
      <c r="PR70" s="120"/>
      <c r="PS70" s="120"/>
      <c r="PT70" s="120"/>
      <c r="PU70" s="120"/>
      <c r="PV70" s="120"/>
      <c r="PW70" s="120"/>
      <c r="PX70" s="120"/>
      <c r="PY70" s="120"/>
      <c r="PZ70" s="120"/>
      <c r="QA70" s="120"/>
      <c r="QB70" s="120"/>
      <c r="QC70" s="120"/>
      <c r="QD70" s="120"/>
      <c r="QE70" s="120"/>
      <c r="QF70" s="120"/>
      <c r="QG70" s="120"/>
      <c r="QH70" s="120"/>
      <c r="QI70" s="120"/>
      <c r="QJ70" s="120"/>
      <c r="QK70" s="120"/>
      <c r="QL70" s="120"/>
      <c r="QM70" s="120"/>
      <c r="QN70" s="120"/>
      <c r="QO70" s="120"/>
      <c r="QP70" s="120"/>
      <c r="QQ70" s="120"/>
      <c r="QR70" s="120"/>
      <c r="QS70" s="120"/>
      <c r="QT70" s="120"/>
      <c r="QU70" s="120"/>
      <c r="QV70" s="120"/>
      <c r="QW70" s="120"/>
      <c r="QX70" s="120"/>
      <c r="QY70" s="120"/>
      <c r="QZ70" s="120"/>
      <c r="RA70" s="120"/>
      <c r="RB70" s="120"/>
      <c r="RC70" s="120"/>
      <c r="RD70" s="120"/>
      <c r="RE70" s="120"/>
      <c r="RF70" s="120"/>
      <c r="RG70" s="120"/>
      <c r="RH70" s="120"/>
      <c r="RI70" s="120"/>
      <c r="RJ70" s="120"/>
      <c r="RK70" s="120"/>
      <c r="RL70" s="120"/>
      <c r="RM70" s="120"/>
      <c r="RN70" s="120"/>
      <c r="RO70" s="120"/>
      <c r="RP70" s="120"/>
      <c r="RQ70" s="120"/>
      <c r="RR70" s="120"/>
      <c r="RS70" s="120"/>
      <c r="RT70" s="120"/>
      <c r="RU70" s="120"/>
      <c r="RV70" s="120"/>
      <c r="RW70" s="120"/>
      <c r="RX70" s="120"/>
      <c r="RY70" s="120"/>
      <c r="RZ70" s="120"/>
      <c r="SA70" s="120"/>
      <c r="SB70" s="120"/>
      <c r="SC70" s="120"/>
      <c r="SD70" s="120"/>
      <c r="SE70" s="120"/>
      <c r="SF70" s="120"/>
      <c r="SG70" s="120"/>
      <c r="SH70" s="120"/>
      <c r="SI70" s="120"/>
      <c r="SJ70" s="120"/>
      <c r="SK70" s="120"/>
      <c r="SL70" s="120"/>
      <c r="SM70" s="120"/>
      <c r="SN70" s="120"/>
      <c r="SO70" s="120"/>
      <c r="SP70" s="120"/>
      <c r="SQ70" s="120"/>
      <c r="SR70" s="120"/>
      <c r="SS70" s="120"/>
      <c r="ST70" s="120"/>
      <c r="SU70" s="120"/>
      <c r="SV70" s="120"/>
      <c r="SW70" s="120"/>
      <c r="SX70" s="120"/>
      <c r="SY70" s="120"/>
      <c r="SZ70" s="120"/>
      <c r="TA70" s="120"/>
      <c r="TB70" s="120"/>
      <c r="TC70" s="120"/>
      <c r="TD70" s="120"/>
      <c r="TE70" s="120"/>
      <c r="TF70" s="120"/>
      <c r="TG70" s="120"/>
      <c r="TH70" s="120"/>
      <c r="TI70" s="120"/>
      <c r="TJ70" s="120"/>
      <c r="TK70" s="120"/>
      <c r="TL70" s="120"/>
      <c r="TM70" s="120"/>
      <c r="TN70" s="120"/>
      <c r="TO70" s="120"/>
      <c r="TP70" s="120"/>
      <c r="TQ70" s="120"/>
      <c r="TR70" s="120"/>
      <c r="TS70" s="120"/>
      <c r="TT70" s="120"/>
      <c r="TU70" s="120"/>
      <c r="TV70" s="120"/>
      <c r="TW70" s="120"/>
      <c r="TX70" s="120"/>
      <c r="TY70" s="120"/>
      <c r="TZ70" s="120"/>
      <c r="UA70" s="120"/>
      <c r="UB70" s="120"/>
      <c r="UC70" s="120"/>
      <c r="UD70" s="120"/>
      <c r="UE70" s="120"/>
      <c r="UF70" s="120"/>
      <c r="UG70" s="120"/>
      <c r="UH70" s="120"/>
      <c r="UI70" s="120"/>
      <c r="UJ70" s="120"/>
      <c r="UK70" s="120"/>
      <c r="UL70" s="120"/>
      <c r="UM70" s="120"/>
      <c r="UN70" s="120"/>
      <c r="UO70" s="120"/>
      <c r="UP70" s="120"/>
      <c r="UQ70" s="120"/>
      <c r="UR70" s="120"/>
      <c r="US70" s="120"/>
      <c r="UT70" s="120"/>
      <c r="UU70" s="120"/>
      <c r="UV70" s="120"/>
      <c r="UW70" s="120"/>
      <c r="UX70" s="120"/>
      <c r="UY70" s="120"/>
      <c r="UZ70" s="120"/>
      <c r="VA70" s="120"/>
      <c r="VB70" s="120"/>
      <c r="VC70" s="120"/>
      <c r="VD70" s="120"/>
      <c r="VE70" s="120"/>
      <c r="VF70" s="120"/>
      <c r="VG70" s="120"/>
      <c r="VH70" s="120"/>
      <c r="VI70" s="120"/>
      <c r="VJ70" s="120"/>
      <c r="VK70" s="120"/>
      <c r="VL70" s="120"/>
      <c r="VM70" s="120"/>
      <c r="VN70" s="120"/>
      <c r="VO70" s="120"/>
      <c r="VP70" s="120"/>
      <c r="VQ70" s="120"/>
      <c r="VR70" s="120"/>
      <c r="VS70" s="120"/>
      <c r="VT70" s="120"/>
      <c r="VU70" s="120"/>
      <c r="VV70" s="120"/>
      <c r="VW70" s="120"/>
      <c r="VX70" s="120"/>
      <c r="VY70" s="120"/>
      <c r="VZ70" s="120"/>
      <c r="WA70" s="120"/>
      <c r="WB70" s="120"/>
      <c r="WC70" s="120"/>
      <c r="WD70" s="120"/>
      <c r="WE70" s="120"/>
      <c r="WF70" s="120"/>
      <c r="WG70" s="120"/>
      <c r="WH70" s="120"/>
      <c r="WI70" s="120"/>
      <c r="WJ70" s="120"/>
      <c r="WK70" s="120"/>
      <c r="WL70" s="120"/>
      <c r="WM70" s="120"/>
      <c r="WN70" s="120"/>
      <c r="WO70" s="120"/>
      <c r="WP70" s="120"/>
      <c r="WQ70" s="120"/>
      <c r="WR70" s="120"/>
      <c r="WS70" s="120"/>
      <c r="WT70" s="120"/>
      <c r="WU70" s="120"/>
      <c r="WV70" s="120"/>
      <c r="WW70" s="120"/>
      <c r="WX70" s="120"/>
      <c r="WY70" s="120"/>
      <c r="WZ70" s="120"/>
      <c r="XA70" s="120"/>
      <c r="XB70" s="120"/>
      <c r="XC70" s="120"/>
      <c r="XD70" s="120"/>
      <c r="XE70" s="120"/>
      <c r="XF70" s="120"/>
      <c r="XG70" s="120"/>
      <c r="XH70" s="120"/>
      <c r="XI70" s="120"/>
      <c r="XJ70" s="120"/>
      <c r="XK70" s="120"/>
      <c r="XL70" s="120"/>
      <c r="XM70" s="120"/>
      <c r="XN70" s="120"/>
      <c r="XO70" s="120"/>
      <c r="XP70" s="120"/>
      <c r="XQ70" s="120"/>
      <c r="XR70" s="120"/>
      <c r="XS70" s="120"/>
      <c r="XT70" s="120"/>
      <c r="XU70" s="120"/>
      <c r="XV70" s="120"/>
      <c r="XW70" s="120"/>
      <c r="XX70" s="120"/>
      <c r="XY70" s="120"/>
      <c r="XZ70" s="120"/>
      <c r="YA70" s="120"/>
      <c r="YB70" s="120"/>
      <c r="YC70" s="120"/>
      <c r="YD70" s="120"/>
      <c r="YE70" s="120"/>
      <c r="YF70" s="120"/>
      <c r="YG70" s="120"/>
      <c r="YH70" s="120"/>
      <c r="YI70" s="120"/>
      <c r="YJ70" s="120"/>
      <c r="YK70" s="120"/>
      <c r="YL70" s="120"/>
      <c r="YM70" s="120"/>
      <c r="YN70" s="120"/>
      <c r="YO70" s="120"/>
      <c r="YP70" s="120"/>
      <c r="YQ70" s="120"/>
      <c r="YR70" s="120"/>
      <c r="YS70" s="120"/>
      <c r="YT70" s="120"/>
      <c r="YU70" s="120"/>
      <c r="YV70" s="120"/>
      <c r="YW70" s="120"/>
      <c r="YX70" s="120"/>
      <c r="YY70" s="120"/>
      <c r="YZ70" s="120"/>
      <c r="ZA70" s="120"/>
      <c r="ZB70" s="120"/>
      <c r="ZC70" s="120"/>
      <c r="ZD70" s="120"/>
      <c r="ZE70" s="120"/>
      <c r="ZF70" s="120"/>
      <c r="ZG70" s="120"/>
      <c r="ZH70" s="120"/>
      <c r="ZI70" s="120"/>
      <c r="ZJ70" s="120"/>
      <c r="ZK70" s="120"/>
      <c r="ZL70" s="120"/>
      <c r="ZM70" s="120"/>
      <c r="ZN70" s="120"/>
      <c r="ZO70" s="120"/>
      <c r="ZP70" s="120"/>
      <c r="ZQ70" s="120"/>
      <c r="ZR70" s="120"/>
      <c r="ZS70" s="120"/>
      <c r="ZT70" s="120"/>
      <c r="ZU70" s="120"/>
      <c r="ZV70" s="120"/>
      <c r="ZW70" s="120"/>
      <c r="ZX70" s="120"/>
      <c r="ZY70" s="120"/>
      <c r="ZZ70" s="120"/>
      <c r="AAA70" s="120"/>
    </row>
    <row r="71" spans="1:703" hidden="1" outlineLevel="1">
      <c r="A71" s="62">
        <v>42370</v>
      </c>
      <c r="B71" s="120">
        <v>2696.9963607200002</v>
      </c>
      <c r="C71" s="120">
        <v>810.38195356000006</v>
      </c>
      <c r="D71" s="120">
        <v>0.74388454999999998</v>
      </c>
      <c r="E71" s="120">
        <v>808.09142653000004</v>
      </c>
      <c r="F71" s="120">
        <v>21.196744639999999</v>
      </c>
      <c r="G71" s="120">
        <v>0.14272222000000001</v>
      </c>
      <c r="H71" s="120">
        <v>14.25462823</v>
      </c>
      <c r="I71" s="120">
        <v>899.83015147000003</v>
      </c>
      <c r="J71" s="120">
        <v>57.755152389999999</v>
      </c>
      <c r="K71" s="120">
        <v>1.1471490900000001</v>
      </c>
      <c r="L71" s="120">
        <v>1.8506684799999999</v>
      </c>
      <c r="M71" s="176" t="s">
        <v>191</v>
      </c>
      <c r="N71" s="120">
        <v>71.292887539999995</v>
      </c>
      <c r="O71" s="120">
        <v>0.77170063</v>
      </c>
      <c r="P71" s="120">
        <v>1.09433823</v>
      </c>
      <c r="Q71" s="120">
        <v>0.19523025999999999</v>
      </c>
      <c r="R71" s="120">
        <v>8.0525240700000005</v>
      </c>
      <c r="S71" s="120">
        <v>8.4900000000000004E-5</v>
      </c>
      <c r="T71" s="120">
        <v>0.19511392999999999</v>
      </c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  <c r="DT71" s="120"/>
      <c r="DU71" s="120"/>
      <c r="DV71" s="120"/>
      <c r="DW71" s="120"/>
      <c r="DX71" s="120"/>
      <c r="DY71" s="120"/>
      <c r="DZ71" s="120"/>
      <c r="EA71" s="120"/>
      <c r="EB71" s="120"/>
      <c r="EC71" s="120"/>
      <c r="ED71" s="120"/>
      <c r="EE71" s="120"/>
      <c r="EF71" s="120"/>
      <c r="EG71" s="120"/>
      <c r="EH71" s="120"/>
      <c r="EI71" s="120"/>
      <c r="EJ71" s="120"/>
      <c r="EK71" s="120"/>
      <c r="EL71" s="120"/>
      <c r="EM71" s="120"/>
      <c r="EN71" s="120"/>
      <c r="EO71" s="120"/>
      <c r="EP71" s="120"/>
      <c r="EQ71" s="120"/>
      <c r="ER71" s="120"/>
      <c r="ES71" s="120"/>
      <c r="ET71" s="120"/>
      <c r="EU71" s="120"/>
      <c r="EV71" s="120"/>
      <c r="EW71" s="120"/>
      <c r="EX71" s="120"/>
      <c r="EY71" s="120"/>
      <c r="EZ71" s="120"/>
      <c r="FA71" s="120"/>
      <c r="FB71" s="120"/>
      <c r="FC71" s="120"/>
      <c r="FD71" s="120"/>
      <c r="FE71" s="120"/>
      <c r="FF71" s="120"/>
      <c r="FG71" s="120"/>
      <c r="FH71" s="120"/>
      <c r="FI71" s="120"/>
      <c r="FJ71" s="120"/>
      <c r="FK71" s="120"/>
      <c r="FL71" s="120"/>
      <c r="FM71" s="120"/>
      <c r="FN71" s="120"/>
      <c r="FO71" s="120"/>
      <c r="FP71" s="120"/>
      <c r="FQ71" s="120"/>
      <c r="FR71" s="120"/>
      <c r="FS71" s="120"/>
      <c r="FT71" s="120"/>
      <c r="FU71" s="120"/>
      <c r="FV71" s="120"/>
      <c r="FW71" s="120"/>
      <c r="FX71" s="120"/>
      <c r="FY71" s="120"/>
      <c r="FZ71" s="120"/>
      <c r="GA71" s="120"/>
      <c r="GB71" s="120"/>
      <c r="GC71" s="120"/>
      <c r="GD71" s="120"/>
      <c r="GE71" s="120"/>
      <c r="GF71" s="120"/>
      <c r="GG71" s="120"/>
      <c r="GH71" s="120"/>
      <c r="GI71" s="120"/>
      <c r="GJ71" s="120"/>
      <c r="GK71" s="120"/>
      <c r="GL71" s="120"/>
      <c r="GM71" s="120"/>
      <c r="GN71" s="120"/>
      <c r="GO71" s="120"/>
      <c r="GP71" s="120"/>
      <c r="GQ71" s="120"/>
      <c r="GR71" s="120"/>
      <c r="GS71" s="120"/>
      <c r="GT71" s="120"/>
      <c r="GU71" s="120"/>
      <c r="GV71" s="120"/>
      <c r="GW71" s="120"/>
      <c r="GX71" s="120"/>
      <c r="GY71" s="120"/>
      <c r="GZ71" s="120"/>
      <c r="HA71" s="120"/>
      <c r="HB71" s="120"/>
      <c r="HC71" s="120"/>
      <c r="HD71" s="120"/>
      <c r="HE71" s="120"/>
      <c r="HF71" s="120"/>
      <c r="HG71" s="120"/>
      <c r="HH71" s="120"/>
      <c r="HI71" s="120"/>
      <c r="HJ71" s="120"/>
      <c r="HK71" s="120"/>
      <c r="HL71" s="120"/>
      <c r="HM71" s="120"/>
      <c r="HN71" s="120"/>
      <c r="HO71" s="120"/>
      <c r="HP71" s="120"/>
      <c r="HQ71" s="120"/>
      <c r="HR71" s="120"/>
      <c r="HS71" s="120"/>
      <c r="HT71" s="120"/>
      <c r="HU71" s="120"/>
      <c r="HV71" s="120"/>
      <c r="HW71" s="120"/>
      <c r="HX71" s="120"/>
      <c r="HY71" s="120"/>
      <c r="HZ71" s="120"/>
      <c r="IA71" s="120"/>
      <c r="IB71" s="120"/>
      <c r="IC71" s="120"/>
      <c r="ID71" s="120"/>
      <c r="IE71" s="120"/>
      <c r="IF71" s="120"/>
      <c r="IG71" s="120"/>
      <c r="IH71" s="120"/>
      <c r="II71" s="120"/>
      <c r="IJ71" s="120"/>
      <c r="IK71" s="120"/>
      <c r="IL71" s="120"/>
      <c r="IM71" s="120"/>
      <c r="IN71" s="120"/>
      <c r="IO71" s="120"/>
      <c r="IP71" s="120"/>
      <c r="IQ71" s="120"/>
      <c r="IR71" s="120"/>
      <c r="IS71" s="120"/>
      <c r="IT71" s="120"/>
      <c r="IU71" s="120"/>
      <c r="IV71" s="120"/>
      <c r="IW71" s="120"/>
      <c r="IX71" s="120"/>
      <c r="IY71" s="120"/>
      <c r="IZ71" s="120"/>
      <c r="JA71" s="120"/>
      <c r="JB71" s="120"/>
      <c r="JC71" s="120"/>
      <c r="JD71" s="120"/>
      <c r="JE71" s="120"/>
      <c r="JF71" s="120"/>
      <c r="JG71" s="120"/>
      <c r="JH71" s="120"/>
      <c r="JI71" s="120"/>
      <c r="JJ71" s="120"/>
      <c r="JK71" s="120"/>
      <c r="JL71" s="120"/>
      <c r="JM71" s="120"/>
      <c r="JN71" s="120"/>
      <c r="JO71" s="120"/>
      <c r="JP71" s="120"/>
      <c r="JQ71" s="120"/>
      <c r="JR71" s="120"/>
      <c r="JS71" s="120"/>
      <c r="JT71" s="120"/>
      <c r="JU71" s="120"/>
      <c r="JV71" s="120"/>
      <c r="JW71" s="120"/>
      <c r="JX71" s="120"/>
      <c r="JY71" s="120"/>
      <c r="JZ71" s="120"/>
      <c r="KA71" s="120"/>
      <c r="KB71" s="120"/>
      <c r="KC71" s="120"/>
      <c r="KD71" s="120"/>
      <c r="KE71" s="120"/>
      <c r="KF71" s="120"/>
      <c r="KG71" s="120"/>
      <c r="KH71" s="120"/>
      <c r="KI71" s="120"/>
      <c r="KJ71" s="120"/>
      <c r="KK71" s="120"/>
      <c r="KL71" s="120"/>
      <c r="KM71" s="120"/>
      <c r="KN71" s="120"/>
      <c r="KO71" s="120"/>
      <c r="KP71" s="120"/>
      <c r="KQ71" s="120"/>
      <c r="KR71" s="120"/>
      <c r="KS71" s="120"/>
      <c r="KT71" s="120"/>
      <c r="KU71" s="120"/>
      <c r="KV71" s="120"/>
      <c r="KW71" s="120"/>
      <c r="KX71" s="120"/>
      <c r="KY71" s="120"/>
      <c r="KZ71" s="120"/>
      <c r="LA71" s="120"/>
      <c r="LB71" s="120"/>
      <c r="LC71" s="120"/>
      <c r="LD71" s="120"/>
      <c r="LE71" s="120"/>
      <c r="LF71" s="120"/>
      <c r="LG71" s="120"/>
      <c r="LH71" s="120"/>
      <c r="LI71" s="120"/>
      <c r="LJ71" s="120"/>
      <c r="LK71" s="120"/>
      <c r="LL71" s="120"/>
      <c r="LM71" s="120"/>
      <c r="LN71" s="120"/>
      <c r="LO71" s="120"/>
      <c r="LP71" s="120"/>
      <c r="LQ71" s="120"/>
      <c r="LR71" s="120"/>
      <c r="LS71" s="120"/>
      <c r="LT71" s="120"/>
      <c r="LU71" s="120"/>
      <c r="LV71" s="120"/>
      <c r="LW71" s="120"/>
      <c r="LX71" s="120"/>
      <c r="LY71" s="120"/>
      <c r="LZ71" s="120"/>
      <c r="MA71" s="120"/>
      <c r="MB71" s="120"/>
      <c r="MC71" s="120"/>
      <c r="MD71" s="120"/>
      <c r="ME71" s="120"/>
      <c r="MF71" s="120"/>
      <c r="MG71" s="120"/>
      <c r="MH71" s="120"/>
      <c r="MI71" s="120"/>
      <c r="MJ71" s="120"/>
      <c r="MK71" s="120"/>
      <c r="ML71" s="120"/>
      <c r="MM71" s="120"/>
      <c r="MN71" s="120"/>
      <c r="MO71" s="120"/>
      <c r="MP71" s="120"/>
      <c r="MQ71" s="120"/>
      <c r="MR71" s="120"/>
      <c r="MS71" s="120"/>
      <c r="MT71" s="120"/>
      <c r="MU71" s="120"/>
      <c r="MV71" s="120"/>
      <c r="MW71" s="120"/>
      <c r="MX71" s="120"/>
      <c r="MY71" s="120"/>
      <c r="MZ71" s="120"/>
      <c r="NA71" s="120"/>
      <c r="NB71" s="120"/>
      <c r="NC71" s="120"/>
      <c r="ND71" s="120"/>
      <c r="NE71" s="120"/>
      <c r="NF71" s="120"/>
      <c r="NG71" s="120"/>
      <c r="NH71" s="120"/>
      <c r="NI71" s="120"/>
      <c r="NJ71" s="120"/>
      <c r="NK71" s="120"/>
      <c r="NL71" s="120"/>
      <c r="NM71" s="120"/>
      <c r="NN71" s="120"/>
      <c r="NO71" s="120"/>
      <c r="NP71" s="120"/>
      <c r="NQ71" s="120"/>
      <c r="NR71" s="120"/>
      <c r="NS71" s="120"/>
      <c r="NT71" s="120"/>
      <c r="NU71" s="120"/>
      <c r="NV71" s="120"/>
      <c r="NW71" s="120"/>
      <c r="NX71" s="120"/>
      <c r="NY71" s="120"/>
      <c r="NZ71" s="120"/>
      <c r="OA71" s="120"/>
      <c r="OB71" s="120"/>
      <c r="OC71" s="120"/>
      <c r="OD71" s="120"/>
      <c r="OE71" s="120"/>
      <c r="OF71" s="120"/>
      <c r="OG71" s="120"/>
      <c r="OH71" s="120"/>
      <c r="OI71" s="120"/>
      <c r="OJ71" s="120"/>
      <c r="OK71" s="120"/>
      <c r="OL71" s="120"/>
      <c r="OM71" s="120"/>
      <c r="ON71" s="120"/>
      <c r="OO71" s="120"/>
      <c r="OP71" s="120"/>
      <c r="OQ71" s="120"/>
      <c r="OR71" s="120"/>
      <c r="OS71" s="120"/>
      <c r="OT71" s="120"/>
      <c r="OU71" s="120"/>
      <c r="OV71" s="120"/>
      <c r="OW71" s="120"/>
      <c r="OX71" s="120"/>
      <c r="OY71" s="120"/>
      <c r="OZ71" s="120"/>
      <c r="PA71" s="120"/>
      <c r="PB71" s="120"/>
      <c r="PC71" s="120"/>
      <c r="PD71" s="120"/>
      <c r="PE71" s="120"/>
      <c r="PF71" s="120"/>
      <c r="PG71" s="120"/>
      <c r="PH71" s="120"/>
      <c r="PI71" s="120"/>
      <c r="PJ71" s="120"/>
      <c r="PK71" s="120"/>
      <c r="PL71" s="120"/>
      <c r="PM71" s="120"/>
      <c r="PN71" s="120"/>
      <c r="PO71" s="120"/>
      <c r="PP71" s="120"/>
      <c r="PQ71" s="120"/>
      <c r="PR71" s="120"/>
      <c r="PS71" s="120"/>
      <c r="PT71" s="120"/>
      <c r="PU71" s="120"/>
      <c r="PV71" s="120"/>
      <c r="PW71" s="120"/>
      <c r="PX71" s="120"/>
      <c r="PY71" s="120"/>
      <c r="PZ71" s="120"/>
      <c r="QA71" s="120"/>
      <c r="QB71" s="120"/>
      <c r="QC71" s="120"/>
      <c r="QD71" s="120"/>
      <c r="QE71" s="120"/>
      <c r="QF71" s="120"/>
      <c r="QG71" s="120"/>
      <c r="QH71" s="120"/>
      <c r="QI71" s="120"/>
      <c r="QJ71" s="120"/>
      <c r="QK71" s="120"/>
      <c r="QL71" s="120"/>
      <c r="QM71" s="120"/>
      <c r="QN71" s="120"/>
      <c r="QO71" s="120"/>
      <c r="QP71" s="120"/>
      <c r="QQ71" s="120"/>
      <c r="QR71" s="120"/>
      <c r="QS71" s="120"/>
      <c r="QT71" s="120"/>
      <c r="QU71" s="120"/>
      <c r="QV71" s="120"/>
      <c r="QW71" s="120"/>
      <c r="QX71" s="120"/>
      <c r="QY71" s="120"/>
      <c r="QZ71" s="120"/>
      <c r="RA71" s="120"/>
      <c r="RB71" s="120"/>
      <c r="RC71" s="120"/>
      <c r="RD71" s="120"/>
      <c r="RE71" s="120"/>
      <c r="RF71" s="120"/>
      <c r="RG71" s="120"/>
      <c r="RH71" s="120"/>
      <c r="RI71" s="120"/>
      <c r="RJ71" s="120"/>
      <c r="RK71" s="120"/>
      <c r="RL71" s="120"/>
      <c r="RM71" s="120"/>
      <c r="RN71" s="120"/>
      <c r="RO71" s="120"/>
      <c r="RP71" s="120"/>
      <c r="RQ71" s="120"/>
      <c r="RR71" s="120"/>
      <c r="RS71" s="120"/>
      <c r="RT71" s="120"/>
      <c r="RU71" s="120"/>
      <c r="RV71" s="120"/>
      <c r="RW71" s="120"/>
      <c r="RX71" s="120"/>
      <c r="RY71" s="120"/>
      <c r="RZ71" s="120"/>
      <c r="SA71" s="120"/>
      <c r="SB71" s="120"/>
      <c r="SC71" s="120"/>
      <c r="SD71" s="120"/>
      <c r="SE71" s="120"/>
      <c r="SF71" s="120"/>
      <c r="SG71" s="120"/>
      <c r="SH71" s="120"/>
      <c r="SI71" s="120"/>
      <c r="SJ71" s="120"/>
      <c r="SK71" s="120"/>
      <c r="SL71" s="120"/>
      <c r="SM71" s="120"/>
      <c r="SN71" s="120"/>
      <c r="SO71" s="120"/>
      <c r="SP71" s="120"/>
      <c r="SQ71" s="120"/>
      <c r="SR71" s="120"/>
      <c r="SS71" s="120"/>
      <c r="ST71" s="120"/>
      <c r="SU71" s="120"/>
      <c r="SV71" s="120"/>
      <c r="SW71" s="120"/>
      <c r="SX71" s="120"/>
      <c r="SY71" s="120"/>
      <c r="SZ71" s="120"/>
      <c r="TA71" s="120"/>
      <c r="TB71" s="120"/>
      <c r="TC71" s="120"/>
      <c r="TD71" s="120"/>
      <c r="TE71" s="120"/>
      <c r="TF71" s="120"/>
      <c r="TG71" s="120"/>
      <c r="TH71" s="120"/>
      <c r="TI71" s="120"/>
      <c r="TJ71" s="120"/>
      <c r="TK71" s="120"/>
      <c r="TL71" s="120"/>
      <c r="TM71" s="120"/>
      <c r="TN71" s="120"/>
      <c r="TO71" s="120"/>
      <c r="TP71" s="120"/>
      <c r="TQ71" s="120"/>
      <c r="TR71" s="120"/>
      <c r="TS71" s="120"/>
      <c r="TT71" s="120"/>
      <c r="TU71" s="120"/>
      <c r="TV71" s="120"/>
      <c r="TW71" s="120"/>
      <c r="TX71" s="120"/>
      <c r="TY71" s="120"/>
      <c r="TZ71" s="120"/>
      <c r="UA71" s="120"/>
      <c r="UB71" s="120"/>
      <c r="UC71" s="120"/>
      <c r="UD71" s="120"/>
      <c r="UE71" s="120"/>
      <c r="UF71" s="120"/>
      <c r="UG71" s="120"/>
      <c r="UH71" s="120"/>
      <c r="UI71" s="120"/>
      <c r="UJ71" s="120"/>
      <c r="UK71" s="120"/>
      <c r="UL71" s="120"/>
      <c r="UM71" s="120"/>
      <c r="UN71" s="120"/>
      <c r="UO71" s="120"/>
      <c r="UP71" s="120"/>
      <c r="UQ71" s="120"/>
      <c r="UR71" s="120"/>
      <c r="US71" s="120"/>
      <c r="UT71" s="120"/>
      <c r="UU71" s="120"/>
      <c r="UV71" s="120"/>
      <c r="UW71" s="120"/>
      <c r="UX71" s="120"/>
      <c r="UY71" s="120"/>
      <c r="UZ71" s="120"/>
      <c r="VA71" s="120"/>
      <c r="VB71" s="120"/>
      <c r="VC71" s="120"/>
      <c r="VD71" s="120"/>
      <c r="VE71" s="120"/>
      <c r="VF71" s="120"/>
      <c r="VG71" s="120"/>
      <c r="VH71" s="120"/>
      <c r="VI71" s="120"/>
      <c r="VJ71" s="120"/>
      <c r="VK71" s="120"/>
      <c r="VL71" s="120"/>
      <c r="VM71" s="120"/>
      <c r="VN71" s="120"/>
      <c r="VO71" s="120"/>
      <c r="VP71" s="120"/>
      <c r="VQ71" s="120"/>
      <c r="VR71" s="120"/>
      <c r="VS71" s="120"/>
      <c r="VT71" s="120"/>
      <c r="VU71" s="120"/>
      <c r="VV71" s="120"/>
      <c r="VW71" s="120"/>
      <c r="VX71" s="120"/>
      <c r="VY71" s="120"/>
      <c r="VZ71" s="120"/>
      <c r="WA71" s="120"/>
      <c r="WB71" s="120"/>
      <c r="WC71" s="120"/>
      <c r="WD71" s="120"/>
      <c r="WE71" s="120"/>
      <c r="WF71" s="120"/>
      <c r="WG71" s="120"/>
      <c r="WH71" s="120"/>
      <c r="WI71" s="120"/>
      <c r="WJ71" s="120"/>
      <c r="WK71" s="120"/>
      <c r="WL71" s="120"/>
      <c r="WM71" s="120"/>
      <c r="WN71" s="120"/>
      <c r="WO71" s="120"/>
      <c r="WP71" s="120"/>
      <c r="WQ71" s="120"/>
      <c r="WR71" s="120"/>
      <c r="WS71" s="120"/>
      <c r="WT71" s="120"/>
      <c r="WU71" s="120"/>
      <c r="WV71" s="120"/>
      <c r="WW71" s="120"/>
      <c r="WX71" s="120"/>
      <c r="WY71" s="120"/>
      <c r="WZ71" s="120"/>
      <c r="XA71" s="120"/>
      <c r="XB71" s="120"/>
      <c r="XC71" s="120"/>
      <c r="XD71" s="120"/>
      <c r="XE71" s="120"/>
      <c r="XF71" s="120"/>
      <c r="XG71" s="120"/>
      <c r="XH71" s="120"/>
      <c r="XI71" s="120"/>
      <c r="XJ71" s="120"/>
      <c r="XK71" s="120"/>
      <c r="XL71" s="120"/>
      <c r="XM71" s="120"/>
      <c r="XN71" s="120"/>
      <c r="XO71" s="120"/>
      <c r="XP71" s="120"/>
      <c r="XQ71" s="120"/>
      <c r="XR71" s="120"/>
      <c r="XS71" s="120"/>
      <c r="XT71" s="120"/>
      <c r="XU71" s="120"/>
      <c r="XV71" s="120"/>
      <c r="XW71" s="120"/>
      <c r="XX71" s="120"/>
      <c r="XY71" s="120"/>
      <c r="XZ71" s="120"/>
      <c r="YA71" s="120"/>
      <c r="YB71" s="120"/>
      <c r="YC71" s="120"/>
      <c r="YD71" s="120"/>
      <c r="YE71" s="120"/>
      <c r="YF71" s="120"/>
      <c r="YG71" s="120"/>
      <c r="YH71" s="120"/>
      <c r="YI71" s="120"/>
      <c r="YJ71" s="120"/>
      <c r="YK71" s="120"/>
      <c r="YL71" s="120"/>
      <c r="YM71" s="120"/>
      <c r="YN71" s="120"/>
      <c r="YO71" s="120"/>
      <c r="YP71" s="120"/>
      <c r="YQ71" s="120"/>
      <c r="YR71" s="120"/>
      <c r="YS71" s="120"/>
      <c r="YT71" s="120"/>
      <c r="YU71" s="120"/>
      <c r="YV71" s="120"/>
      <c r="YW71" s="120"/>
      <c r="YX71" s="120"/>
      <c r="YY71" s="120"/>
      <c r="YZ71" s="120"/>
      <c r="ZA71" s="120"/>
      <c r="ZB71" s="120"/>
      <c r="ZC71" s="120"/>
      <c r="ZD71" s="120"/>
      <c r="ZE71" s="120"/>
      <c r="ZF71" s="120"/>
      <c r="ZG71" s="120"/>
      <c r="ZH71" s="120"/>
      <c r="ZI71" s="120"/>
      <c r="ZJ71" s="120"/>
      <c r="ZK71" s="120"/>
      <c r="ZL71" s="120"/>
      <c r="ZM71" s="120"/>
      <c r="ZN71" s="120"/>
      <c r="ZO71" s="120"/>
      <c r="ZP71" s="120"/>
      <c r="ZQ71" s="120"/>
      <c r="ZR71" s="120"/>
      <c r="ZS71" s="120"/>
      <c r="ZT71" s="120"/>
      <c r="ZU71" s="120"/>
      <c r="ZV71" s="120"/>
      <c r="ZW71" s="120"/>
      <c r="ZX71" s="120"/>
      <c r="ZY71" s="120"/>
      <c r="ZZ71" s="120"/>
      <c r="AAA71" s="120"/>
    </row>
    <row r="72" spans="1:703" hidden="1" outlineLevel="1">
      <c r="A72" s="62">
        <v>42401</v>
      </c>
      <c r="B72" s="120">
        <v>2623.1660158599998</v>
      </c>
      <c r="C72" s="120">
        <v>782.34072631000004</v>
      </c>
      <c r="D72" s="120">
        <v>0.69080962000000001</v>
      </c>
      <c r="E72" s="120">
        <v>815.12467490999995</v>
      </c>
      <c r="F72" s="120">
        <v>11.284914649999999</v>
      </c>
      <c r="G72" s="120">
        <v>0.18742607</v>
      </c>
      <c r="H72" s="120">
        <v>14.135129510000001</v>
      </c>
      <c r="I72" s="120">
        <v>862.29439126</v>
      </c>
      <c r="J72" s="120">
        <v>50.910656750000001</v>
      </c>
      <c r="K72" s="120">
        <v>0.11014965</v>
      </c>
      <c r="L72" s="120">
        <v>1.90626115</v>
      </c>
      <c r="M72" s="176" t="s">
        <v>191</v>
      </c>
      <c r="N72" s="120">
        <v>73.586415650000006</v>
      </c>
      <c r="O72" s="120">
        <v>0.64350070999999998</v>
      </c>
      <c r="P72" s="120">
        <v>1.4544462199999999</v>
      </c>
      <c r="Q72" s="120">
        <v>0.27859714000000002</v>
      </c>
      <c r="R72" s="120">
        <v>7.9683253399999998</v>
      </c>
      <c r="S72" s="120">
        <v>8.5259999999999993E-5</v>
      </c>
      <c r="T72" s="120">
        <v>0.24950565999999999</v>
      </c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X72" s="120"/>
      <c r="FY72" s="120"/>
      <c r="FZ72" s="120"/>
      <c r="GA72" s="120"/>
      <c r="GB72" s="120"/>
      <c r="GC72" s="120"/>
      <c r="GD72" s="120"/>
      <c r="GE72" s="120"/>
      <c r="GF72" s="120"/>
      <c r="GG72" s="120"/>
      <c r="GH72" s="120"/>
      <c r="GI72" s="120"/>
      <c r="GJ72" s="120"/>
      <c r="GK72" s="120"/>
      <c r="GL72" s="120"/>
      <c r="GM72" s="120"/>
      <c r="GN72" s="120"/>
      <c r="GO72" s="120"/>
      <c r="GP72" s="120"/>
      <c r="GQ72" s="120"/>
      <c r="GR72" s="120"/>
      <c r="GS72" s="120"/>
      <c r="GT72" s="120"/>
      <c r="GU72" s="120"/>
      <c r="GV72" s="120"/>
      <c r="GW72" s="120"/>
      <c r="GX72" s="120"/>
      <c r="GY72" s="120"/>
      <c r="GZ72" s="120"/>
      <c r="HA72" s="120"/>
      <c r="HB72" s="120"/>
      <c r="HC72" s="120"/>
      <c r="HD72" s="120"/>
      <c r="HE72" s="120"/>
      <c r="HF72" s="120"/>
      <c r="HG72" s="120"/>
      <c r="HH72" s="120"/>
      <c r="HI72" s="120"/>
      <c r="HJ72" s="120"/>
      <c r="HK72" s="120"/>
      <c r="HL72" s="120"/>
      <c r="HM72" s="120"/>
      <c r="HN72" s="120"/>
      <c r="HO72" s="120"/>
      <c r="HP72" s="120"/>
      <c r="HQ72" s="120"/>
      <c r="HR72" s="120"/>
      <c r="HS72" s="120"/>
      <c r="HT72" s="120"/>
      <c r="HU72" s="120"/>
      <c r="HV72" s="120"/>
      <c r="HW72" s="120"/>
      <c r="HX72" s="120"/>
      <c r="HY72" s="120"/>
      <c r="HZ72" s="120"/>
      <c r="IA72" s="120"/>
      <c r="IB72" s="120"/>
      <c r="IC72" s="120"/>
      <c r="ID72" s="120"/>
      <c r="IE72" s="120"/>
      <c r="IF72" s="120"/>
      <c r="IG72" s="120"/>
      <c r="IH72" s="120"/>
      <c r="II72" s="120"/>
      <c r="IJ72" s="120"/>
      <c r="IK72" s="120"/>
      <c r="IL72" s="120"/>
      <c r="IM72" s="120"/>
      <c r="IN72" s="120"/>
      <c r="IO72" s="120"/>
      <c r="IP72" s="120"/>
      <c r="IQ72" s="120"/>
      <c r="IR72" s="120"/>
      <c r="IS72" s="120"/>
      <c r="IT72" s="120"/>
      <c r="IU72" s="120"/>
      <c r="IV72" s="120"/>
      <c r="IW72" s="120"/>
      <c r="IX72" s="120"/>
      <c r="IY72" s="120"/>
      <c r="IZ72" s="120"/>
      <c r="JA72" s="120"/>
      <c r="JB72" s="120"/>
      <c r="JC72" s="120"/>
      <c r="JD72" s="120"/>
      <c r="JE72" s="120"/>
      <c r="JF72" s="120"/>
      <c r="JG72" s="120"/>
      <c r="JH72" s="120"/>
      <c r="JI72" s="120"/>
      <c r="JJ72" s="120"/>
      <c r="JK72" s="120"/>
      <c r="JL72" s="120"/>
      <c r="JM72" s="120"/>
      <c r="JN72" s="120"/>
      <c r="JO72" s="120"/>
      <c r="JP72" s="120"/>
      <c r="JQ72" s="120"/>
      <c r="JR72" s="120"/>
      <c r="JS72" s="120"/>
      <c r="JT72" s="120"/>
      <c r="JU72" s="120"/>
      <c r="JV72" s="120"/>
      <c r="JW72" s="120"/>
      <c r="JX72" s="120"/>
      <c r="JY72" s="120"/>
      <c r="JZ72" s="120"/>
      <c r="KA72" s="120"/>
      <c r="KB72" s="120"/>
      <c r="KC72" s="120"/>
      <c r="KD72" s="120"/>
      <c r="KE72" s="120"/>
      <c r="KF72" s="120"/>
      <c r="KG72" s="120"/>
      <c r="KH72" s="120"/>
      <c r="KI72" s="120"/>
      <c r="KJ72" s="120"/>
      <c r="KK72" s="120"/>
      <c r="KL72" s="120"/>
      <c r="KM72" s="120"/>
      <c r="KN72" s="120"/>
      <c r="KO72" s="120"/>
      <c r="KP72" s="120"/>
      <c r="KQ72" s="120"/>
      <c r="KR72" s="120"/>
      <c r="KS72" s="120"/>
      <c r="KT72" s="120"/>
      <c r="KU72" s="120"/>
      <c r="KV72" s="120"/>
      <c r="KW72" s="120"/>
      <c r="KX72" s="120"/>
      <c r="KY72" s="120"/>
      <c r="KZ72" s="120"/>
      <c r="LA72" s="120"/>
      <c r="LB72" s="120"/>
      <c r="LC72" s="120"/>
      <c r="LD72" s="120"/>
      <c r="LE72" s="120"/>
      <c r="LF72" s="120"/>
      <c r="LG72" s="120"/>
      <c r="LH72" s="120"/>
      <c r="LI72" s="120"/>
      <c r="LJ72" s="120"/>
      <c r="LK72" s="120"/>
      <c r="LL72" s="120"/>
      <c r="LM72" s="120"/>
      <c r="LN72" s="120"/>
      <c r="LO72" s="120"/>
      <c r="LP72" s="120"/>
      <c r="LQ72" s="120"/>
      <c r="LR72" s="120"/>
      <c r="LS72" s="120"/>
      <c r="LT72" s="120"/>
      <c r="LU72" s="120"/>
      <c r="LV72" s="120"/>
      <c r="LW72" s="120"/>
      <c r="LX72" s="120"/>
      <c r="LY72" s="120"/>
      <c r="LZ72" s="120"/>
      <c r="MA72" s="120"/>
      <c r="MB72" s="120"/>
      <c r="MC72" s="120"/>
      <c r="MD72" s="120"/>
      <c r="ME72" s="120"/>
      <c r="MF72" s="120"/>
      <c r="MG72" s="120"/>
      <c r="MH72" s="120"/>
      <c r="MI72" s="120"/>
      <c r="MJ72" s="120"/>
      <c r="MK72" s="120"/>
      <c r="ML72" s="120"/>
      <c r="MM72" s="120"/>
      <c r="MN72" s="120"/>
      <c r="MO72" s="120"/>
      <c r="MP72" s="120"/>
      <c r="MQ72" s="120"/>
      <c r="MR72" s="120"/>
      <c r="MS72" s="120"/>
      <c r="MT72" s="120"/>
      <c r="MU72" s="120"/>
      <c r="MV72" s="120"/>
      <c r="MW72" s="120"/>
      <c r="MX72" s="120"/>
      <c r="MY72" s="120"/>
      <c r="MZ72" s="120"/>
      <c r="NA72" s="120"/>
      <c r="NB72" s="120"/>
      <c r="NC72" s="120"/>
      <c r="ND72" s="120"/>
      <c r="NE72" s="120"/>
      <c r="NF72" s="120"/>
      <c r="NG72" s="120"/>
      <c r="NH72" s="120"/>
      <c r="NI72" s="120"/>
      <c r="NJ72" s="120"/>
      <c r="NK72" s="120"/>
      <c r="NL72" s="120"/>
      <c r="NM72" s="120"/>
      <c r="NN72" s="120"/>
      <c r="NO72" s="120"/>
      <c r="NP72" s="120"/>
      <c r="NQ72" s="120"/>
      <c r="NR72" s="120"/>
      <c r="NS72" s="120"/>
      <c r="NT72" s="120"/>
      <c r="NU72" s="120"/>
      <c r="NV72" s="120"/>
      <c r="NW72" s="120"/>
      <c r="NX72" s="120"/>
      <c r="NY72" s="120"/>
      <c r="NZ72" s="120"/>
      <c r="OA72" s="120"/>
      <c r="OB72" s="120"/>
      <c r="OC72" s="120"/>
      <c r="OD72" s="120"/>
      <c r="OE72" s="120"/>
      <c r="OF72" s="120"/>
      <c r="OG72" s="120"/>
      <c r="OH72" s="120"/>
      <c r="OI72" s="120"/>
      <c r="OJ72" s="120"/>
      <c r="OK72" s="120"/>
      <c r="OL72" s="120"/>
      <c r="OM72" s="120"/>
      <c r="ON72" s="120"/>
      <c r="OO72" s="120"/>
      <c r="OP72" s="120"/>
      <c r="OQ72" s="120"/>
      <c r="OR72" s="120"/>
      <c r="OS72" s="120"/>
      <c r="OT72" s="120"/>
      <c r="OU72" s="120"/>
      <c r="OV72" s="120"/>
      <c r="OW72" s="120"/>
      <c r="OX72" s="120"/>
      <c r="OY72" s="120"/>
      <c r="OZ72" s="120"/>
      <c r="PA72" s="120"/>
      <c r="PB72" s="120"/>
      <c r="PC72" s="120"/>
      <c r="PD72" s="120"/>
      <c r="PE72" s="120"/>
      <c r="PF72" s="120"/>
      <c r="PG72" s="120"/>
      <c r="PH72" s="120"/>
      <c r="PI72" s="120"/>
      <c r="PJ72" s="120"/>
      <c r="PK72" s="120"/>
      <c r="PL72" s="120"/>
      <c r="PM72" s="120"/>
      <c r="PN72" s="120"/>
      <c r="PO72" s="120"/>
      <c r="PP72" s="120"/>
      <c r="PQ72" s="120"/>
      <c r="PR72" s="120"/>
      <c r="PS72" s="120"/>
      <c r="PT72" s="120"/>
      <c r="PU72" s="120"/>
      <c r="PV72" s="120"/>
      <c r="PW72" s="120"/>
      <c r="PX72" s="120"/>
      <c r="PY72" s="120"/>
      <c r="PZ72" s="120"/>
      <c r="QA72" s="120"/>
      <c r="QB72" s="120"/>
      <c r="QC72" s="120"/>
      <c r="QD72" s="120"/>
      <c r="QE72" s="120"/>
      <c r="QF72" s="120"/>
      <c r="QG72" s="120"/>
      <c r="QH72" s="120"/>
      <c r="QI72" s="120"/>
      <c r="QJ72" s="120"/>
      <c r="QK72" s="120"/>
      <c r="QL72" s="120"/>
      <c r="QM72" s="120"/>
      <c r="QN72" s="120"/>
      <c r="QO72" s="120"/>
      <c r="QP72" s="120"/>
      <c r="QQ72" s="120"/>
      <c r="QR72" s="120"/>
      <c r="QS72" s="120"/>
      <c r="QT72" s="120"/>
      <c r="QU72" s="120"/>
      <c r="QV72" s="120"/>
      <c r="QW72" s="120"/>
      <c r="QX72" s="120"/>
      <c r="QY72" s="120"/>
      <c r="QZ72" s="120"/>
      <c r="RA72" s="120"/>
      <c r="RB72" s="120"/>
      <c r="RC72" s="120"/>
      <c r="RD72" s="120"/>
      <c r="RE72" s="120"/>
      <c r="RF72" s="120"/>
      <c r="RG72" s="120"/>
      <c r="RH72" s="120"/>
      <c r="RI72" s="120"/>
      <c r="RJ72" s="120"/>
      <c r="RK72" s="120"/>
      <c r="RL72" s="120"/>
      <c r="RM72" s="120"/>
      <c r="RN72" s="120"/>
      <c r="RO72" s="120"/>
      <c r="RP72" s="120"/>
      <c r="RQ72" s="120"/>
      <c r="RR72" s="120"/>
      <c r="RS72" s="120"/>
      <c r="RT72" s="120"/>
      <c r="RU72" s="120"/>
      <c r="RV72" s="120"/>
      <c r="RW72" s="120"/>
      <c r="RX72" s="120"/>
      <c r="RY72" s="120"/>
      <c r="RZ72" s="120"/>
      <c r="SA72" s="120"/>
      <c r="SB72" s="120"/>
      <c r="SC72" s="120"/>
      <c r="SD72" s="120"/>
      <c r="SE72" s="120"/>
      <c r="SF72" s="120"/>
      <c r="SG72" s="120"/>
      <c r="SH72" s="120"/>
      <c r="SI72" s="120"/>
      <c r="SJ72" s="120"/>
      <c r="SK72" s="120"/>
      <c r="SL72" s="120"/>
      <c r="SM72" s="120"/>
      <c r="SN72" s="120"/>
      <c r="SO72" s="120"/>
      <c r="SP72" s="120"/>
      <c r="SQ72" s="120"/>
      <c r="SR72" s="120"/>
      <c r="SS72" s="120"/>
      <c r="ST72" s="120"/>
      <c r="SU72" s="120"/>
      <c r="SV72" s="120"/>
      <c r="SW72" s="120"/>
      <c r="SX72" s="120"/>
      <c r="SY72" s="120"/>
      <c r="SZ72" s="120"/>
      <c r="TA72" s="120"/>
      <c r="TB72" s="120"/>
      <c r="TC72" s="120"/>
      <c r="TD72" s="120"/>
      <c r="TE72" s="120"/>
      <c r="TF72" s="120"/>
      <c r="TG72" s="120"/>
      <c r="TH72" s="120"/>
      <c r="TI72" s="120"/>
      <c r="TJ72" s="120"/>
      <c r="TK72" s="120"/>
      <c r="TL72" s="120"/>
      <c r="TM72" s="120"/>
      <c r="TN72" s="120"/>
      <c r="TO72" s="120"/>
      <c r="TP72" s="120"/>
      <c r="TQ72" s="120"/>
      <c r="TR72" s="120"/>
      <c r="TS72" s="120"/>
      <c r="TT72" s="120"/>
      <c r="TU72" s="120"/>
      <c r="TV72" s="120"/>
      <c r="TW72" s="120"/>
      <c r="TX72" s="120"/>
      <c r="TY72" s="120"/>
      <c r="TZ72" s="120"/>
      <c r="UA72" s="120"/>
      <c r="UB72" s="120"/>
      <c r="UC72" s="120"/>
      <c r="UD72" s="120"/>
      <c r="UE72" s="120"/>
      <c r="UF72" s="120"/>
      <c r="UG72" s="120"/>
      <c r="UH72" s="120"/>
      <c r="UI72" s="120"/>
      <c r="UJ72" s="120"/>
      <c r="UK72" s="120"/>
      <c r="UL72" s="120"/>
      <c r="UM72" s="120"/>
      <c r="UN72" s="120"/>
      <c r="UO72" s="120"/>
      <c r="UP72" s="120"/>
      <c r="UQ72" s="120"/>
      <c r="UR72" s="120"/>
      <c r="US72" s="120"/>
      <c r="UT72" s="120"/>
      <c r="UU72" s="120"/>
      <c r="UV72" s="120"/>
      <c r="UW72" s="120"/>
      <c r="UX72" s="120"/>
      <c r="UY72" s="120"/>
      <c r="UZ72" s="120"/>
      <c r="VA72" s="120"/>
      <c r="VB72" s="120"/>
      <c r="VC72" s="120"/>
      <c r="VD72" s="120"/>
      <c r="VE72" s="120"/>
      <c r="VF72" s="120"/>
      <c r="VG72" s="120"/>
      <c r="VH72" s="120"/>
      <c r="VI72" s="120"/>
      <c r="VJ72" s="120"/>
      <c r="VK72" s="120"/>
      <c r="VL72" s="120"/>
      <c r="VM72" s="120"/>
      <c r="VN72" s="120"/>
      <c r="VO72" s="120"/>
      <c r="VP72" s="120"/>
      <c r="VQ72" s="120"/>
      <c r="VR72" s="120"/>
      <c r="VS72" s="120"/>
      <c r="VT72" s="120"/>
      <c r="VU72" s="120"/>
      <c r="VV72" s="120"/>
      <c r="VW72" s="120"/>
      <c r="VX72" s="120"/>
      <c r="VY72" s="120"/>
      <c r="VZ72" s="120"/>
      <c r="WA72" s="120"/>
      <c r="WB72" s="120"/>
      <c r="WC72" s="120"/>
      <c r="WD72" s="120"/>
      <c r="WE72" s="120"/>
      <c r="WF72" s="120"/>
      <c r="WG72" s="120"/>
      <c r="WH72" s="120"/>
      <c r="WI72" s="120"/>
      <c r="WJ72" s="120"/>
      <c r="WK72" s="120"/>
      <c r="WL72" s="120"/>
      <c r="WM72" s="120"/>
      <c r="WN72" s="120"/>
      <c r="WO72" s="120"/>
      <c r="WP72" s="120"/>
      <c r="WQ72" s="120"/>
      <c r="WR72" s="120"/>
      <c r="WS72" s="120"/>
      <c r="WT72" s="120"/>
      <c r="WU72" s="120"/>
      <c r="WV72" s="120"/>
      <c r="WW72" s="120"/>
      <c r="WX72" s="120"/>
      <c r="WY72" s="120"/>
      <c r="WZ72" s="120"/>
      <c r="XA72" s="120"/>
      <c r="XB72" s="120"/>
      <c r="XC72" s="120"/>
      <c r="XD72" s="120"/>
      <c r="XE72" s="120"/>
      <c r="XF72" s="120"/>
      <c r="XG72" s="120"/>
      <c r="XH72" s="120"/>
      <c r="XI72" s="120"/>
      <c r="XJ72" s="120"/>
      <c r="XK72" s="120"/>
      <c r="XL72" s="120"/>
      <c r="XM72" s="120"/>
      <c r="XN72" s="120"/>
      <c r="XO72" s="120"/>
      <c r="XP72" s="120"/>
      <c r="XQ72" s="120"/>
      <c r="XR72" s="120"/>
      <c r="XS72" s="120"/>
      <c r="XT72" s="120"/>
      <c r="XU72" s="120"/>
      <c r="XV72" s="120"/>
      <c r="XW72" s="120"/>
      <c r="XX72" s="120"/>
      <c r="XY72" s="120"/>
      <c r="XZ72" s="120"/>
      <c r="YA72" s="120"/>
      <c r="YB72" s="120"/>
      <c r="YC72" s="120"/>
      <c r="YD72" s="120"/>
      <c r="YE72" s="120"/>
      <c r="YF72" s="120"/>
      <c r="YG72" s="120"/>
      <c r="YH72" s="120"/>
      <c r="YI72" s="120"/>
      <c r="YJ72" s="120"/>
      <c r="YK72" s="120"/>
      <c r="YL72" s="120"/>
      <c r="YM72" s="120"/>
      <c r="YN72" s="120"/>
      <c r="YO72" s="120"/>
      <c r="YP72" s="120"/>
      <c r="YQ72" s="120"/>
      <c r="YR72" s="120"/>
      <c r="YS72" s="120"/>
      <c r="YT72" s="120"/>
      <c r="YU72" s="120"/>
      <c r="YV72" s="120"/>
      <c r="YW72" s="120"/>
      <c r="YX72" s="120"/>
      <c r="YY72" s="120"/>
      <c r="YZ72" s="120"/>
      <c r="ZA72" s="120"/>
      <c r="ZB72" s="120"/>
      <c r="ZC72" s="120"/>
      <c r="ZD72" s="120"/>
      <c r="ZE72" s="120"/>
      <c r="ZF72" s="120"/>
      <c r="ZG72" s="120"/>
      <c r="ZH72" s="120"/>
      <c r="ZI72" s="120"/>
      <c r="ZJ72" s="120"/>
      <c r="ZK72" s="120"/>
      <c r="ZL72" s="120"/>
      <c r="ZM72" s="120"/>
      <c r="ZN72" s="120"/>
      <c r="ZO72" s="120"/>
      <c r="ZP72" s="120"/>
      <c r="ZQ72" s="120"/>
      <c r="ZR72" s="120"/>
      <c r="ZS72" s="120"/>
      <c r="ZT72" s="120"/>
      <c r="ZU72" s="120"/>
      <c r="ZV72" s="120"/>
      <c r="ZW72" s="120"/>
      <c r="ZX72" s="120"/>
      <c r="ZY72" s="120"/>
      <c r="ZZ72" s="120"/>
      <c r="AAA72" s="120"/>
    </row>
    <row r="73" spans="1:703" hidden="1" outlineLevel="1">
      <c r="A73" s="62">
        <v>42430</v>
      </c>
      <c r="B73" s="120">
        <v>2539.04006544</v>
      </c>
      <c r="C73" s="120">
        <v>771.34574637000003</v>
      </c>
      <c r="D73" s="120">
        <v>0.77339996</v>
      </c>
      <c r="E73" s="120">
        <v>797.56933048999997</v>
      </c>
      <c r="F73" s="120">
        <v>3.4628508899999999</v>
      </c>
      <c r="G73" s="120">
        <v>0.12092886999999999</v>
      </c>
      <c r="H73" s="120">
        <v>7.7191785499999996</v>
      </c>
      <c r="I73" s="120">
        <v>823.59165260999998</v>
      </c>
      <c r="J73" s="120">
        <v>50.143213029999998</v>
      </c>
      <c r="K73" s="120">
        <v>1.0777832599999999</v>
      </c>
      <c r="L73" s="120">
        <v>2.0112732499999999</v>
      </c>
      <c r="M73" s="176" t="s">
        <v>191</v>
      </c>
      <c r="N73" s="120">
        <v>70.713033480000007</v>
      </c>
      <c r="O73" s="120">
        <v>1.11775267</v>
      </c>
      <c r="P73" s="120">
        <v>0.98242850999999998</v>
      </c>
      <c r="Q73" s="120">
        <v>0.24691935000000001</v>
      </c>
      <c r="R73" s="120">
        <v>7.9249880399999997</v>
      </c>
      <c r="S73" s="120">
        <v>8.598E-5</v>
      </c>
      <c r="T73" s="120">
        <v>0.23950013000000001</v>
      </c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/>
      <c r="GO73" s="120"/>
      <c r="GP73" s="120"/>
      <c r="GQ73" s="120"/>
      <c r="GR73" s="120"/>
      <c r="GS73" s="120"/>
      <c r="GT73" s="120"/>
      <c r="GU73" s="120"/>
      <c r="GV73" s="120"/>
      <c r="GW73" s="120"/>
      <c r="GX73" s="120"/>
      <c r="GY73" s="120"/>
      <c r="GZ73" s="120"/>
      <c r="HA73" s="120"/>
      <c r="HB73" s="120"/>
      <c r="HC73" s="120"/>
      <c r="HD73" s="120"/>
      <c r="HE73" s="120"/>
      <c r="HF73" s="120"/>
      <c r="HG73" s="120"/>
      <c r="HH73" s="120"/>
      <c r="HI73" s="120"/>
      <c r="HJ73" s="120"/>
      <c r="HK73" s="120"/>
      <c r="HL73" s="120"/>
      <c r="HM73" s="120"/>
      <c r="HN73" s="120"/>
      <c r="HO73" s="120"/>
      <c r="HP73" s="120"/>
      <c r="HQ73" s="120"/>
      <c r="HR73" s="120"/>
      <c r="HS73" s="120"/>
      <c r="HT73" s="120"/>
      <c r="HU73" s="120"/>
      <c r="HV73" s="120"/>
      <c r="HW73" s="120"/>
      <c r="HX73" s="120"/>
      <c r="HY73" s="120"/>
      <c r="HZ73" s="120"/>
      <c r="IA73" s="120"/>
      <c r="IB73" s="120"/>
      <c r="IC73" s="120"/>
      <c r="ID73" s="120"/>
      <c r="IE73" s="120"/>
      <c r="IF73" s="120"/>
      <c r="IG73" s="120"/>
      <c r="IH73" s="120"/>
      <c r="II73" s="120"/>
      <c r="IJ73" s="120"/>
      <c r="IK73" s="120"/>
      <c r="IL73" s="120"/>
      <c r="IM73" s="120"/>
      <c r="IN73" s="120"/>
      <c r="IO73" s="120"/>
      <c r="IP73" s="120"/>
      <c r="IQ73" s="120"/>
      <c r="IR73" s="120"/>
      <c r="IS73" s="120"/>
      <c r="IT73" s="120"/>
      <c r="IU73" s="120"/>
      <c r="IV73" s="120"/>
      <c r="IW73" s="120"/>
      <c r="IX73" s="120"/>
      <c r="IY73" s="120"/>
      <c r="IZ73" s="120"/>
      <c r="JA73" s="120"/>
      <c r="JB73" s="120"/>
      <c r="JC73" s="120"/>
      <c r="JD73" s="120"/>
      <c r="JE73" s="120"/>
      <c r="JF73" s="120"/>
      <c r="JG73" s="120"/>
      <c r="JH73" s="120"/>
      <c r="JI73" s="120"/>
      <c r="JJ73" s="120"/>
      <c r="JK73" s="120"/>
      <c r="JL73" s="120"/>
      <c r="JM73" s="120"/>
      <c r="JN73" s="120"/>
      <c r="JO73" s="120"/>
      <c r="JP73" s="120"/>
      <c r="JQ73" s="120"/>
      <c r="JR73" s="120"/>
      <c r="JS73" s="120"/>
      <c r="JT73" s="120"/>
      <c r="JU73" s="120"/>
      <c r="JV73" s="120"/>
      <c r="JW73" s="120"/>
      <c r="JX73" s="120"/>
      <c r="JY73" s="120"/>
      <c r="JZ73" s="120"/>
      <c r="KA73" s="120"/>
      <c r="KB73" s="120"/>
      <c r="KC73" s="120"/>
      <c r="KD73" s="120"/>
      <c r="KE73" s="120"/>
      <c r="KF73" s="120"/>
      <c r="KG73" s="120"/>
      <c r="KH73" s="120"/>
      <c r="KI73" s="120"/>
      <c r="KJ73" s="120"/>
      <c r="KK73" s="120"/>
      <c r="KL73" s="120"/>
      <c r="KM73" s="120"/>
      <c r="KN73" s="120"/>
      <c r="KO73" s="120"/>
      <c r="KP73" s="120"/>
      <c r="KQ73" s="120"/>
      <c r="KR73" s="120"/>
      <c r="KS73" s="120"/>
      <c r="KT73" s="120"/>
      <c r="KU73" s="120"/>
      <c r="KV73" s="120"/>
      <c r="KW73" s="120"/>
      <c r="KX73" s="120"/>
      <c r="KY73" s="120"/>
      <c r="KZ73" s="120"/>
      <c r="LA73" s="120"/>
      <c r="LB73" s="120"/>
      <c r="LC73" s="120"/>
      <c r="LD73" s="120"/>
      <c r="LE73" s="120"/>
      <c r="LF73" s="120"/>
      <c r="LG73" s="120"/>
      <c r="LH73" s="120"/>
      <c r="LI73" s="120"/>
      <c r="LJ73" s="120"/>
      <c r="LK73" s="120"/>
      <c r="LL73" s="120"/>
      <c r="LM73" s="120"/>
      <c r="LN73" s="120"/>
      <c r="LO73" s="120"/>
      <c r="LP73" s="120"/>
      <c r="LQ73" s="120"/>
      <c r="LR73" s="120"/>
      <c r="LS73" s="120"/>
      <c r="LT73" s="120"/>
      <c r="LU73" s="120"/>
      <c r="LV73" s="120"/>
      <c r="LW73" s="120"/>
      <c r="LX73" s="120"/>
      <c r="LY73" s="120"/>
      <c r="LZ73" s="120"/>
      <c r="MA73" s="120"/>
      <c r="MB73" s="120"/>
      <c r="MC73" s="120"/>
      <c r="MD73" s="120"/>
      <c r="ME73" s="120"/>
      <c r="MF73" s="120"/>
      <c r="MG73" s="120"/>
      <c r="MH73" s="120"/>
      <c r="MI73" s="120"/>
      <c r="MJ73" s="120"/>
      <c r="MK73" s="120"/>
      <c r="ML73" s="120"/>
      <c r="MM73" s="120"/>
      <c r="MN73" s="120"/>
      <c r="MO73" s="120"/>
      <c r="MP73" s="120"/>
      <c r="MQ73" s="120"/>
      <c r="MR73" s="120"/>
      <c r="MS73" s="120"/>
      <c r="MT73" s="120"/>
      <c r="MU73" s="120"/>
      <c r="MV73" s="120"/>
      <c r="MW73" s="120"/>
      <c r="MX73" s="120"/>
      <c r="MY73" s="120"/>
      <c r="MZ73" s="120"/>
      <c r="NA73" s="120"/>
      <c r="NB73" s="120"/>
      <c r="NC73" s="120"/>
      <c r="ND73" s="120"/>
      <c r="NE73" s="120"/>
      <c r="NF73" s="120"/>
      <c r="NG73" s="120"/>
      <c r="NH73" s="120"/>
      <c r="NI73" s="120"/>
      <c r="NJ73" s="120"/>
      <c r="NK73" s="120"/>
      <c r="NL73" s="120"/>
      <c r="NM73" s="120"/>
      <c r="NN73" s="120"/>
      <c r="NO73" s="120"/>
      <c r="NP73" s="120"/>
      <c r="NQ73" s="120"/>
      <c r="NR73" s="120"/>
      <c r="NS73" s="120"/>
      <c r="NT73" s="120"/>
      <c r="NU73" s="120"/>
      <c r="NV73" s="120"/>
      <c r="NW73" s="120"/>
      <c r="NX73" s="120"/>
      <c r="NY73" s="120"/>
      <c r="NZ73" s="120"/>
      <c r="OA73" s="120"/>
      <c r="OB73" s="120"/>
      <c r="OC73" s="120"/>
      <c r="OD73" s="120"/>
      <c r="OE73" s="120"/>
      <c r="OF73" s="120"/>
      <c r="OG73" s="120"/>
      <c r="OH73" s="120"/>
      <c r="OI73" s="120"/>
      <c r="OJ73" s="120"/>
      <c r="OK73" s="120"/>
      <c r="OL73" s="120"/>
      <c r="OM73" s="120"/>
      <c r="ON73" s="120"/>
      <c r="OO73" s="120"/>
      <c r="OP73" s="120"/>
      <c r="OQ73" s="120"/>
      <c r="OR73" s="120"/>
      <c r="OS73" s="120"/>
      <c r="OT73" s="120"/>
      <c r="OU73" s="120"/>
      <c r="OV73" s="120"/>
      <c r="OW73" s="120"/>
      <c r="OX73" s="120"/>
      <c r="OY73" s="120"/>
      <c r="OZ73" s="120"/>
      <c r="PA73" s="120"/>
      <c r="PB73" s="120"/>
      <c r="PC73" s="120"/>
      <c r="PD73" s="120"/>
      <c r="PE73" s="120"/>
      <c r="PF73" s="120"/>
      <c r="PG73" s="120"/>
      <c r="PH73" s="120"/>
      <c r="PI73" s="120"/>
      <c r="PJ73" s="120"/>
      <c r="PK73" s="120"/>
      <c r="PL73" s="120"/>
      <c r="PM73" s="120"/>
      <c r="PN73" s="120"/>
      <c r="PO73" s="120"/>
      <c r="PP73" s="120"/>
      <c r="PQ73" s="120"/>
      <c r="PR73" s="120"/>
      <c r="PS73" s="120"/>
      <c r="PT73" s="120"/>
      <c r="PU73" s="120"/>
      <c r="PV73" s="120"/>
      <c r="PW73" s="120"/>
      <c r="PX73" s="120"/>
      <c r="PY73" s="120"/>
      <c r="PZ73" s="120"/>
      <c r="QA73" s="120"/>
      <c r="QB73" s="120"/>
      <c r="QC73" s="120"/>
      <c r="QD73" s="120"/>
      <c r="QE73" s="120"/>
      <c r="QF73" s="120"/>
      <c r="QG73" s="120"/>
      <c r="QH73" s="120"/>
      <c r="QI73" s="120"/>
      <c r="QJ73" s="120"/>
      <c r="QK73" s="120"/>
      <c r="QL73" s="120"/>
      <c r="QM73" s="120"/>
      <c r="QN73" s="120"/>
      <c r="QO73" s="120"/>
      <c r="QP73" s="120"/>
      <c r="QQ73" s="120"/>
      <c r="QR73" s="120"/>
      <c r="QS73" s="120"/>
      <c r="QT73" s="120"/>
      <c r="QU73" s="120"/>
      <c r="QV73" s="120"/>
      <c r="QW73" s="120"/>
      <c r="QX73" s="120"/>
      <c r="QY73" s="120"/>
      <c r="QZ73" s="120"/>
      <c r="RA73" s="120"/>
      <c r="RB73" s="120"/>
      <c r="RC73" s="120"/>
      <c r="RD73" s="120"/>
      <c r="RE73" s="120"/>
      <c r="RF73" s="120"/>
      <c r="RG73" s="120"/>
      <c r="RH73" s="120"/>
      <c r="RI73" s="120"/>
      <c r="RJ73" s="120"/>
      <c r="RK73" s="120"/>
      <c r="RL73" s="120"/>
      <c r="RM73" s="120"/>
      <c r="RN73" s="120"/>
      <c r="RO73" s="120"/>
      <c r="RP73" s="120"/>
      <c r="RQ73" s="120"/>
      <c r="RR73" s="120"/>
      <c r="RS73" s="120"/>
      <c r="RT73" s="120"/>
      <c r="RU73" s="120"/>
      <c r="RV73" s="120"/>
      <c r="RW73" s="120"/>
      <c r="RX73" s="120"/>
      <c r="RY73" s="120"/>
      <c r="RZ73" s="120"/>
      <c r="SA73" s="120"/>
      <c r="SB73" s="120"/>
      <c r="SC73" s="120"/>
      <c r="SD73" s="120"/>
      <c r="SE73" s="120"/>
      <c r="SF73" s="120"/>
      <c r="SG73" s="120"/>
      <c r="SH73" s="120"/>
      <c r="SI73" s="120"/>
      <c r="SJ73" s="120"/>
      <c r="SK73" s="120"/>
      <c r="SL73" s="120"/>
      <c r="SM73" s="120"/>
      <c r="SN73" s="120"/>
      <c r="SO73" s="120"/>
      <c r="SP73" s="120"/>
      <c r="SQ73" s="120"/>
      <c r="SR73" s="120"/>
      <c r="SS73" s="120"/>
      <c r="ST73" s="120"/>
      <c r="SU73" s="120"/>
      <c r="SV73" s="120"/>
      <c r="SW73" s="120"/>
      <c r="SX73" s="120"/>
      <c r="SY73" s="120"/>
      <c r="SZ73" s="120"/>
      <c r="TA73" s="120"/>
      <c r="TB73" s="120"/>
      <c r="TC73" s="120"/>
      <c r="TD73" s="120"/>
      <c r="TE73" s="120"/>
      <c r="TF73" s="120"/>
      <c r="TG73" s="120"/>
      <c r="TH73" s="120"/>
      <c r="TI73" s="120"/>
      <c r="TJ73" s="120"/>
      <c r="TK73" s="120"/>
      <c r="TL73" s="120"/>
      <c r="TM73" s="120"/>
      <c r="TN73" s="120"/>
      <c r="TO73" s="120"/>
      <c r="TP73" s="120"/>
      <c r="TQ73" s="120"/>
      <c r="TR73" s="120"/>
      <c r="TS73" s="120"/>
      <c r="TT73" s="120"/>
      <c r="TU73" s="120"/>
      <c r="TV73" s="120"/>
      <c r="TW73" s="120"/>
      <c r="TX73" s="120"/>
      <c r="TY73" s="120"/>
      <c r="TZ73" s="120"/>
      <c r="UA73" s="120"/>
      <c r="UB73" s="120"/>
      <c r="UC73" s="120"/>
      <c r="UD73" s="120"/>
      <c r="UE73" s="120"/>
      <c r="UF73" s="120"/>
      <c r="UG73" s="120"/>
      <c r="UH73" s="120"/>
      <c r="UI73" s="120"/>
      <c r="UJ73" s="120"/>
      <c r="UK73" s="120"/>
      <c r="UL73" s="120"/>
      <c r="UM73" s="120"/>
      <c r="UN73" s="120"/>
      <c r="UO73" s="120"/>
      <c r="UP73" s="120"/>
      <c r="UQ73" s="120"/>
      <c r="UR73" s="120"/>
      <c r="US73" s="120"/>
      <c r="UT73" s="120"/>
      <c r="UU73" s="120"/>
      <c r="UV73" s="120"/>
      <c r="UW73" s="120"/>
      <c r="UX73" s="120"/>
      <c r="UY73" s="120"/>
      <c r="UZ73" s="120"/>
      <c r="VA73" s="120"/>
      <c r="VB73" s="120"/>
      <c r="VC73" s="120"/>
      <c r="VD73" s="120"/>
      <c r="VE73" s="120"/>
      <c r="VF73" s="120"/>
      <c r="VG73" s="120"/>
      <c r="VH73" s="120"/>
      <c r="VI73" s="120"/>
      <c r="VJ73" s="120"/>
      <c r="VK73" s="120"/>
      <c r="VL73" s="120"/>
      <c r="VM73" s="120"/>
      <c r="VN73" s="120"/>
      <c r="VO73" s="120"/>
      <c r="VP73" s="120"/>
      <c r="VQ73" s="120"/>
      <c r="VR73" s="120"/>
      <c r="VS73" s="120"/>
      <c r="VT73" s="120"/>
      <c r="VU73" s="120"/>
      <c r="VV73" s="120"/>
      <c r="VW73" s="120"/>
      <c r="VX73" s="120"/>
      <c r="VY73" s="120"/>
      <c r="VZ73" s="120"/>
      <c r="WA73" s="120"/>
      <c r="WB73" s="120"/>
      <c r="WC73" s="120"/>
      <c r="WD73" s="120"/>
      <c r="WE73" s="120"/>
      <c r="WF73" s="120"/>
      <c r="WG73" s="120"/>
      <c r="WH73" s="120"/>
      <c r="WI73" s="120"/>
      <c r="WJ73" s="120"/>
      <c r="WK73" s="120"/>
      <c r="WL73" s="120"/>
      <c r="WM73" s="120"/>
      <c r="WN73" s="120"/>
      <c r="WO73" s="120"/>
      <c r="WP73" s="120"/>
      <c r="WQ73" s="120"/>
      <c r="WR73" s="120"/>
      <c r="WS73" s="120"/>
      <c r="WT73" s="120"/>
      <c r="WU73" s="120"/>
      <c r="WV73" s="120"/>
      <c r="WW73" s="120"/>
      <c r="WX73" s="120"/>
      <c r="WY73" s="120"/>
      <c r="WZ73" s="120"/>
      <c r="XA73" s="120"/>
      <c r="XB73" s="120"/>
      <c r="XC73" s="120"/>
      <c r="XD73" s="120"/>
      <c r="XE73" s="120"/>
      <c r="XF73" s="120"/>
      <c r="XG73" s="120"/>
      <c r="XH73" s="120"/>
      <c r="XI73" s="120"/>
      <c r="XJ73" s="120"/>
      <c r="XK73" s="120"/>
      <c r="XL73" s="120"/>
      <c r="XM73" s="120"/>
      <c r="XN73" s="120"/>
      <c r="XO73" s="120"/>
      <c r="XP73" s="120"/>
      <c r="XQ73" s="120"/>
      <c r="XR73" s="120"/>
      <c r="XS73" s="120"/>
      <c r="XT73" s="120"/>
      <c r="XU73" s="120"/>
      <c r="XV73" s="120"/>
      <c r="XW73" s="120"/>
      <c r="XX73" s="120"/>
      <c r="XY73" s="120"/>
      <c r="XZ73" s="120"/>
      <c r="YA73" s="120"/>
      <c r="YB73" s="120"/>
      <c r="YC73" s="120"/>
      <c r="YD73" s="120"/>
      <c r="YE73" s="120"/>
      <c r="YF73" s="120"/>
      <c r="YG73" s="120"/>
      <c r="YH73" s="120"/>
      <c r="YI73" s="120"/>
      <c r="YJ73" s="120"/>
      <c r="YK73" s="120"/>
      <c r="YL73" s="120"/>
      <c r="YM73" s="120"/>
      <c r="YN73" s="120"/>
      <c r="YO73" s="120"/>
      <c r="YP73" s="120"/>
      <c r="YQ73" s="120"/>
      <c r="YR73" s="120"/>
      <c r="YS73" s="120"/>
      <c r="YT73" s="120"/>
      <c r="YU73" s="120"/>
      <c r="YV73" s="120"/>
      <c r="YW73" s="120"/>
      <c r="YX73" s="120"/>
      <c r="YY73" s="120"/>
      <c r="YZ73" s="120"/>
      <c r="ZA73" s="120"/>
      <c r="ZB73" s="120"/>
      <c r="ZC73" s="120"/>
      <c r="ZD73" s="120"/>
      <c r="ZE73" s="120"/>
      <c r="ZF73" s="120"/>
      <c r="ZG73" s="120"/>
      <c r="ZH73" s="120"/>
      <c r="ZI73" s="120"/>
      <c r="ZJ73" s="120"/>
      <c r="ZK73" s="120"/>
      <c r="ZL73" s="120"/>
      <c r="ZM73" s="120"/>
      <c r="ZN73" s="120"/>
      <c r="ZO73" s="120"/>
      <c r="ZP73" s="120"/>
      <c r="ZQ73" s="120"/>
      <c r="ZR73" s="120"/>
      <c r="ZS73" s="120"/>
      <c r="ZT73" s="120"/>
      <c r="ZU73" s="120"/>
      <c r="ZV73" s="120"/>
      <c r="ZW73" s="120"/>
      <c r="ZX73" s="120"/>
      <c r="ZY73" s="120"/>
      <c r="ZZ73" s="120"/>
      <c r="AAA73" s="120"/>
    </row>
    <row r="74" spans="1:703" hidden="1" outlineLevel="1">
      <c r="A74" s="62">
        <v>42461</v>
      </c>
      <c r="B74" s="120">
        <v>2503.0935423999999</v>
      </c>
      <c r="C74" s="120">
        <v>813.80105135999997</v>
      </c>
      <c r="D74" s="120">
        <v>0.73354025</v>
      </c>
      <c r="E74" s="120">
        <v>731.52466980999998</v>
      </c>
      <c r="F74" s="120">
        <v>3.0747328999999999</v>
      </c>
      <c r="G74" s="120">
        <v>0.17982896000000001</v>
      </c>
      <c r="H74" s="120">
        <v>51.872160139999998</v>
      </c>
      <c r="I74" s="120">
        <v>805.10286578</v>
      </c>
      <c r="J74" s="120">
        <v>50.230130920000001</v>
      </c>
      <c r="K74" s="120">
        <v>0.57240999999999997</v>
      </c>
      <c r="L74" s="120">
        <v>1.9272150400000001</v>
      </c>
      <c r="M74" s="176" t="s">
        <v>191</v>
      </c>
      <c r="N74" s="120">
        <v>33.458304419999997</v>
      </c>
      <c r="O74" s="120">
        <v>1.13178501</v>
      </c>
      <c r="P74" s="120">
        <v>0.95287436999999997</v>
      </c>
      <c r="Q74" s="120">
        <v>0.27721921999999999</v>
      </c>
      <c r="R74" s="120">
        <v>7.9834614000000004</v>
      </c>
      <c r="S74" s="120">
        <v>8.6669999999999995E-5</v>
      </c>
      <c r="T74" s="120">
        <v>0.27120614999999998</v>
      </c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0"/>
      <c r="CH74" s="120"/>
      <c r="CI74" s="120"/>
      <c r="CJ74" s="120"/>
      <c r="CK74" s="120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X74" s="120"/>
      <c r="FY74" s="120"/>
      <c r="FZ74" s="120"/>
      <c r="GA74" s="120"/>
      <c r="GB74" s="120"/>
      <c r="GC74" s="120"/>
      <c r="GD74" s="120"/>
      <c r="GE74" s="120"/>
      <c r="GF74" s="120"/>
      <c r="GG74" s="120"/>
      <c r="GH74" s="120"/>
      <c r="GI74" s="120"/>
      <c r="GJ74" s="120"/>
      <c r="GK74" s="120"/>
      <c r="GL74" s="120"/>
      <c r="GM74" s="120"/>
      <c r="GN74" s="120"/>
      <c r="GO74" s="120"/>
      <c r="GP74" s="120"/>
      <c r="GQ74" s="120"/>
      <c r="GR74" s="120"/>
      <c r="GS74" s="120"/>
      <c r="GT74" s="120"/>
      <c r="GU74" s="120"/>
      <c r="GV74" s="120"/>
      <c r="GW74" s="120"/>
      <c r="GX74" s="120"/>
      <c r="GY74" s="120"/>
      <c r="GZ74" s="120"/>
      <c r="HA74" s="120"/>
      <c r="HB74" s="120"/>
      <c r="HC74" s="120"/>
      <c r="HD74" s="120"/>
      <c r="HE74" s="120"/>
      <c r="HF74" s="120"/>
      <c r="HG74" s="120"/>
      <c r="HH74" s="120"/>
      <c r="HI74" s="120"/>
      <c r="HJ74" s="120"/>
      <c r="HK74" s="120"/>
      <c r="HL74" s="120"/>
      <c r="HM74" s="120"/>
      <c r="HN74" s="120"/>
      <c r="HO74" s="120"/>
      <c r="HP74" s="120"/>
      <c r="HQ74" s="120"/>
      <c r="HR74" s="120"/>
      <c r="HS74" s="120"/>
      <c r="HT74" s="120"/>
      <c r="HU74" s="120"/>
      <c r="HV74" s="120"/>
      <c r="HW74" s="120"/>
      <c r="HX74" s="120"/>
      <c r="HY74" s="120"/>
      <c r="HZ74" s="120"/>
      <c r="IA74" s="120"/>
      <c r="IB74" s="120"/>
      <c r="IC74" s="120"/>
      <c r="ID74" s="120"/>
      <c r="IE74" s="120"/>
      <c r="IF74" s="120"/>
      <c r="IG74" s="120"/>
      <c r="IH74" s="120"/>
      <c r="II74" s="120"/>
      <c r="IJ74" s="120"/>
      <c r="IK74" s="120"/>
      <c r="IL74" s="120"/>
      <c r="IM74" s="120"/>
      <c r="IN74" s="120"/>
      <c r="IO74" s="120"/>
      <c r="IP74" s="120"/>
      <c r="IQ74" s="120"/>
      <c r="IR74" s="120"/>
      <c r="IS74" s="120"/>
      <c r="IT74" s="120"/>
      <c r="IU74" s="120"/>
      <c r="IV74" s="120"/>
      <c r="IW74" s="120"/>
      <c r="IX74" s="120"/>
      <c r="IY74" s="120"/>
      <c r="IZ74" s="120"/>
      <c r="JA74" s="120"/>
      <c r="JB74" s="120"/>
      <c r="JC74" s="120"/>
      <c r="JD74" s="120"/>
      <c r="JE74" s="120"/>
      <c r="JF74" s="120"/>
      <c r="JG74" s="120"/>
      <c r="JH74" s="120"/>
      <c r="JI74" s="120"/>
      <c r="JJ74" s="120"/>
      <c r="JK74" s="120"/>
      <c r="JL74" s="120"/>
      <c r="JM74" s="120"/>
      <c r="JN74" s="120"/>
      <c r="JO74" s="120"/>
      <c r="JP74" s="120"/>
      <c r="JQ74" s="120"/>
      <c r="JR74" s="120"/>
      <c r="JS74" s="120"/>
      <c r="JT74" s="120"/>
      <c r="JU74" s="120"/>
      <c r="JV74" s="120"/>
      <c r="JW74" s="120"/>
      <c r="JX74" s="120"/>
      <c r="JY74" s="120"/>
      <c r="JZ74" s="120"/>
      <c r="KA74" s="120"/>
      <c r="KB74" s="120"/>
      <c r="KC74" s="120"/>
      <c r="KD74" s="120"/>
      <c r="KE74" s="120"/>
      <c r="KF74" s="120"/>
      <c r="KG74" s="120"/>
      <c r="KH74" s="120"/>
      <c r="KI74" s="120"/>
      <c r="KJ74" s="120"/>
      <c r="KK74" s="120"/>
      <c r="KL74" s="120"/>
      <c r="KM74" s="120"/>
      <c r="KN74" s="120"/>
      <c r="KO74" s="120"/>
      <c r="KP74" s="120"/>
      <c r="KQ74" s="120"/>
      <c r="KR74" s="120"/>
      <c r="KS74" s="120"/>
      <c r="KT74" s="120"/>
      <c r="KU74" s="120"/>
      <c r="KV74" s="120"/>
      <c r="KW74" s="120"/>
      <c r="KX74" s="120"/>
      <c r="KY74" s="120"/>
      <c r="KZ74" s="120"/>
      <c r="LA74" s="120"/>
      <c r="LB74" s="120"/>
      <c r="LC74" s="120"/>
      <c r="LD74" s="120"/>
      <c r="LE74" s="120"/>
      <c r="LF74" s="120"/>
      <c r="LG74" s="120"/>
      <c r="LH74" s="120"/>
      <c r="LI74" s="120"/>
      <c r="LJ74" s="120"/>
      <c r="LK74" s="120"/>
      <c r="LL74" s="120"/>
      <c r="LM74" s="120"/>
      <c r="LN74" s="120"/>
      <c r="LO74" s="120"/>
      <c r="LP74" s="120"/>
      <c r="LQ74" s="120"/>
      <c r="LR74" s="120"/>
      <c r="LS74" s="120"/>
      <c r="LT74" s="120"/>
      <c r="LU74" s="120"/>
      <c r="LV74" s="120"/>
      <c r="LW74" s="120"/>
      <c r="LX74" s="120"/>
      <c r="LY74" s="120"/>
      <c r="LZ74" s="120"/>
      <c r="MA74" s="120"/>
      <c r="MB74" s="120"/>
      <c r="MC74" s="120"/>
      <c r="MD74" s="120"/>
      <c r="ME74" s="120"/>
      <c r="MF74" s="120"/>
      <c r="MG74" s="120"/>
      <c r="MH74" s="120"/>
      <c r="MI74" s="120"/>
      <c r="MJ74" s="120"/>
      <c r="MK74" s="120"/>
      <c r="ML74" s="120"/>
      <c r="MM74" s="120"/>
      <c r="MN74" s="120"/>
      <c r="MO74" s="120"/>
      <c r="MP74" s="120"/>
      <c r="MQ74" s="120"/>
      <c r="MR74" s="120"/>
      <c r="MS74" s="120"/>
      <c r="MT74" s="120"/>
      <c r="MU74" s="120"/>
      <c r="MV74" s="120"/>
      <c r="MW74" s="120"/>
      <c r="MX74" s="120"/>
      <c r="MY74" s="120"/>
      <c r="MZ74" s="120"/>
      <c r="NA74" s="120"/>
      <c r="NB74" s="120"/>
      <c r="NC74" s="120"/>
      <c r="ND74" s="120"/>
      <c r="NE74" s="120"/>
      <c r="NF74" s="120"/>
      <c r="NG74" s="120"/>
      <c r="NH74" s="120"/>
      <c r="NI74" s="120"/>
      <c r="NJ74" s="120"/>
      <c r="NK74" s="120"/>
      <c r="NL74" s="120"/>
      <c r="NM74" s="120"/>
      <c r="NN74" s="120"/>
      <c r="NO74" s="120"/>
      <c r="NP74" s="120"/>
      <c r="NQ74" s="120"/>
      <c r="NR74" s="120"/>
      <c r="NS74" s="120"/>
      <c r="NT74" s="120"/>
      <c r="NU74" s="120"/>
      <c r="NV74" s="120"/>
      <c r="NW74" s="120"/>
      <c r="NX74" s="120"/>
      <c r="NY74" s="120"/>
      <c r="NZ74" s="120"/>
      <c r="OA74" s="120"/>
      <c r="OB74" s="120"/>
      <c r="OC74" s="120"/>
      <c r="OD74" s="120"/>
      <c r="OE74" s="120"/>
      <c r="OF74" s="120"/>
      <c r="OG74" s="120"/>
      <c r="OH74" s="120"/>
      <c r="OI74" s="120"/>
      <c r="OJ74" s="120"/>
      <c r="OK74" s="120"/>
      <c r="OL74" s="120"/>
      <c r="OM74" s="120"/>
      <c r="ON74" s="120"/>
      <c r="OO74" s="120"/>
      <c r="OP74" s="120"/>
      <c r="OQ74" s="120"/>
      <c r="OR74" s="120"/>
      <c r="OS74" s="120"/>
      <c r="OT74" s="120"/>
      <c r="OU74" s="120"/>
      <c r="OV74" s="120"/>
      <c r="OW74" s="120"/>
      <c r="OX74" s="120"/>
      <c r="OY74" s="120"/>
      <c r="OZ74" s="120"/>
      <c r="PA74" s="120"/>
      <c r="PB74" s="120"/>
      <c r="PC74" s="120"/>
      <c r="PD74" s="120"/>
      <c r="PE74" s="120"/>
      <c r="PF74" s="120"/>
      <c r="PG74" s="120"/>
      <c r="PH74" s="120"/>
      <c r="PI74" s="120"/>
      <c r="PJ74" s="120"/>
      <c r="PK74" s="120"/>
      <c r="PL74" s="120"/>
      <c r="PM74" s="120"/>
      <c r="PN74" s="120"/>
      <c r="PO74" s="120"/>
      <c r="PP74" s="120"/>
      <c r="PQ74" s="120"/>
      <c r="PR74" s="120"/>
      <c r="PS74" s="120"/>
      <c r="PT74" s="120"/>
      <c r="PU74" s="120"/>
      <c r="PV74" s="120"/>
      <c r="PW74" s="120"/>
      <c r="PX74" s="120"/>
      <c r="PY74" s="120"/>
      <c r="PZ74" s="120"/>
      <c r="QA74" s="120"/>
      <c r="QB74" s="120"/>
      <c r="QC74" s="120"/>
      <c r="QD74" s="120"/>
      <c r="QE74" s="120"/>
      <c r="QF74" s="120"/>
      <c r="QG74" s="120"/>
      <c r="QH74" s="120"/>
      <c r="QI74" s="120"/>
      <c r="QJ74" s="120"/>
      <c r="QK74" s="120"/>
      <c r="QL74" s="120"/>
      <c r="QM74" s="120"/>
      <c r="QN74" s="120"/>
      <c r="QO74" s="120"/>
      <c r="QP74" s="120"/>
      <c r="QQ74" s="120"/>
      <c r="QR74" s="120"/>
      <c r="QS74" s="120"/>
      <c r="QT74" s="120"/>
      <c r="QU74" s="120"/>
      <c r="QV74" s="120"/>
      <c r="QW74" s="120"/>
      <c r="QX74" s="120"/>
      <c r="QY74" s="120"/>
      <c r="QZ74" s="120"/>
      <c r="RA74" s="120"/>
      <c r="RB74" s="120"/>
      <c r="RC74" s="120"/>
      <c r="RD74" s="120"/>
      <c r="RE74" s="120"/>
      <c r="RF74" s="120"/>
      <c r="RG74" s="120"/>
      <c r="RH74" s="120"/>
      <c r="RI74" s="120"/>
      <c r="RJ74" s="120"/>
      <c r="RK74" s="120"/>
      <c r="RL74" s="120"/>
      <c r="RM74" s="120"/>
      <c r="RN74" s="120"/>
      <c r="RO74" s="120"/>
      <c r="RP74" s="120"/>
      <c r="RQ74" s="120"/>
      <c r="RR74" s="120"/>
      <c r="RS74" s="120"/>
      <c r="RT74" s="120"/>
      <c r="RU74" s="120"/>
      <c r="RV74" s="120"/>
      <c r="RW74" s="120"/>
      <c r="RX74" s="120"/>
      <c r="RY74" s="120"/>
      <c r="RZ74" s="120"/>
      <c r="SA74" s="120"/>
      <c r="SB74" s="120"/>
      <c r="SC74" s="120"/>
      <c r="SD74" s="120"/>
      <c r="SE74" s="120"/>
      <c r="SF74" s="120"/>
      <c r="SG74" s="120"/>
      <c r="SH74" s="120"/>
      <c r="SI74" s="120"/>
      <c r="SJ74" s="120"/>
      <c r="SK74" s="120"/>
      <c r="SL74" s="120"/>
      <c r="SM74" s="120"/>
      <c r="SN74" s="120"/>
      <c r="SO74" s="120"/>
      <c r="SP74" s="120"/>
      <c r="SQ74" s="120"/>
      <c r="SR74" s="120"/>
      <c r="SS74" s="120"/>
      <c r="ST74" s="120"/>
      <c r="SU74" s="120"/>
      <c r="SV74" s="120"/>
      <c r="SW74" s="120"/>
      <c r="SX74" s="120"/>
      <c r="SY74" s="120"/>
      <c r="SZ74" s="120"/>
      <c r="TA74" s="120"/>
      <c r="TB74" s="120"/>
      <c r="TC74" s="120"/>
      <c r="TD74" s="120"/>
      <c r="TE74" s="120"/>
      <c r="TF74" s="120"/>
      <c r="TG74" s="120"/>
      <c r="TH74" s="120"/>
      <c r="TI74" s="120"/>
      <c r="TJ74" s="120"/>
      <c r="TK74" s="120"/>
      <c r="TL74" s="120"/>
      <c r="TM74" s="120"/>
      <c r="TN74" s="120"/>
      <c r="TO74" s="120"/>
      <c r="TP74" s="120"/>
      <c r="TQ74" s="120"/>
      <c r="TR74" s="120"/>
      <c r="TS74" s="120"/>
      <c r="TT74" s="120"/>
      <c r="TU74" s="120"/>
      <c r="TV74" s="120"/>
      <c r="TW74" s="120"/>
      <c r="TX74" s="120"/>
      <c r="TY74" s="120"/>
      <c r="TZ74" s="120"/>
      <c r="UA74" s="120"/>
      <c r="UB74" s="120"/>
      <c r="UC74" s="120"/>
      <c r="UD74" s="120"/>
      <c r="UE74" s="120"/>
      <c r="UF74" s="120"/>
      <c r="UG74" s="120"/>
      <c r="UH74" s="120"/>
      <c r="UI74" s="120"/>
      <c r="UJ74" s="120"/>
      <c r="UK74" s="120"/>
      <c r="UL74" s="120"/>
      <c r="UM74" s="120"/>
      <c r="UN74" s="120"/>
      <c r="UO74" s="120"/>
      <c r="UP74" s="120"/>
      <c r="UQ74" s="120"/>
      <c r="UR74" s="120"/>
      <c r="US74" s="120"/>
      <c r="UT74" s="120"/>
      <c r="UU74" s="120"/>
      <c r="UV74" s="120"/>
      <c r="UW74" s="120"/>
      <c r="UX74" s="120"/>
      <c r="UY74" s="120"/>
      <c r="UZ74" s="120"/>
      <c r="VA74" s="120"/>
      <c r="VB74" s="120"/>
      <c r="VC74" s="120"/>
      <c r="VD74" s="120"/>
      <c r="VE74" s="120"/>
      <c r="VF74" s="120"/>
      <c r="VG74" s="120"/>
      <c r="VH74" s="120"/>
      <c r="VI74" s="120"/>
      <c r="VJ74" s="120"/>
      <c r="VK74" s="120"/>
      <c r="VL74" s="120"/>
      <c r="VM74" s="120"/>
      <c r="VN74" s="120"/>
      <c r="VO74" s="120"/>
      <c r="VP74" s="120"/>
      <c r="VQ74" s="120"/>
      <c r="VR74" s="120"/>
      <c r="VS74" s="120"/>
      <c r="VT74" s="120"/>
      <c r="VU74" s="120"/>
      <c r="VV74" s="120"/>
      <c r="VW74" s="120"/>
      <c r="VX74" s="120"/>
      <c r="VY74" s="120"/>
      <c r="VZ74" s="120"/>
      <c r="WA74" s="120"/>
      <c r="WB74" s="120"/>
      <c r="WC74" s="120"/>
      <c r="WD74" s="120"/>
      <c r="WE74" s="120"/>
      <c r="WF74" s="120"/>
      <c r="WG74" s="120"/>
      <c r="WH74" s="120"/>
      <c r="WI74" s="120"/>
      <c r="WJ74" s="120"/>
      <c r="WK74" s="120"/>
      <c r="WL74" s="120"/>
      <c r="WM74" s="120"/>
      <c r="WN74" s="120"/>
      <c r="WO74" s="120"/>
      <c r="WP74" s="120"/>
      <c r="WQ74" s="120"/>
      <c r="WR74" s="120"/>
      <c r="WS74" s="120"/>
      <c r="WT74" s="120"/>
      <c r="WU74" s="120"/>
      <c r="WV74" s="120"/>
      <c r="WW74" s="120"/>
      <c r="WX74" s="120"/>
      <c r="WY74" s="120"/>
      <c r="WZ74" s="120"/>
      <c r="XA74" s="120"/>
      <c r="XB74" s="120"/>
      <c r="XC74" s="120"/>
      <c r="XD74" s="120"/>
      <c r="XE74" s="120"/>
      <c r="XF74" s="120"/>
      <c r="XG74" s="120"/>
      <c r="XH74" s="120"/>
      <c r="XI74" s="120"/>
      <c r="XJ74" s="120"/>
      <c r="XK74" s="120"/>
      <c r="XL74" s="120"/>
      <c r="XM74" s="120"/>
      <c r="XN74" s="120"/>
      <c r="XO74" s="120"/>
      <c r="XP74" s="120"/>
      <c r="XQ74" s="120"/>
      <c r="XR74" s="120"/>
      <c r="XS74" s="120"/>
      <c r="XT74" s="120"/>
      <c r="XU74" s="120"/>
      <c r="XV74" s="120"/>
      <c r="XW74" s="120"/>
      <c r="XX74" s="120"/>
      <c r="XY74" s="120"/>
      <c r="XZ74" s="120"/>
      <c r="YA74" s="120"/>
      <c r="YB74" s="120"/>
      <c r="YC74" s="120"/>
      <c r="YD74" s="120"/>
      <c r="YE74" s="120"/>
      <c r="YF74" s="120"/>
      <c r="YG74" s="120"/>
      <c r="YH74" s="120"/>
      <c r="YI74" s="120"/>
      <c r="YJ74" s="120"/>
      <c r="YK74" s="120"/>
      <c r="YL74" s="120"/>
      <c r="YM74" s="120"/>
      <c r="YN74" s="120"/>
      <c r="YO74" s="120"/>
      <c r="YP74" s="120"/>
      <c r="YQ74" s="120"/>
      <c r="YR74" s="120"/>
      <c r="YS74" s="120"/>
      <c r="YT74" s="120"/>
      <c r="YU74" s="120"/>
      <c r="YV74" s="120"/>
      <c r="YW74" s="120"/>
      <c r="YX74" s="120"/>
      <c r="YY74" s="120"/>
      <c r="YZ74" s="120"/>
      <c r="ZA74" s="120"/>
      <c r="ZB74" s="120"/>
      <c r="ZC74" s="120"/>
      <c r="ZD74" s="120"/>
      <c r="ZE74" s="120"/>
      <c r="ZF74" s="120"/>
      <c r="ZG74" s="120"/>
      <c r="ZH74" s="120"/>
      <c r="ZI74" s="120"/>
      <c r="ZJ74" s="120"/>
      <c r="ZK74" s="120"/>
      <c r="ZL74" s="120"/>
      <c r="ZM74" s="120"/>
      <c r="ZN74" s="120"/>
      <c r="ZO74" s="120"/>
      <c r="ZP74" s="120"/>
      <c r="ZQ74" s="120"/>
      <c r="ZR74" s="120"/>
      <c r="ZS74" s="120"/>
      <c r="ZT74" s="120"/>
      <c r="ZU74" s="120"/>
      <c r="ZV74" s="120"/>
      <c r="ZW74" s="120"/>
      <c r="ZX74" s="120"/>
      <c r="ZY74" s="120"/>
      <c r="ZZ74" s="120"/>
      <c r="AAA74" s="120"/>
    </row>
    <row r="75" spans="1:703" hidden="1" outlineLevel="1">
      <c r="A75" s="62">
        <v>42491</v>
      </c>
      <c r="B75" s="120">
        <v>2488.6119595199998</v>
      </c>
      <c r="C75" s="120">
        <v>827.90401699999995</v>
      </c>
      <c r="D75" s="120">
        <v>0.84541655999999998</v>
      </c>
      <c r="E75" s="120">
        <v>715.27891155999998</v>
      </c>
      <c r="F75" s="120">
        <v>3.0714475299999999</v>
      </c>
      <c r="G75" s="120">
        <v>0.32741047000000001</v>
      </c>
      <c r="H75" s="120">
        <v>49.913049379999997</v>
      </c>
      <c r="I75" s="120">
        <v>797.57260265000002</v>
      </c>
      <c r="J75" s="120">
        <v>49.370253769999998</v>
      </c>
      <c r="K75" s="120">
        <v>7.8371570000000002E-2</v>
      </c>
      <c r="L75" s="120">
        <v>1.9976714900000001</v>
      </c>
      <c r="M75" s="176" t="s">
        <v>191</v>
      </c>
      <c r="N75" s="120">
        <v>36.461026820000001</v>
      </c>
      <c r="O75" s="120">
        <v>1.1814502</v>
      </c>
      <c r="P75" s="120">
        <v>1.0675560900000001</v>
      </c>
      <c r="Q75" s="120">
        <v>0.27544553999999999</v>
      </c>
      <c r="R75" s="120">
        <v>2.9701430100000001</v>
      </c>
      <c r="S75" s="120">
        <v>8.7379999999999993E-5</v>
      </c>
      <c r="T75" s="120">
        <v>0.29709849999999999</v>
      </c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20"/>
      <c r="CJ75" s="120"/>
      <c r="CK75" s="120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X75" s="120"/>
      <c r="FY75" s="120"/>
      <c r="FZ75" s="120"/>
      <c r="GA75" s="120"/>
      <c r="GB75" s="120"/>
      <c r="GC75" s="120"/>
      <c r="GD75" s="120"/>
      <c r="GE75" s="120"/>
      <c r="GF75" s="120"/>
      <c r="GG75" s="120"/>
      <c r="GH75" s="120"/>
      <c r="GI75" s="120"/>
      <c r="GJ75" s="120"/>
      <c r="GK75" s="120"/>
      <c r="GL75" s="120"/>
      <c r="GM75" s="120"/>
      <c r="GN75" s="120"/>
      <c r="GO75" s="120"/>
      <c r="GP75" s="120"/>
      <c r="GQ75" s="120"/>
      <c r="GR75" s="120"/>
      <c r="GS75" s="120"/>
      <c r="GT75" s="120"/>
      <c r="GU75" s="120"/>
      <c r="GV75" s="120"/>
      <c r="GW75" s="120"/>
      <c r="GX75" s="120"/>
      <c r="GY75" s="120"/>
      <c r="GZ75" s="120"/>
      <c r="HA75" s="120"/>
      <c r="HB75" s="120"/>
      <c r="HC75" s="120"/>
      <c r="HD75" s="120"/>
      <c r="HE75" s="120"/>
      <c r="HF75" s="120"/>
      <c r="HG75" s="120"/>
      <c r="HH75" s="120"/>
      <c r="HI75" s="120"/>
      <c r="HJ75" s="120"/>
      <c r="HK75" s="120"/>
      <c r="HL75" s="120"/>
      <c r="HM75" s="120"/>
      <c r="HN75" s="120"/>
      <c r="HO75" s="120"/>
      <c r="HP75" s="120"/>
      <c r="HQ75" s="120"/>
      <c r="HR75" s="120"/>
      <c r="HS75" s="120"/>
      <c r="HT75" s="120"/>
      <c r="HU75" s="120"/>
      <c r="HV75" s="120"/>
      <c r="HW75" s="120"/>
      <c r="HX75" s="120"/>
      <c r="HY75" s="120"/>
      <c r="HZ75" s="120"/>
      <c r="IA75" s="120"/>
      <c r="IB75" s="120"/>
      <c r="IC75" s="120"/>
      <c r="ID75" s="120"/>
      <c r="IE75" s="120"/>
      <c r="IF75" s="120"/>
      <c r="IG75" s="120"/>
      <c r="IH75" s="120"/>
      <c r="II75" s="120"/>
      <c r="IJ75" s="120"/>
      <c r="IK75" s="120"/>
      <c r="IL75" s="120"/>
      <c r="IM75" s="120"/>
      <c r="IN75" s="120"/>
      <c r="IO75" s="120"/>
      <c r="IP75" s="120"/>
      <c r="IQ75" s="120"/>
      <c r="IR75" s="120"/>
      <c r="IS75" s="120"/>
      <c r="IT75" s="120"/>
      <c r="IU75" s="120"/>
      <c r="IV75" s="120"/>
      <c r="IW75" s="120"/>
      <c r="IX75" s="120"/>
      <c r="IY75" s="120"/>
      <c r="IZ75" s="120"/>
      <c r="JA75" s="120"/>
      <c r="JB75" s="120"/>
      <c r="JC75" s="120"/>
      <c r="JD75" s="120"/>
      <c r="JE75" s="120"/>
      <c r="JF75" s="120"/>
      <c r="JG75" s="120"/>
      <c r="JH75" s="120"/>
      <c r="JI75" s="120"/>
      <c r="JJ75" s="120"/>
      <c r="JK75" s="120"/>
      <c r="JL75" s="120"/>
      <c r="JM75" s="120"/>
      <c r="JN75" s="120"/>
      <c r="JO75" s="120"/>
      <c r="JP75" s="120"/>
      <c r="JQ75" s="120"/>
      <c r="JR75" s="120"/>
      <c r="JS75" s="120"/>
      <c r="JT75" s="120"/>
      <c r="JU75" s="120"/>
      <c r="JV75" s="120"/>
      <c r="JW75" s="120"/>
      <c r="JX75" s="120"/>
      <c r="JY75" s="120"/>
      <c r="JZ75" s="120"/>
      <c r="KA75" s="120"/>
      <c r="KB75" s="120"/>
      <c r="KC75" s="120"/>
      <c r="KD75" s="120"/>
      <c r="KE75" s="120"/>
      <c r="KF75" s="120"/>
      <c r="KG75" s="120"/>
      <c r="KH75" s="120"/>
      <c r="KI75" s="120"/>
      <c r="KJ75" s="120"/>
      <c r="KK75" s="120"/>
      <c r="KL75" s="120"/>
      <c r="KM75" s="120"/>
      <c r="KN75" s="120"/>
      <c r="KO75" s="120"/>
      <c r="KP75" s="120"/>
      <c r="KQ75" s="120"/>
      <c r="KR75" s="120"/>
      <c r="KS75" s="120"/>
      <c r="KT75" s="120"/>
      <c r="KU75" s="120"/>
      <c r="KV75" s="120"/>
      <c r="KW75" s="120"/>
      <c r="KX75" s="120"/>
      <c r="KY75" s="120"/>
      <c r="KZ75" s="120"/>
      <c r="LA75" s="120"/>
      <c r="LB75" s="120"/>
      <c r="LC75" s="120"/>
      <c r="LD75" s="120"/>
      <c r="LE75" s="120"/>
      <c r="LF75" s="120"/>
      <c r="LG75" s="120"/>
      <c r="LH75" s="120"/>
      <c r="LI75" s="120"/>
      <c r="LJ75" s="120"/>
      <c r="LK75" s="120"/>
      <c r="LL75" s="120"/>
      <c r="LM75" s="120"/>
      <c r="LN75" s="120"/>
      <c r="LO75" s="120"/>
      <c r="LP75" s="120"/>
      <c r="LQ75" s="120"/>
      <c r="LR75" s="120"/>
      <c r="LS75" s="120"/>
      <c r="LT75" s="120"/>
      <c r="LU75" s="120"/>
      <c r="LV75" s="120"/>
      <c r="LW75" s="120"/>
      <c r="LX75" s="120"/>
      <c r="LY75" s="120"/>
      <c r="LZ75" s="120"/>
      <c r="MA75" s="120"/>
      <c r="MB75" s="120"/>
      <c r="MC75" s="120"/>
      <c r="MD75" s="120"/>
      <c r="ME75" s="120"/>
      <c r="MF75" s="120"/>
      <c r="MG75" s="120"/>
      <c r="MH75" s="120"/>
      <c r="MI75" s="120"/>
      <c r="MJ75" s="120"/>
      <c r="MK75" s="120"/>
      <c r="ML75" s="120"/>
      <c r="MM75" s="120"/>
      <c r="MN75" s="120"/>
      <c r="MO75" s="120"/>
      <c r="MP75" s="120"/>
      <c r="MQ75" s="120"/>
      <c r="MR75" s="120"/>
      <c r="MS75" s="120"/>
      <c r="MT75" s="120"/>
      <c r="MU75" s="120"/>
      <c r="MV75" s="120"/>
      <c r="MW75" s="120"/>
      <c r="MX75" s="120"/>
      <c r="MY75" s="120"/>
      <c r="MZ75" s="120"/>
      <c r="NA75" s="120"/>
      <c r="NB75" s="120"/>
      <c r="NC75" s="120"/>
      <c r="ND75" s="120"/>
      <c r="NE75" s="120"/>
      <c r="NF75" s="120"/>
      <c r="NG75" s="120"/>
      <c r="NH75" s="120"/>
      <c r="NI75" s="120"/>
      <c r="NJ75" s="120"/>
      <c r="NK75" s="120"/>
      <c r="NL75" s="120"/>
      <c r="NM75" s="120"/>
      <c r="NN75" s="120"/>
      <c r="NO75" s="120"/>
      <c r="NP75" s="120"/>
      <c r="NQ75" s="120"/>
      <c r="NR75" s="120"/>
      <c r="NS75" s="120"/>
      <c r="NT75" s="120"/>
      <c r="NU75" s="120"/>
      <c r="NV75" s="120"/>
      <c r="NW75" s="120"/>
      <c r="NX75" s="120"/>
      <c r="NY75" s="120"/>
      <c r="NZ75" s="120"/>
      <c r="OA75" s="120"/>
      <c r="OB75" s="120"/>
      <c r="OC75" s="120"/>
      <c r="OD75" s="120"/>
      <c r="OE75" s="120"/>
      <c r="OF75" s="120"/>
      <c r="OG75" s="120"/>
      <c r="OH75" s="120"/>
      <c r="OI75" s="120"/>
      <c r="OJ75" s="120"/>
      <c r="OK75" s="120"/>
      <c r="OL75" s="120"/>
      <c r="OM75" s="120"/>
      <c r="ON75" s="120"/>
      <c r="OO75" s="120"/>
      <c r="OP75" s="120"/>
      <c r="OQ75" s="120"/>
      <c r="OR75" s="120"/>
      <c r="OS75" s="120"/>
      <c r="OT75" s="120"/>
      <c r="OU75" s="120"/>
      <c r="OV75" s="120"/>
      <c r="OW75" s="120"/>
      <c r="OX75" s="120"/>
      <c r="OY75" s="120"/>
      <c r="OZ75" s="120"/>
      <c r="PA75" s="120"/>
      <c r="PB75" s="120"/>
      <c r="PC75" s="120"/>
      <c r="PD75" s="120"/>
      <c r="PE75" s="120"/>
      <c r="PF75" s="120"/>
      <c r="PG75" s="120"/>
      <c r="PH75" s="120"/>
      <c r="PI75" s="120"/>
      <c r="PJ75" s="120"/>
      <c r="PK75" s="120"/>
      <c r="PL75" s="120"/>
      <c r="PM75" s="120"/>
      <c r="PN75" s="120"/>
      <c r="PO75" s="120"/>
      <c r="PP75" s="120"/>
      <c r="PQ75" s="120"/>
      <c r="PR75" s="120"/>
      <c r="PS75" s="120"/>
      <c r="PT75" s="120"/>
      <c r="PU75" s="120"/>
      <c r="PV75" s="120"/>
      <c r="PW75" s="120"/>
      <c r="PX75" s="120"/>
      <c r="PY75" s="120"/>
      <c r="PZ75" s="120"/>
      <c r="QA75" s="120"/>
      <c r="QB75" s="120"/>
      <c r="QC75" s="120"/>
      <c r="QD75" s="120"/>
      <c r="QE75" s="120"/>
      <c r="QF75" s="120"/>
      <c r="QG75" s="120"/>
      <c r="QH75" s="120"/>
      <c r="QI75" s="120"/>
      <c r="QJ75" s="120"/>
      <c r="QK75" s="120"/>
      <c r="QL75" s="120"/>
      <c r="QM75" s="120"/>
      <c r="QN75" s="120"/>
      <c r="QO75" s="120"/>
      <c r="QP75" s="120"/>
      <c r="QQ75" s="120"/>
      <c r="QR75" s="120"/>
      <c r="QS75" s="120"/>
      <c r="QT75" s="120"/>
      <c r="QU75" s="120"/>
      <c r="QV75" s="120"/>
      <c r="QW75" s="120"/>
      <c r="QX75" s="120"/>
      <c r="QY75" s="120"/>
      <c r="QZ75" s="120"/>
      <c r="RA75" s="120"/>
      <c r="RB75" s="120"/>
      <c r="RC75" s="120"/>
      <c r="RD75" s="120"/>
      <c r="RE75" s="120"/>
      <c r="RF75" s="120"/>
      <c r="RG75" s="120"/>
      <c r="RH75" s="120"/>
      <c r="RI75" s="120"/>
      <c r="RJ75" s="120"/>
      <c r="RK75" s="120"/>
      <c r="RL75" s="120"/>
      <c r="RM75" s="120"/>
      <c r="RN75" s="120"/>
      <c r="RO75" s="120"/>
      <c r="RP75" s="120"/>
      <c r="RQ75" s="120"/>
      <c r="RR75" s="120"/>
      <c r="RS75" s="120"/>
      <c r="RT75" s="120"/>
      <c r="RU75" s="120"/>
      <c r="RV75" s="120"/>
      <c r="RW75" s="120"/>
      <c r="RX75" s="120"/>
      <c r="RY75" s="120"/>
      <c r="RZ75" s="120"/>
      <c r="SA75" s="120"/>
      <c r="SB75" s="120"/>
      <c r="SC75" s="120"/>
      <c r="SD75" s="120"/>
      <c r="SE75" s="120"/>
      <c r="SF75" s="120"/>
      <c r="SG75" s="120"/>
      <c r="SH75" s="120"/>
      <c r="SI75" s="120"/>
      <c r="SJ75" s="120"/>
      <c r="SK75" s="120"/>
      <c r="SL75" s="120"/>
      <c r="SM75" s="120"/>
      <c r="SN75" s="120"/>
      <c r="SO75" s="120"/>
      <c r="SP75" s="120"/>
      <c r="SQ75" s="120"/>
      <c r="SR75" s="120"/>
      <c r="SS75" s="120"/>
      <c r="ST75" s="120"/>
      <c r="SU75" s="120"/>
      <c r="SV75" s="120"/>
      <c r="SW75" s="120"/>
      <c r="SX75" s="120"/>
      <c r="SY75" s="120"/>
      <c r="SZ75" s="120"/>
      <c r="TA75" s="120"/>
      <c r="TB75" s="120"/>
      <c r="TC75" s="120"/>
      <c r="TD75" s="120"/>
      <c r="TE75" s="120"/>
      <c r="TF75" s="120"/>
      <c r="TG75" s="120"/>
      <c r="TH75" s="120"/>
      <c r="TI75" s="120"/>
      <c r="TJ75" s="120"/>
      <c r="TK75" s="120"/>
      <c r="TL75" s="120"/>
      <c r="TM75" s="120"/>
      <c r="TN75" s="120"/>
      <c r="TO75" s="120"/>
      <c r="TP75" s="120"/>
      <c r="TQ75" s="120"/>
      <c r="TR75" s="120"/>
      <c r="TS75" s="120"/>
      <c r="TT75" s="120"/>
      <c r="TU75" s="120"/>
      <c r="TV75" s="120"/>
      <c r="TW75" s="120"/>
      <c r="TX75" s="120"/>
      <c r="TY75" s="120"/>
      <c r="TZ75" s="120"/>
      <c r="UA75" s="120"/>
      <c r="UB75" s="120"/>
      <c r="UC75" s="120"/>
      <c r="UD75" s="120"/>
      <c r="UE75" s="120"/>
      <c r="UF75" s="120"/>
      <c r="UG75" s="120"/>
      <c r="UH75" s="120"/>
      <c r="UI75" s="120"/>
      <c r="UJ75" s="120"/>
      <c r="UK75" s="120"/>
      <c r="UL75" s="120"/>
      <c r="UM75" s="120"/>
      <c r="UN75" s="120"/>
      <c r="UO75" s="120"/>
      <c r="UP75" s="120"/>
      <c r="UQ75" s="120"/>
      <c r="UR75" s="120"/>
      <c r="US75" s="120"/>
      <c r="UT75" s="120"/>
      <c r="UU75" s="120"/>
      <c r="UV75" s="120"/>
      <c r="UW75" s="120"/>
      <c r="UX75" s="120"/>
      <c r="UY75" s="120"/>
      <c r="UZ75" s="120"/>
      <c r="VA75" s="120"/>
      <c r="VB75" s="120"/>
      <c r="VC75" s="120"/>
      <c r="VD75" s="120"/>
      <c r="VE75" s="120"/>
      <c r="VF75" s="120"/>
      <c r="VG75" s="120"/>
      <c r="VH75" s="120"/>
      <c r="VI75" s="120"/>
      <c r="VJ75" s="120"/>
      <c r="VK75" s="120"/>
      <c r="VL75" s="120"/>
      <c r="VM75" s="120"/>
      <c r="VN75" s="120"/>
      <c r="VO75" s="120"/>
      <c r="VP75" s="120"/>
      <c r="VQ75" s="120"/>
      <c r="VR75" s="120"/>
      <c r="VS75" s="120"/>
      <c r="VT75" s="120"/>
      <c r="VU75" s="120"/>
      <c r="VV75" s="120"/>
      <c r="VW75" s="120"/>
      <c r="VX75" s="120"/>
      <c r="VY75" s="120"/>
      <c r="VZ75" s="120"/>
      <c r="WA75" s="120"/>
      <c r="WB75" s="120"/>
      <c r="WC75" s="120"/>
      <c r="WD75" s="120"/>
      <c r="WE75" s="120"/>
      <c r="WF75" s="120"/>
      <c r="WG75" s="120"/>
      <c r="WH75" s="120"/>
      <c r="WI75" s="120"/>
      <c r="WJ75" s="120"/>
      <c r="WK75" s="120"/>
      <c r="WL75" s="120"/>
      <c r="WM75" s="120"/>
      <c r="WN75" s="120"/>
      <c r="WO75" s="120"/>
      <c r="WP75" s="120"/>
      <c r="WQ75" s="120"/>
      <c r="WR75" s="120"/>
      <c r="WS75" s="120"/>
      <c r="WT75" s="120"/>
      <c r="WU75" s="120"/>
      <c r="WV75" s="120"/>
      <c r="WW75" s="120"/>
      <c r="WX75" s="120"/>
      <c r="WY75" s="120"/>
      <c r="WZ75" s="120"/>
      <c r="XA75" s="120"/>
      <c r="XB75" s="120"/>
      <c r="XC75" s="120"/>
      <c r="XD75" s="120"/>
      <c r="XE75" s="120"/>
      <c r="XF75" s="120"/>
      <c r="XG75" s="120"/>
      <c r="XH75" s="120"/>
      <c r="XI75" s="120"/>
      <c r="XJ75" s="120"/>
      <c r="XK75" s="120"/>
      <c r="XL75" s="120"/>
      <c r="XM75" s="120"/>
      <c r="XN75" s="120"/>
      <c r="XO75" s="120"/>
      <c r="XP75" s="120"/>
      <c r="XQ75" s="120"/>
      <c r="XR75" s="120"/>
      <c r="XS75" s="120"/>
      <c r="XT75" s="120"/>
      <c r="XU75" s="120"/>
      <c r="XV75" s="120"/>
      <c r="XW75" s="120"/>
      <c r="XX75" s="120"/>
      <c r="XY75" s="120"/>
      <c r="XZ75" s="120"/>
      <c r="YA75" s="120"/>
      <c r="YB75" s="120"/>
      <c r="YC75" s="120"/>
      <c r="YD75" s="120"/>
      <c r="YE75" s="120"/>
      <c r="YF75" s="120"/>
      <c r="YG75" s="120"/>
      <c r="YH75" s="120"/>
      <c r="YI75" s="120"/>
      <c r="YJ75" s="120"/>
      <c r="YK75" s="120"/>
      <c r="YL75" s="120"/>
      <c r="YM75" s="120"/>
      <c r="YN75" s="120"/>
      <c r="YO75" s="120"/>
      <c r="YP75" s="120"/>
      <c r="YQ75" s="120"/>
      <c r="YR75" s="120"/>
      <c r="YS75" s="120"/>
      <c r="YT75" s="120"/>
      <c r="YU75" s="120"/>
      <c r="YV75" s="120"/>
      <c r="YW75" s="120"/>
      <c r="YX75" s="120"/>
      <c r="YY75" s="120"/>
      <c r="YZ75" s="120"/>
      <c r="ZA75" s="120"/>
      <c r="ZB75" s="120"/>
      <c r="ZC75" s="120"/>
      <c r="ZD75" s="120"/>
      <c r="ZE75" s="120"/>
      <c r="ZF75" s="120"/>
      <c r="ZG75" s="120"/>
      <c r="ZH75" s="120"/>
      <c r="ZI75" s="120"/>
      <c r="ZJ75" s="120"/>
      <c r="ZK75" s="120"/>
      <c r="ZL75" s="120"/>
      <c r="ZM75" s="120"/>
      <c r="ZN75" s="120"/>
      <c r="ZO75" s="120"/>
      <c r="ZP75" s="120"/>
      <c r="ZQ75" s="120"/>
      <c r="ZR75" s="120"/>
      <c r="ZS75" s="120"/>
      <c r="ZT75" s="120"/>
      <c r="ZU75" s="120"/>
      <c r="ZV75" s="120"/>
      <c r="ZW75" s="120"/>
      <c r="ZX75" s="120"/>
      <c r="ZY75" s="120"/>
      <c r="ZZ75" s="120"/>
      <c r="AAA75" s="120"/>
    </row>
    <row r="76" spans="1:703" hidden="1" outlineLevel="1">
      <c r="A76" s="62">
        <v>42522</v>
      </c>
      <c r="B76" s="120">
        <v>2350.91118495</v>
      </c>
      <c r="C76" s="120">
        <v>886.18206982000004</v>
      </c>
      <c r="D76" s="120">
        <v>0.69041169999999996</v>
      </c>
      <c r="E76" s="120">
        <v>722.40402857000004</v>
      </c>
      <c r="F76" s="120">
        <v>5.5729712500000002</v>
      </c>
      <c r="G76" s="120">
        <v>0.73687100000000005</v>
      </c>
      <c r="H76" s="120">
        <v>51.007572070000002</v>
      </c>
      <c r="I76" s="120">
        <v>590.10851810999998</v>
      </c>
      <c r="J76" s="120">
        <v>49.633005269999998</v>
      </c>
      <c r="K76" s="120">
        <v>7.1710869999999996E-2</v>
      </c>
      <c r="L76" s="120">
        <v>3.64885423</v>
      </c>
      <c r="M76" s="176" t="s">
        <v>191</v>
      </c>
      <c r="N76" s="120">
        <v>35.289682059999997</v>
      </c>
      <c r="O76" s="120">
        <v>1.3141926900000001</v>
      </c>
      <c r="P76" s="120">
        <v>0.99006530000000004</v>
      </c>
      <c r="Q76" s="120">
        <v>0.22379985999999999</v>
      </c>
      <c r="R76" s="120">
        <v>2.8681751499999999</v>
      </c>
      <c r="S76" s="120">
        <v>8.8040000000000004E-5</v>
      </c>
      <c r="T76" s="120">
        <v>0.16916896000000001</v>
      </c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  <c r="GH76" s="120"/>
      <c r="GI76" s="120"/>
      <c r="GJ76" s="120"/>
      <c r="GK76" s="120"/>
      <c r="GL76" s="120"/>
      <c r="GM76" s="120"/>
      <c r="GN76" s="120"/>
      <c r="GO76" s="120"/>
      <c r="GP76" s="120"/>
      <c r="GQ76" s="120"/>
      <c r="GR76" s="120"/>
      <c r="GS76" s="120"/>
      <c r="GT76" s="120"/>
      <c r="GU76" s="120"/>
      <c r="GV76" s="120"/>
      <c r="GW76" s="120"/>
      <c r="GX76" s="120"/>
      <c r="GY76" s="120"/>
      <c r="GZ76" s="120"/>
      <c r="HA76" s="120"/>
      <c r="HB76" s="120"/>
      <c r="HC76" s="120"/>
      <c r="HD76" s="120"/>
      <c r="HE76" s="120"/>
      <c r="HF76" s="120"/>
      <c r="HG76" s="120"/>
      <c r="HH76" s="120"/>
      <c r="HI76" s="120"/>
      <c r="HJ76" s="120"/>
      <c r="HK76" s="120"/>
      <c r="HL76" s="120"/>
      <c r="HM76" s="120"/>
      <c r="HN76" s="120"/>
      <c r="HO76" s="120"/>
      <c r="HP76" s="120"/>
      <c r="HQ76" s="120"/>
      <c r="HR76" s="120"/>
      <c r="HS76" s="120"/>
      <c r="HT76" s="120"/>
      <c r="HU76" s="120"/>
      <c r="HV76" s="120"/>
      <c r="HW76" s="120"/>
      <c r="HX76" s="120"/>
      <c r="HY76" s="120"/>
      <c r="HZ76" s="120"/>
      <c r="IA76" s="120"/>
      <c r="IB76" s="120"/>
      <c r="IC76" s="120"/>
      <c r="ID76" s="120"/>
      <c r="IE76" s="120"/>
      <c r="IF76" s="120"/>
      <c r="IG76" s="120"/>
      <c r="IH76" s="120"/>
      <c r="II76" s="120"/>
      <c r="IJ76" s="120"/>
      <c r="IK76" s="120"/>
      <c r="IL76" s="120"/>
      <c r="IM76" s="120"/>
      <c r="IN76" s="120"/>
      <c r="IO76" s="120"/>
      <c r="IP76" s="120"/>
      <c r="IQ76" s="120"/>
      <c r="IR76" s="120"/>
      <c r="IS76" s="120"/>
      <c r="IT76" s="120"/>
      <c r="IU76" s="120"/>
      <c r="IV76" s="120"/>
      <c r="IW76" s="120"/>
      <c r="IX76" s="120"/>
      <c r="IY76" s="120"/>
      <c r="IZ76" s="120"/>
      <c r="JA76" s="120"/>
      <c r="JB76" s="120"/>
      <c r="JC76" s="120"/>
      <c r="JD76" s="120"/>
      <c r="JE76" s="120"/>
      <c r="JF76" s="120"/>
      <c r="JG76" s="120"/>
      <c r="JH76" s="120"/>
      <c r="JI76" s="120"/>
      <c r="JJ76" s="120"/>
      <c r="JK76" s="120"/>
      <c r="JL76" s="120"/>
      <c r="JM76" s="120"/>
      <c r="JN76" s="120"/>
      <c r="JO76" s="120"/>
      <c r="JP76" s="120"/>
      <c r="JQ76" s="120"/>
      <c r="JR76" s="120"/>
      <c r="JS76" s="120"/>
      <c r="JT76" s="120"/>
      <c r="JU76" s="120"/>
      <c r="JV76" s="120"/>
      <c r="JW76" s="120"/>
      <c r="JX76" s="120"/>
      <c r="JY76" s="120"/>
      <c r="JZ76" s="120"/>
      <c r="KA76" s="120"/>
      <c r="KB76" s="120"/>
      <c r="KC76" s="120"/>
      <c r="KD76" s="120"/>
      <c r="KE76" s="120"/>
      <c r="KF76" s="120"/>
      <c r="KG76" s="120"/>
      <c r="KH76" s="120"/>
      <c r="KI76" s="120"/>
      <c r="KJ76" s="120"/>
      <c r="KK76" s="120"/>
      <c r="KL76" s="120"/>
      <c r="KM76" s="120"/>
      <c r="KN76" s="120"/>
      <c r="KO76" s="120"/>
      <c r="KP76" s="120"/>
      <c r="KQ76" s="120"/>
      <c r="KR76" s="120"/>
      <c r="KS76" s="120"/>
      <c r="KT76" s="120"/>
      <c r="KU76" s="120"/>
      <c r="KV76" s="120"/>
      <c r="KW76" s="120"/>
      <c r="KX76" s="120"/>
      <c r="KY76" s="120"/>
      <c r="KZ76" s="120"/>
      <c r="LA76" s="120"/>
      <c r="LB76" s="120"/>
      <c r="LC76" s="120"/>
      <c r="LD76" s="120"/>
      <c r="LE76" s="120"/>
      <c r="LF76" s="120"/>
      <c r="LG76" s="120"/>
      <c r="LH76" s="120"/>
      <c r="LI76" s="120"/>
      <c r="LJ76" s="120"/>
      <c r="LK76" s="120"/>
      <c r="LL76" s="120"/>
      <c r="LM76" s="120"/>
      <c r="LN76" s="120"/>
      <c r="LO76" s="120"/>
      <c r="LP76" s="120"/>
      <c r="LQ76" s="120"/>
      <c r="LR76" s="120"/>
      <c r="LS76" s="120"/>
      <c r="LT76" s="120"/>
      <c r="LU76" s="120"/>
      <c r="LV76" s="120"/>
      <c r="LW76" s="120"/>
      <c r="LX76" s="120"/>
      <c r="LY76" s="120"/>
      <c r="LZ76" s="120"/>
      <c r="MA76" s="120"/>
      <c r="MB76" s="120"/>
      <c r="MC76" s="120"/>
      <c r="MD76" s="120"/>
      <c r="ME76" s="120"/>
      <c r="MF76" s="120"/>
      <c r="MG76" s="120"/>
      <c r="MH76" s="120"/>
      <c r="MI76" s="120"/>
      <c r="MJ76" s="120"/>
      <c r="MK76" s="120"/>
      <c r="ML76" s="120"/>
      <c r="MM76" s="120"/>
      <c r="MN76" s="120"/>
      <c r="MO76" s="120"/>
      <c r="MP76" s="120"/>
      <c r="MQ76" s="120"/>
      <c r="MR76" s="120"/>
      <c r="MS76" s="120"/>
      <c r="MT76" s="120"/>
      <c r="MU76" s="120"/>
      <c r="MV76" s="120"/>
      <c r="MW76" s="120"/>
      <c r="MX76" s="120"/>
      <c r="MY76" s="120"/>
      <c r="MZ76" s="120"/>
      <c r="NA76" s="120"/>
      <c r="NB76" s="120"/>
      <c r="NC76" s="120"/>
      <c r="ND76" s="120"/>
      <c r="NE76" s="120"/>
      <c r="NF76" s="120"/>
      <c r="NG76" s="120"/>
      <c r="NH76" s="120"/>
      <c r="NI76" s="120"/>
      <c r="NJ76" s="120"/>
      <c r="NK76" s="120"/>
      <c r="NL76" s="120"/>
      <c r="NM76" s="120"/>
      <c r="NN76" s="120"/>
      <c r="NO76" s="120"/>
      <c r="NP76" s="120"/>
      <c r="NQ76" s="120"/>
      <c r="NR76" s="120"/>
      <c r="NS76" s="120"/>
      <c r="NT76" s="120"/>
      <c r="NU76" s="120"/>
      <c r="NV76" s="120"/>
      <c r="NW76" s="120"/>
      <c r="NX76" s="120"/>
      <c r="NY76" s="120"/>
      <c r="NZ76" s="120"/>
      <c r="OA76" s="120"/>
      <c r="OB76" s="120"/>
      <c r="OC76" s="120"/>
      <c r="OD76" s="120"/>
      <c r="OE76" s="120"/>
      <c r="OF76" s="120"/>
      <c r="OG76" s="120"/>
      <c r="OH76" s="120"/>
      <c r="OI76" s="120"/>
      <c r="OJ76" s="120"/>
      <c r="OK76" s="120"/>
      <c r="OL76" s="120"/>
      <c r="OM76" s="120"/>
      <c r="ON76" s="120"/>
      <c r="OO76" s="120"/>
      <c r="OP76" s="120"/>
      <c r="OQ76" s="120"/>
      <c r="OR76" s="120"/>
      <c r="OS76" s="120"/>
      <c r="OT76" s="120"/>
      <c r="OU76" s="120"/>
      <c r="OV76" s="120"/>
      <c r="OW76" s="120"/>
      <c r="OX76" s="120"/>
      <c r="OY76" s="120"/>
      <c r="OZ76" s="120"/>
      <c r="PA76" s="120"/>
      <c r="PB76" s="120"/>
      <c r="PC76" s="120"/>
      <c r="PD76" s="120"/>
      <c r="PE76" s="120"/>
      <c r="PF76" s="120"/>
      <c r="PG76" s="120"/>
      <c r="PH76" s="120"/>
      <c r="PI76" s="120"/>
      <c r="PJ76" s="120"/>
      <c r="PK76" s="120"/>
      <c r="PL76" s="120"/>
      <c r="PM76" s="120"/>
      <c r="PN76" s="120"/>
      <c r="PO76" s="120"/>
      <c r="PP76" s="120"/>
      <c r="PQ76" s="120"/>
      <c r="PR76" s="120"/>
      <c r="PS76" s="120"/>
      <c r="PT76" s="120"/>
      <c r="PU76" s="120"/>
      <c r="PV76" s="120"/>
      <c r="PW76" s="120"/>
      <c r="PX76" s="120"/>
      <c r="PY76" s="120"/>
      <c r="PZ76" s="120"/>
      <c r="QA76" s="120"/>
      <c r="QB76" s="120"/>
      <c r="QC76" s="120"/>
      <c r="QD76" s="120"/>
      <c r="QE76" s="120"/>
      <c r="QF76" s="120"/>
      <c r="QG76" s="120"/>
      <c r="QH76" s="120"/>
      <c r="QI76" s="120"/>
      <c r="QJ76" s="120"/>
      <c r="QK76" s="120"/>
      <c r="QL76" s="120"/>
      <c r="QM76" s="120"/>
      <c r="QN76" s="120"/>
      <c r="QO76" s="120"/>
      <c r="QP76" s="120"/>
      <c r="QQ76" s="120"/>
      <c r="QR76" s="120"/>
      <c r="QS76" s="120"/>
      <c r="QT76" s="120"/>
      <c r="QU76" s="120"/>
      <c r="QV76" s="120"/>
      <c r="QW76" s="120"/>
      <c r="QX76" s="120"/>
      <c r="QY76" s="120"/>
      <c r="QZ76" s="120"/>
      <c r="RA76" s="120"/>
      <c r="RB76" s="120"/>
      <c r="RC76" s="120"/>
      <c r="RD76" s="120"/>
      <c r="RE76" s="120"/>
      <c r="RF76" s="120"/>
      <c r="RG76" s="120"/>
      <c r="RH76" s="120"/>
      <c r="RI76" s="120"/>
      <c r="RJ76" s="120"/>
      <c r="RK76" s="120"/>
      <c r="RL76" s="120"/>
      <c r="RM76" s="120"/>
      <c r="RN76" s="120"/>
      <c r="RO76" s="120"/>
      <c r="RP76" s="120"/>
      <c r="RQ76" s="120"/>
      <c r="RR76" s="120"/>
      <c r="RS76" s="120"/>
      <c r="RT76" s="120"/>
      <c r="RU76" s="120"/>
      <c r="RV76" s="120"/>
      <c r="RW76" s="120"/>
      <c r="RX76" s="120"/>
      <c r="RY76" s="120"/>
      <c r="RZ76" s="120"/>
      <c r="SA76" s="120"/>
      <c r="SB76" s="120"/>
      <c r="SC76" s="120"/>
      <c r="SD76" s="120"/>
      <c r="SE76" s="120"/>
      <c r="SF76" s="120"/>
      <c r="SG76" s="120"/>
      <c r="SH76" s="120"/>
      <c r="SI76" s="120"/>
      <c r="SJ76" s="120"/>
      <c r="SK76" s="120"/>
      <c r="SL76" s="120"/>
      <c r="SM76" s="120"/>
      <c r="SN76" s="120"/>
      <c r="SO76" s="120"/>
      <c r="SP76" s="120"/>
      <c r="SQ76" s="120"/>
      <c r="SR76" s="120"/>
      <c r="SS76" s="120"/>
      <c r="ST76" s="120"/>
      <c r="SU76" s="120"/>
      <c r="SV76" s="120"/>
      <c r="SW76" s="120"/>
      <c r="SX76" s="120"/>
      <c r="SY76" s="120"/>
      <c r="SZ76" s="120"/>
      <c r="TA76" s="120"/>
      <c r="TB76" s="120"/>
      <c r="TC76" s="120"/>
      <c r="TD76" s="120"/>
      <c r="TE76" s="120"/>
      <c r="TF76" s="120"/>
      <c r="TG76" s="120"/>
      <c r="TH76" s="120"/>
      <c r="TI76" s="120"/>
      <c r="TJ76" s="120"/>
      <c r="TK76" s="120"/>
      <c r="TL76" s="120"/>
      <c r="TM76" s="120"/>
      <c r="TN76" s="120"/>
      <c r="TO76" s="120"/>
      <c r="TP76" s="120"/>
      <c r="TQ76" s="120"/>
      <c r="TR76" s="120"/>
      <c r="TS76" s="120"/>
      <c r="TT76" s="120"/>
      <c r="TU76" s="120"/>
      <c r="TV76" s="120"/>
      <c r="TW76" s="120"/>
      <c r="TX76" s="120"/>
      <c r="TY76" s="120"/>
      <c r="TZ76" s="120"/>
      <c r="UA76" s="120"/>
      <c r="UB76" s="120"/>
      <c r="UC76" s="120"/>
      <c r="UD76" s="120"/>
      <c r="UE76" s="120"/>
      <c r="UF76" s="120"/>
      <c r="UG76" s="120"/>
      <c r="UH76" s="120"/>
      <c r="UI76" s="120"/>
      <c r="UJ76" s="120"/>
      <c r="UK76" s="120"/>
      <c r="UL76" s="120"/>
      <c r="UM76" s="120"/>
      <c r="UN76" s="120"/>
      <c r="UO76" s="120"/>
      <c r="UP76" s="120"/>
      <c r="UQ76" s="120"/>
      <c r="UR76" s="120"/>
      <c r="US76" s="120"/>
      <c r="UT76" s="120"/>
      <c r="UU76" s="120"/>
      <c r="UV76" s="120"/>
      <c r="UW76" s="120"/>
      <c r="UX76" s="120"/>
      <c r="UY76" s="120"/>
      <c r="UZ76" s="120"/>
      <c r="VA76" s="120"/>
      <c r="VB76" s="120"/>
      <c r="VC76" s="120"/>
      <c r="VD76" s="120"/>
      <c r="VE76" s="120"/>
      <c r="VF76" s="120"/>
      <c r="VG76" s="120"/>
      <c r="VH76" s="120"/>
      <c r="VI76" s="120"/>
      <c r="VJ76" s="120"/>
      <c r="VK76" s="120"/>
      <c r="VL76" s="120"/>
      <c r="VM76" s="120"/>
      <c r="VN76" s="120"/>
      <c r="VO76" s="120"/>
      <c r="VP76" s="120"/>
      <c r="VQ76" s="120"/>
      <c r="VR76" s="120"/>
      <c r="VS76" s="120"/>
      <c r="VT76" s="120"/>
      <c r="VU76" s="120"/>
      <c r="VV76" s="120"/>
      <c r="VW76" s="120"/>
      <c r="VX76" s="120"/>
      <c r="VY76" s="120"/>
      <c r="VZ76" s="120"/>
      <c r="WA76" s="120"/>
      <c r="WB76" s="120"/>
      <c r="WC76" s="120"/>
      <c r="WD76" s="120"/>
      <c r="WE76" s="120"/>
      <c r="WF76" s="120"/>
      <c r="WG76" s="120"/>
      <c r="WH76" s="120"/>
      <c r="WI76" s="120"/>
      <c r="WJ76" s="120"/>
      <c r="WK76" s="120"/>
      <c r="WL76" s="120"/>
      <c r="WM76" s="120"/>
      <c r="WN76" s="120"/>
      <c r="WO76" s="120"/>
      <c r="WP76" s="120"/>
      <c r="WQ76" s="120"/>
      <c r="WR76" s="120"/>
      <c r="WS76" s="120"/>
      <c r="WT76" s="120"/>
      <c r="WU76" s="120"/>
      <c r="WV76" s="120"/>
      <c r="WW76" s="120"/>
      <c r="WX76" s="120"/>
      <c r="WY76" s="120"/>
      <c r="WZ76" s="120"/>
      <c r="XA76" s="120"/>
      <c r="XB76" s="120"/>
      <c r="XC76" s="120"/>
      <c r="XD76" s="120"/>
      <c r="XE76" s="120"/>
      <c r="XF76" s="120"/>
      <c r="XG76" s="120"/>
      <c r="XH76" s="120"/>
      <c r="XI76" s="120"/>
      <c r="XJ76" s="120"/>
      <c r="XK76" s="120"/>
      <c r="XL76" s="120"/>
      <c r="XM76" s="120"/>
      <c r="XN76" s="120"/>
      <c r="XO76" s="120"/>
      <c r="XP76" s="120"/>
      <c r="XQ76" s="120"/>
      <c r="XR76" s="120"/>
      <c r="XS76" s="120"/>
      <c r="XT76" s="120"/>
      <c r="XU76" s="120"/>
      <c r="XV76" s="120"/>
      <c r="XW76" s="120"/>
      <c r="XX76" s="120"/>
      <c r="XY76" s="120"/>
      <c r="XZ76" s="120"/>
      <c r="YA76" s="120"/>
      <c r="YB76" s="120"/>
      <c r="YC76" s="120"/>
      <c r="YD76" s="120"/>
      <c r="YE76" s="120"/>
      <c r="YF76" s="120"/>
      <c r="YG76" s="120"/>
      <c r="YH76" s="120"/>
      <c r="YI76" s="120"/>
      <c r="YJ76" s="120"/>
      <c r="YK76" s="120"/>
      <c r="YL76" s="120"/>
      <c r="YM76" s="120"/>
      <c r="YN76" s="120"/>
      <c r="YO76" s="120"/>
      <c r="YP76" s="120"/>
      <c r="YQ76" s="120"/>
      <c r="YR76" s="120"/>
      <c r="YS76" s="120"/>
      <c r="YT76" s="120"/>
      <c r="YU76" s="120"/>
      <c r="YV76" s="120"/>
      <c r="YW76" s="120"/>
      <c r="YX76" s="120"/>
      <c r="YY76" s="120"/>
      <c r="YZ76" s="120"/>
      <c r="ZA76" s="120"/>
      <c r="ZB76" s="120"/>
      <c r="ZC76" s="120"/>
      <c r="ZD76" s="120"/>
      <c r="ZE76" s="120"/>
      <c r="ZF76" s="120"/>
      <c r="ZG76" s="120"/>
      <c r="ZH76" s="120"/>
      <c r="ZI76" s="120"/>
      <c r="ZJ76" s="120"/>
      <c r="ZK76" s="120"/>
      <c r="ZL76" s="120"/>
      <c r="ZM76" s="120"/>
      <c r="ZN76" s="120"/>
      <c r="ZO76" s="120"/>
      <c r="ZP76" s="120"/>
      <c r="ZQ76" s="120"/>
      <c r="ZR76" s="120"/>
      <c r="ZS76" s="120"/>
      <c r="ZT76" s="120"/>
      <c r="ZU76" s="120"/>
      <c r="ZV76" s="120"/>
      <c r="ZW76" s="120"/>
      <c r="ZX76" s="120"/>
      <c r="ZY76" s="120"/>
      <c r="ZZ76" s="120"/>
      <c r="AAA76" s="120"/>
    </row>
    <row r="77" spans="1:703" hidden="1" outlineLevel="1">
      <c r="A77" s="62">
        <v>42552</v>
      </c>
      <c r="B77" s="120">
        <v>2334.9567198300001</v>
      </c>
      <c r="C77" s="120">
        <v>879.29274899999996</v>
      </c>
      <c r="D77" s="120">
        <v>0.67027305000000004</v>
      </c>
      <c r="E77" s="120">
        <v>702.47961210999995</v>
      </c>
      <c r="F77" s="120">
        <v>5.1091610699999999</v>
      </c>
      <c r="G77" s="120">
        <v>0.10696807</v>
      </c>
      <c r="H77" s="120">
        <v>50.79667207</v>
      </c>
      <c r="I77" s="120">
        <v>589.15054480000003</v>
      </c>
      <c r="J77" s="120">
        <v>60.965153440000002</v>
      </c>
      <c r="K77" s="120">
        <v>7.6178239999999994E-2</v>
      </c>
      <c r="L77" s="120">
        <v>5.5051930599999999</v>
      </c>
      <c r="M77" s="176" t="s">
        <v>191</v>
      </c>
      <c r="N77" s="120">
        <v>35.357224930000001</v>
      </c>
      <c r="O77" s="120">
        <v>1.24072363</v>
      </c>
      <c r="P77" s="120">
        <v>0.94581219000000005</v>
      </c>
      <c r="Q77" s="120">
        <v>0.21905515</v>
      </c>
      <c r="R77" s="120">
        <v>2.86034414</v>
      </c>
      <c r="S77" s="120">
        <v>0</v>
      </c>
      <c r="T77" s="120">
        <v>0.18105488</v>
      </c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  <c r="DX77" s="120"/>
      <c r="DY77" s="120"/>
      <c r="DZ77" s="120"/>
      <c r="EA77" s="120"/>
      <c r="EB77" s="120"/>
      <c r="EC77" s="120"/>
      <c r="ED77" s="120"/>
      <c r="EE77" s="120"/>
      <c r="EF77" s="120"/>
      <c r="EG77" s="120"/>
      <c r="EH77" s="120"/>
      <c r="EI77" s="120"/>
      <c r="EJ77" s="120"/>
      <c r="EK77" s="120"/>
      <c r="EL77" s="120"/>
      <c r="EM77" s="120"/>
      <c r="EN77" s="120"/>
      <c r="EO77" s="120"/>
      <c r="EP77" s="120"/>
      <c r="EQ77" s="120"/>
      <c r="ER77" s="120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  <c r="FF77" s="120"/>
      <c r="FG77" s="120"/>
      <c r="FH77" s="120"/>
      <c r="FI77" s="120"/>
      <c r="FJ77" s="120"/>
      <c r="FK77" s="120"/>
      <c r="FL77" s="120"/>
      <c r="FM77" s="120"/>
      <c r="FN77" s="120"/>
      <c r="FO77" s="120"/>
      <c r="FP77" s="120"/>
      <c r="FQ77" s="120"/>
      <c r="FR77" s="120"/>
      <c r="FS77" s="120"/>
      <c r="FT77" s="120"/>
      <c r="FU77" s="120"/>
      <c r="FV77" s="120"/>
      <c r="FW77" s="120"/>
      <c r="FX77" s="120"/>
      <c r="FY77" s="120"/>
      <c r="FZ77" s="120"/>
      <c r="GA77" s="120"/>
      <c r="GB77" s="120"/>
      <c r="GC77" s="120"/>
      <c r="GD77" s="120"/>
      <c r="GE77" s="120"/>
      <c r="GF77" s="120"/>
      <c r="GG77" s="120"/>
      <c r="GH77" s="120"/>
      <c r="GI77" s="120"/>
      <c r="GJ77" s="120"/>
      <c r="GK77" s="120"/>
      <c r="GL77" s="120"/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0"/>
      <c r="HA77" s="120"/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0"/>
      <c r="HP77" s="120"/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0"/>
      <c r="IE77" s="120"/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0"/>
      <c r="IT77" s="120"/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0"/>
      <c r="JI77" s="120"/>
      <c r="JJ77" s="120"/>
      <c r="JK77" s="120"/>
      <c r="JL77" s="120"/>
      <c r="JM77" s="120"/>
      <c r="JN77" s="120"/>
      <c r="JO77" s="120"/>
      <c r="JP77" s="120"/>
      <c r="JQ77" s="120"/>
      <c r="JR77" s="120"/>
      <c r="JS77" s="120"/>
      <c r="JT77" s="120"/>
      <c r="JU77" s="120"/>
      <c r="JV77" s="120"/>
      <c r="JW77" s="120"/>
      <c r="JX77" s="120"/>
      <c r="JY77" s="120"/>
      <c r="JZ77" s="120"/>
      <c r="KA77" s="120"/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0"/>
      <c r="KP77" s="120"/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0"/>
      <c r="LE77" s="120"/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0"/>
      <c r="LT77" s="120"/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0"/>
      <c r="MI77" s="120"/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0"/>
      <c r="MX77" s="120"/>
      <c r="MY77" s="120"/>
      <c r="MZ77" s="120"/>
      <c r="NA77" s="120"/>
      <c r="NB77" s="120"/>
      <c r="NC77" s="120"/>
      <c r="ND77" s="120"/>
      <c r="NE77" s="120"/>
      <c r="NF77" s="120"/>
      <c r="NG77" s="120"/>
      <c r="NH77" s="120"/>
      <c r="NI77" s="120"/>
      <c r="NJ77" s="120"/>
      <c r="NK77" s="120"/>
      <c r="NL77" s="120"/>
      <c r="NM77" s="120"/>
      <c r="NN77" s="120"/>
      <c r="NO77" s="120"/>
      <c r="NP77" s="120"/>
      <c r="NQ77" s="120"/>
      <c r="NR77" s="120"/>
      <c r="NS77" s="120"/>
      <c r="NT77" s="120"/>
      <c r="NU77" s="120"/>
      <c r="NV77" s="120"/>
      <c r="NW77" s="120"/>
      <c r="NX77" s="120"/>
      <c r="NY77" s="120"/>
      <c r="NZ77" s="120"/>
      <c r="OA77" s="120"/>
      <c r="OB77" s="120"/>
      <c r="OC77" s="120"/>
      <c r="OD77" s="120"/>
      <c r="OE77" s="120"/>
      <c r="OF77" s="120"/>
      <c r="OG77" s="120"/>
      <c r="OH77" s="120"/>
      <c r="OI77" s="120"/>
      <c r="OJ77" s="120"/>
      <c r="OK77" s="120"/>
      <c r="OL77" s="120"/>
      <c r="OM77" s="120"/>
      <c r="ON77" s="120"/>
      <c r="OO77" s="120"/>
      <c r="OP77" s="120"/>
      <c r="OQ77" s="120"/>
      <c r="OR77" s="120"/>
      <c r="OS77" s="120"/>
      <c r="OT77" s="120"/>
      <c r="OU77" s="120"/>
      <c r="OV77" s="120"/>
      <c r="OW77" s="120"/>
      <c r="OX77" s="120"/>
      <c r="OY77" s="120"/>
      <c r="OZ77" s="120"/>
      <c r="PA77" s="120"/>
      <c r="PB77" s="120"/>
      <c r="PC77" s="120"/>
      <c r="PD77" s="120"/>
      <c r="PE77" s="120"/>
      <c r="PF77" s="120"/>
      <c r="PG77" s="120"/>
      <c r="PH77" s="120"/>
      <c r="PI77" s="120"/>
      <c r="PJ77" s="120"/>
      <c r="PK77" s="120"/>
      <c r="PL77" s="120"/>
      <c r="PM77" s="120"/>
      <c r="PN77" s="120"/>
      <c r="PO77" s="120"/>
      <c r="PP77" s="120"/>
      <c r="PQ77" s="120"/>
      <c r="PR77" s="120"/>
      <c r="PS77" s="120"/>
      <c r="PT77" s="120"/>
      <c r="PU77" s="120"/>
      <c r="PV77" s="120"/>
      <c r="PW77" s="120"/>
      <c r="PX77" s="120"/>
      <c r="PY77" s="120"/>
      <c r="PZ77" s="120"/>
      <c r="QA77" s="120"/>
      <c r="QB77" s="120"/>
      <c r="QC77" s="120"/>
      <c r="QD77" s="120"/>
      <c r="QE77" s="120"/>
      <c r="QF77" s="120"/>
      <c r="QG77" s="120"/>
      <c r="QH77" s="120"/>
      <c r="QI77" s="120"/>
      <c r="QJ77" s="120"/>
      <c r="QK77" s="120"/>
      <c r="QL77" s="120"/>
      <c r="QM77" s="120"/>
      <c r="QN77" s="120"/>
      <c r="QO77" s="120"/>
      <c r="QP77" s="120"/>
      <c r="QQ77" s="120"/>
      <c r="QR77" s="120"/>
      <c r="QS77" s="120"/>
      <c r="QT77" s="120"/>
      <c r="QU77" s="120"/>
      <c r="QV77" s="120"/>
      <c r="QW77" s="120"/>
      <c r="QX77" s="120"/>
      <c r="QY77" s="120"/>
      <c r="QZ77" s="120"/>
      <c r="RA77" s="120"/>
      <c r="RB77" s="120"/>
      <c r="RC77" s="120"/>
      <c r="RD77" s="120"/>
      <c r="RE77" s="120"/>
      <c r="RF77" s="120"/>
      <c r="RG77" s="120"/>
      <c r="RH77" s="120"/>
      <c r="RI77" s="120"/>
      <c r="RJ77" s="120"/>
      <c r="RK77" s="120"/>
      <c r="RL77" s="120"/>
      <c r="RM77" s="120"/>
      <c r="RN77" s="120"/>
      <c r="RO77" s="120"/>
      <c r="RP77" s="120"/>
      <c r="RQ77" s="120"/>
      <c r="RR77" s="120"/>
      <c r="RS77" s="120"/>
      <c r="RT77" s="120"/>
      <c r="RU77" s="120"/>
      <c r="RV77" s="120"/>
      <c r="RW77" s="120"/>
      <c r="RX77" s="120"/>
      <c r="RY77" s="120"/>
      <c r="RZ77" s="120"/>
      <c r="SA77" s="120"/>
      <c r="SB77" s="120"/>
      <c r="SC77" s="120"/>
      <c r="SD77" s="120"/>
      <c r="SE77" s="120"/>
      <c r="SF77" s="120"/>
      <c r="SG77" s="120"/>
      <c r="SH77" s="120"/>
      <c r="SI77" s="120"/>
      <c r="SJ77" s="120"/>
      <c r="SK77" s="120"/>
      <c r="SL77" s="120"/>
      <c r="SM77" s="120"/>
      <c r="SN77" s="120"/>
      <c r="SO77" s="120"/>
      <c r="SP77" s="120"/>
      <c r="SQ77" s="120"/>
      <c r="SR77" s="120"/>
      <c r="SS77" s="120"/>
      <c r="ST77" s="120"/>
      <c r="SU77" s="120"/>
      <c r="SV77" s="120"/>
      <c r="SW77" s="120"/>
      <c r="SX77" s="120"/>
      <c r="SY77" s="120"/>
      <c r="SZ77" s="120"/>
      <c r="TA77" s="120"/>
      <c r="TB77" s="120"/>
      <c r="TC77" s="120"/>
      <c r="TD77" s="120"/>
      <c r="TE77" s="120"/>
      <c r="TF77" s="120"/>
      <c r="TG77" s="120"/>
      <c r="TH77" s="120"/>
      <c r="TI77" s="120"/>
      <c r="TJ77" s="120"/>
      <c r="TK77" s="120"/>
      <c r="TL77" s="120"/>
      <c r="TM77" s="120"/>
      <c r="TN77" s="120"/>
      <c r="TO77" s="120"/>
      <c r="TP77" s="120"/>
      <c r="TQ77" s="120"/>
      <c r="TR77" s="120"/>
      <c r="TS77" s="120"/>
      <c r="TT77" s="120"/>
      <c r="TU77" s="120"/>
      <c r="TV77" s="120"/>
      <c r="TW77" s="120"/>
      <c r="TX77" s="120"/>
      <c r="TY77" s="120"/>
      <c r="TZ77" s="120"/>
      <c r="UA77" s="120"/>
      <c r="UB77" s="120"/>
      <c r="UC77" s="120"/>
      <c r="UD77" s="120"/>
      <c r="UE77" s="120"/>
      <c r="UF77" s="120"/>
      <c r="UG77" s="120"/>
      <c r="UH77" s="120"/>
      <c r="UI77" s="120"/>
      <c r="UJ77" s="120"/>
      <c r="UK77" s="120"/>
      <c r="UL77" s="120"/>
      <c r="UM77" s="120"/>
      <c r="UN77" s="120"/>
      <c r="UO77" s="120"/>
      <c r="UP77" s="120"/>
      <c r="UQ77" s="120"/>
      <c r="UR77" s="120"/>
      <c r="US77" s="120"/>
      <c r="UT77" s="120"/>
      <c r="UU77" s="120"/>
      <c r="UV77" s="120"/>
      <c r="UW77" s="120"/>
      <c r="UX77" s="120"/>
      <c r="UY77" s="120"/>
      <c r="UZ77" s="120"/>
      <c r="VA77" s="120"/>
      <c r="VB77" s="120"/>
      <c r="VC77" s="120"/>
      <c r="VD77" s="120"/>
      <c r="VE77" s="120"/>
      <c r="VF77" s="120"/>
      <c r="VG77" s="120"/>
      <c r="VH77" s="120"/>
      <c r="VI77" s="120"/>
      <c r="VJ77" s="120"/>
      <c r="VK77" s="120"/>
      <c r="VL77" s="120"/>
      <c r="VM77" s="120"/>
      <c r="VN77" s="120"/>
      <c r="VO77" s="120"/>
      <c r="VP77" s="120"/>
      <c r="VQ77" s="120"/>
      <c r="VR77" s="120"/>
      <c r="VS77" s="120"/>
      <c r="VT77" s="120"/>
      <c r="VU77" s="120"/>
      <c r="VV77" s="120"/>
      <c r="VW77" s="120"/>
      <c r="VX77" s="120"/>
      <c r="VY77" s="120"/>
      <c r="VZ77" s="120"/>
      <c r="WA77" s="120"/>
      <c r="WB77" s="120"/>
      <c r="WC77" s="120"/>
      <c r="WD77" s="120"/>
      <c r="WE77" s="120"/>
      <c r="WF77" s="120"/>
      <c r="WG77" s="120"/>
      <c r="WH77" s="120"/>
      <c r="WI77" s="120"/>
      <c r="WJ77" s="120"/>
      <c r="WK77" s="120"/>
      <c r="WL77" s="120"/>
      <c r="WM77" s="120"/>
      <c r="WN77" s="120"/>
      <c r="WO77" s="120"/>
      <c r="WP77" s="120"/>
      <c r="WQ77" s="120"/>
      <c r="WR77" s="120"/>
      <c r="WS77" s="120"/>
      <c r="WT77" s="120"/>
      <c r="WU77" s="120"/>
      <c r="WV77" s="120"/>
      <c r="WW77" s="120"/>
      <c r="WX77" s="120"/>
      <c r="WY77" s="120"/>
      <c r="WZ77" s="120"/>
      <c r="XA77" s="120"/>
      <c r="XB77" s="120"/>
      <c r="XC77" s="120"/>
      <c r="XD77" s="120"/>
      <c r="XE77" s="120"/>
      <c r="XF77" s="120"/>
      <c r="XG77" s="120"/>
      <c r="XH77" s="120"/>
      <c r="XI77" s="120"/>
      <c r="XJ77" s="120"/>
      <c r="XK77" s="120"/>
      <c r="XL77" s="120"/>
      <c r="XM77" s="120"/>
      <c r="XN77" s="120"/>
      <c r="XO77" s="120"/>
      <c r="XP77" s="120"/>
      <c r="XQ77" s="120"/>
      <c r="XR77" s="120"/>
      <c r="XS77" s="120"/>
      <c r="XT77" s="120"/>
      <c r="XU77" s="120"/>
      <c r="XV77" s="120"/>
      <c r="XW77" s="120"/>
      <c r="XX77" s="120"/>
      <c r="XY77" s="120"/>
      <c r="XZ77" s="120"/>
      <c r="YA77" s="120"/>
      <c r="YB77" s="120"/>
      <c r="YC77" s="120"/>
      <c r="YD77" s="120"/>
      <c r="YE77" s="120"/>
      <c r="YF77" s="120"/>
      <c r="YG77" s="120"/>
      <c r="YH77" s="120"/>
      <c r="YI77" s="120"/>
      <c r="YJ77" s="120"/>
      <c r="YK77" s="120"/>
      <c r="YL77" s="120"/>
      <c r="YM77" s="120"/>
      <c r="YN77" s="120"/>
      <c r="YO77" s="120"/>
      <c r="YP77" s="120"/>
      <c r="YQ77" s="120"/>
      <c r="YR77" s="120"/>
      <c r="YS77" s="120"/>
      <c r="YT77" s="120"/>
      <c r="YU77" s="120"/>
      <c r="YV77" s="120"/>
      <c r="YW77" s="120"/>
      <c r="YX77" s="120"/>
      <c r="YY77" s="120"/>
      <c r="YZ77" s="120"/>
      <c r="ZA77" s="120"/>
      <c r="ZB77" s="120"/>
      <c r="ZC77" s="120"/>
      <c r="ZD77" s="120"/>
      <c r="ZE77" s="120"/>
      <c r="ZF77" s="120"/>
      <c r="ZG77" s="120"/>
      <c r="ZH77" s="120"/>
      <c r="ZI77" s="120"/>
      <c r="ZJ77" s="120"/>
      <c r="ZK77" s="120"/>
      <c r="ZL77" s="120"/>
      <c r="ZM77" s="120"/>
      <c r="ZN77" s="120"/>
      <c r="ZO77" s="120"/>
      <c r="ZP77" s="120"/>
      <c r="ZQ77" s="120"/>
      <c r="ZR77" s="120"/>
      <c r="ZS77" s="120"/>
      <c r="ZT77" s="120"/>
      <c r="ZU77" s="120"/>
      <c r="ZV77" s="120"/>
      <c r="ZW77" s="120"/>
      <c r="ZX77" s="120"/>
      <c r="ZY77" s="120"/>
      <c r="ZZ77" s="120"/>
      <c r="AAA77" s="120"/>
    </row>
    <row r="78" spans="1:703" hidden="1" outlineLevel="1">
      <c r="A78" s="62">
        <v>42583</v>
      </c>
      <c r="B78" s="120">
        <v>2395.4369298699999</v>
      </c>
      <c r="C78" s="120">
        <v>889.27137490999996</v>
      </c>
      <c r="D78" s="120">
        <v>0.63092859999999995</v>
      </c>
      <c r="E78" s="120">
        <v>708.22972397000001</v>
      </c>
      <c r="F78" s="120">
        <v>7.8794881200000004</v>
      </c>
      <c r="G78" s="120">
        <v>0.38266456999999998</v>
      </c>
      <c r="H78" s="120">
        <v>50.771503170000003</v>
      </c>
      <c r="I78" s="120">
        <v>616.02282826999999</v>
      </c>
      <c r="J78" s="120">
        <v>71.858565200000001</v>
      </c>
      <c r="K78" s="120">
        <v>0.13931278</v>
      </c>
      <c r="L78" s="120">
        <v>10.09499218</v>
      </c>
      <c r="M78" s="176" t="s">
        <v>191</v>
      </c>
      <c r="N78" s="120">
        <v>34.470289469999997</v>
      </c>
      <c r="O78" s="120">
        <v>1.53596679</v>
      </c>
      <c r="P78" s="120">
        <v>0.92848174999999999</v>
      </c>
      <c r="Q78" s="120">
        <v>0.24926038</v>
      </c>
      <c r="R78" s="120">
        <v>2.8561571400000001</v>
      </c>
      <c r="S78" s="120">
        <v>0</v>
      </c>
      <c r="T78" s="120">
        <v>0.11539257</v>
      </c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  <c r="DT78" s="120"/>
      <c r="DU78" s="120"/>
      <c r="DV78" s="120"/>
      <c r="DW78" s="120"/>
      <c r="DX78" s="120"/>
      <c r="DY78" s="120"/>
      <c r="DZ78" s="120"/>
      <c r="EA78" s="120"/>
      <c r="EB78" s="120"/>
      <c r="EC78" s="120"/>
      <c r="ED78" s="120"/>
      <c r="EE78" s="120"/>
      <c r="EF78" s="120"/>
      <c r="EG78" s="120"/>
      <c r="EH78" s="120"/>
      <c r="EI78" s="120"/>
      <c r="EJ78" s="120"/>
      <c r="EK78" s="120"/>
      <c r="EL78" s="120"/>
      <c r="EM78" s="120"/>
      <c r="EN78" s="120"/>
      <c r="EO78" s="120"/>
      <c r="EP78" s="120"/>
      <c r="EQ78" s="120"/>
      <c r="ER78" s="120"/>
      <c r="ES78" s="120"/>
      <c r="ET78" s="120"/>
      <c r="EU78" s="120"/>
      <c r="EV78" s="120"/>
      <c r="EW78" s="120"/>
      <c r="EX78" s="120"/>
      <c r="EY78" s="120"/>
      <c r="EZ78" s="120"/>
      <c r="FA78" s="120"/>
      <c r="FB78" s="120"/>
      <c r="FC78" s="120"/>
      <c r="FD78" s="120"/>
      <c r="FE78" s="120"/>
      <c r="FF78" s="120"/>
      <c r="FG78" s="120"/>
      <c r="FH78" s="120"/>
      <c r="FI78" s="120"/>
      <c r="FJ78" s="120"/>
      <c r="FK78" s="120"/>
      <c r="FL78" s="120"/>
      <c r="FM78" s="120"/>
      <c r="FN78" s="120"/>
      <c r="FO78" s="120"/>
      <c r="FP78" s="120"/>
      <c r="FQ78" s="120"/>
      <c r="FR78" s="120"/>
      <c r="FS78" s="120"/>
      <c r="FT78" s="120"/>
      <c r="FU78" s="120"/>
      <c r="FV78" s="120"/>
      <c r="FW78" s="120"/>
      <c r="FX78" s="120"/>
      <c r="FY78" s="120"/>
      <c r="FZ78" s="120"/>
      <c r="GA78" s="120"/>
      <c r="GB78" s="120"/>
      <c r="GC78" s="120"/>
      <c r="GD78" s="120"/>
      <c r="GE78" s="120"/>
      <c r="GF78" s="120"/>
      <c r="GG78" s="120"/>
      <c r="GH78" s="120"/>
      <c r="GI78" s="120"/>
      <c r="GJ78" s="120"/>
      <c r="GK78" s="120"/>
      <c r="GL78" s="120"/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0"/>
      <c r="HA78" s="120"/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0"/>
      <c r="HP78" s="120"/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0"/>
      <c r="IE78" s="120"/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0"/>
      <c r="IT78" s="120"/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0"/>
      <c r="JI78" s="120"/>
      <c r="JJ78" s="120"/>
      <c r="JK78" s="120"/>
      <c r="JL78" s="120"/>
      <c r="JM78" s="120"/>
      <c r="JN78" s="120"/>
      <c r="JO78" s="120"/>
      <c r="JP78" s="120"/>
      <c r="JQ78" s="120"/>
      <c r="JR78" s="120"/>
      <c r="JS78" s="120"/>
      <c r="JT78" s="120"/>
      <c r="JU78" s="120"/>
      <c r="JV78" s="120"/>
      <c r="JW78" s="120"/>
      <c r="JX78" s="120"/>
      <c r="JY78" s="120"/>
      <c r="JZ78" s="120"/>
      <c r="KA78" s="120"/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0"/>
      <c r="KP78" s="120"/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0"/>
      <c r="LE78" s="120"/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0"/>
      <c r="LT78" s="120"/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0"/>
      <c r="MI78" s="120"/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0"/>
      <c r="MX78" s="120"/>
      <c r="MY78" s="120"/>
      <c r="MZ78" s="120"/>
      <c r="NA78" s="120"/>
      <c r="NB78" s="120"/>
      <c r="NC78" s="120"/>
      <c r="ND78" s="120"/>
      <c r="NE78" s="120"/>
      <c r="NF78" s="120"/>
      <c r="NG78" s="120"/>
      <c r="NH78" s="120"/>
      <c r="NI78" s="120"/>
      <c r="NJ78" s="120"/>
      <c r="NK78" s="120"/>
      <c r="NL78" s="120"/>
      <c r="NM78" s="120"/>
      <c r="NN78" s="120"/>
      <c r="NO78" s="120"/>
      <c r="NP78" s="120"/>
      <c r="NQ78" s="120"/>
      <c r="NR78" s="120"/>
      <c r="NS78" s="120"/>
      <c r="NT78" s="120"/>
      <c r="NU78" s="120"/>
      <c r="NV78" s="120"/>
      <c r="NW78" s="120"/>
      <c r="NX78" s="120"/>
      <c r="NY78" s="120"/>
      <c r="NZ78" s="120"/>
      <c r="OA78" s="120"/>
      <c r="OB78" s="120"/>
      <c r="OC78" s="120"/>
      <c r="OD78" s="120"/>
      <c r="OE78" s="120"/>
      <c r="OF78" s="120"/>
      <c r="OG78" s="120"/>
      <c r="OH78" s="120"/>
      <c r="OI78" s="120"/>
      <c r="OJ78" s="120"/>
      <c r="OK78" s="120"/>
      <c r="OL78" s="120"/>
      <c r="OM78" s="120"/>
      <c r="ON78" s="120"/>
      <c r="OO78" s="120"/>
      <c r="OP78" s="120"/>
      <c r="OQ78" s="120"/>
      <c r="OR78" s="120"/>
      <c r="OS78" s="120"/>
      <c r="OT78" s="120"/>
      <c r="OU78" s="120"/>
      <c r="OV78" s="120"/>
      <c r="OW78" s="120"/>
      <c r="OX78" s="120"/>
      <c r="OY78" s="120"/>
      <c r="OZ78" s="120"/>
      <c r="PA78" s="120"/>
      <c r="PB78" s="120"/>
      <c r="PC78" s="120"/>
      <c r="PD78" s="120"/>
      <c r="PE78" s="120"/>
      <c r="PF78" s="120"/>
      <c r="PG78" s="120"/>
      <c r="PH78" s="120"/>
      <c r="PI78" s="120"/>
      <c r="PJ78" s="120"/>
      <c r="PK78" s="120"/>
      <c r="PL78" s="120"/>
      <c r="PM78" s="120"/>
      <c r="PN78" s="120"/>
      <c r="PO78" s="120"/>
      <c r="PP78" s="120"/>
      <c r="PQ78" s="120"/>
      <c r="PR78" s="120"/>
      <c r="PS78" s="120"/>
      <c r="PT78" s="120"/>
      <c r="PU78" s="120"/>
      <c r="PV78" s="120"/>
      <c r="PW78" s="120"/>
      <c r="PX78" s="120"/>
      <c r="PY78" s="120"/>
      <c r="PZ78" s="120"/>
      <c r="QA78" s="120"/>
      <c r="QB78" s="120"/>
      <c r="QC78" s="120"/>
      <c r="QD78" s="120"/>
      <c r="QE78" s="120"/>
      <c r="QF78" s="120"/>
      <c r="QG78" s="120"/>
      <c r="QH78" s="120"/>
      <c r="QI78" s="120"/>
      <c r="QJ78" s="120"/>
      <c r="QK78" s="120"/>
      <c r="QL78" s="120"/>
      <c r="QM78" s="120"/>
      <c r="QN78" s="120"/>
      <c r="QO78" s="120"/>
      <c r="QP78" s="120"/>
      <c r="QQ78" s="120"/>
      <c r="QR78" s="120"/>
      <c r="QS78" s="120"/>
      <c r="QT78" s="120"/>
      <c r="QU78" s="120"/>
      <c r="QV78" s="120"/>
      <c r="QW78" s="120"/>
      <c r="QX78" s="120"/>
      <c r="QY78" s="120"/>
      <c r="QZ78" s="120"/>
      <c r="RA78" s="120"/>
      <c r="RB78" s="120"/>
      <c r="RC78" s="120"/>
      <c r="RD78" s="120"/>
      <c r="RE78" s="120"/>
      <c r="RF78" s="120"/>
      <c r="RG78" s="120"/>
      <c r="RH78" s="120"/>
      <c r="RI78" s="120"/>
      <c r="RJ78" s="120"/>
      <c r="RK78" s="120"/>
      <c r="RL78" s="120"/>
      <c r="RM78" s="120"/>
      <c r="RN78" s="120"/>
      <c r="RO78" s="120"/>
      <c r="RP78" s="120"/>
      <c r="RQ78" s="120"/>
      <c r="RR78" s="120"/>
      <c r="RS78" s="120"/>
      <c r="RT78" s="120"/>
      <c r="RU78" s="120"/>
      <c r="RV78" s="120"/>
      <c r="RW78" s="120"/>
      <c r="RX78" s="120"/>
      <c r="RY78" s="120"/>
      <c r="RZ78" s="120"/>
      <c r="SA78" s="120"/>
      <c r="SB78" s="120"/>
      <c r="SC78" s="120"/>
      <c r="SD78" s="120"/>
      <c r="SE78" s="120"/>
      <c r="SF78" s="120"/>
      <c r="SG78" s="120"/>
      <c r="SH78" s="120"/>
      <c r="SI78" s="120"/>
      <c r="SJ78" s="120"/>
      <c r="SK78" s="120"/>
      <c r="SL78" s="120"/>
      <c r="SM78" s="120"/>
      <c r="SN78" s="120"/>
      <c r="SO78" s="120"/>
      <c r="SP78" s="120"/>
      <c r="SQ78" s="120"/>
      <c r="SR78" s="120"/>
      <c r="SS78" s="120"/>
      <c r="ST78" s="120"/>
      <c r="SU78" s="120"/>
      <c r="SV78" s="120"/>
      <c r="SW78" s="120"/>
      <c r="SX78" s="120"/>
      <c r="SY78" s="120"/>
      <c r="SZ78" s="120"/>
      <c r="TA78" s="120"/>
      <c r="TB78" s="120"/>
      <c r="TC78" s="120"/>
      <c r="TD78" s="120"/>
      <c r="TE78" s="120"/>
      <c r="TF78" s="120"/>
      <c r="TG78" s="120"/>
      <c r="TH78" s="120"/>
      <c r="TI78" s="120"/>
      <c r="TJ78" s="120"/>
      <c r="TK78" s="120"/>
      <c r="TL78" s="120"/>
      <c r="TM78" s="120"/>
      <c r="TN78" s="120"/>
      <c r="TO78" s="120"/>
      <c r="TP78" s="120"/>
      <c r="TQ78" s="120"/>
      <c r="TR78" s="120"/>
      <c r="TS78" s="120"/>
      <c r="TT78" s="120"/>
      <c r="TU78" s="120"/>
      <c r="TV78" s="120"/>
      <c r="TW78" s="120"/>
      <c r="TX78" s="120"/>
      <c r="TY78" s="120"/>
      <c r="TZ78" s="120"/>
      <c r="UA78" s="120"/>
      <c r="UB78" s="120"/>
      <c r="UC78" s="120"/>
      <c r="UD78" s="120"/>
      <c r="UE78" s="120"/>
      <c r="UF78" s="120"/>
      <c r="UG78" s="120"/>
      <c r="UH78" s="120"/>
      <c r="UI78" s="120"/>
      <c r="UJ78" s="120"/>
      <c r="UK78" s="120"/>
      <c r="UL78" s="120"/>
      <c r="UM78" s="120"/>
      <c r="UN78" s="120"/>
      <c r="UO78" s="120"/>
      <c r="UP78" s="120"/>
      <c r="UQ78" s="120"/>
      <c r="UR78" s="120"/>
      <c r="US78" s="120"/>
      <c r="UT78" s="120"/>
      <c r="UU78" s="120"/>
      <c r="UV78" s="120"/>
      <c r="UW78" s="120"/>
      <c r="UX78" s="120"/>
      <c r="UY78" s="120"/>
      <c r="UZ78" s="120"/>
      <c r="VA78" s="120"/>
      <c r="VB78" s="120"/>
      <c r="VC78" s="120"/>
      <c r="VD78" s="120"/>
      <c r="VE78" s="120"/>
      <c r="VF78" s="120"/>
      <c r="VG78" s="120"/>
      <c r="VH78" s="120"/>
      <c r="VI78" s="120"/>
      <c r="VJ78" s="120"/>
      <c r="VK78" s="120"/>
      <c r="VL78" s="120"/>
      <c r="VM78" s="120"/>
      <c r="VN78" s="120"/>
      <c r="VO78" s="120"/>
      <c r="VP78" s="120"/>
      <c r="VQ78" s="120"/>
      <c r="VR78" s="120"/>
      <c r="VS78" s="120"/>
      <c r="VT78" s="120"/>
      <c r="VU78" s="120"/>
      <c r="VV78" s="120"/>
      <c r="VW78" s="120"/>
      <c r="VX78" s="120"/>
      <c r="VY78" s="120"/>
      <c r="VZ78" s="120"/>
      <c r="WA78" s="120"/>
      <c r="WB78" s="120"/>
      <c r="WC78" s="120"/>
      <c r="WD78" s="120"/>
      <c r="WE78" s="120"/>
      <c r="WF78" s="120"/>
      <c r="WG78" s="120"/>
      <c r="WH78" s="120"/>
      <c r="WI78" s="120"/>
      <c r="WJ78" s="120"/>
      <c r="WK78" s="120"/>
      <c r="WL78" s="120"/>
      <c r="WM78" s="120"/>
      <c r="WN78" s="120"/>
      <c r="WO78" s="120"/>
      <c r="WP78" s="120"/>
      <c r="WQ78" s="120"/>
      <c r="WR78" s="120"/>
      <c r="WS78" s="120"/>
      <c r="WT78" s="120"/>
      <c r="WU78" s="120"/>
      <c r="WV78" s="120"/>
      <c r="WW78" s="120"/>
      <c r="WX78" s="120"/>
      <c r="WY78" s="120"/>
      <c r="WZ78" s="120"/>
      <c r="XA78" s="120"/>
      <c r="XB78" s="120"/>
      <c r="XC78" s="120"/>
      <c r="XD78" s="120"/>
      <c r="XE78" s="120"/>
      <c r="XF78" s="120"/>
      <c r="XG78" s="120"/>
      <c r="XH78" s="120"/>
      <c r="XI78" s="120"/>
      <c r="XJ78" s="120"/>
      <c r="XK78" s="120"/>
      <c r="XL78" s="120"/>
      <c r="XM78" s="120"/>
      <c r="XN78" s="120"/>
      <c r="XO78" s="120"/>
      <c r="XP78" s="120"/>
      <c r="XQ78" s="120"/>
      <c r="XR78" s="120"/>
      <c r="XS78" s="120"/>
      <c r="XT78" s="120"/>
      <c r="XU78" s="120"/>
      <c r="XV78" s="120"/>
      <c r="XW78" s="120"/>
      <c r="XX78" s="120"/>
      <c r="XY78" s="120"/>
      <c r="XZ78" s="120"/>
      <c r="YA78" s="120"/>
      <c r="YB78" s="120"/>
      <c r="YC78" s="120"/>
      <c r="YD78" s="120"/>
      <c r="YE78" s="120"/>
      <c r="YF78" s="120"/>
      <c r="YG78" s="120"/>
      <c r="YH78" s="120"/>
      <c r="YI78" s="120"/>
      <c r="YJ78" s="120"/>
      <c r="YK78" s="120"/>
      <c r="YL78" s="120"/>
      <c r="YM78" s="120"/>
      <c r="YN78" s="120"/>
      <c r="YO78" s="120"/>
      <c r="YP78" s="120"/>
      <c r="YQ78" s="120"/>
      <c r="YR78" s="120"/>
      <c r="YS78" s="120"/>
      <c r="YT78" s="120"/>
      <c r="YU78" s="120"/>
      <c r="YV78" s="120"/>
      <c r="YW78" s="120"/>
      <c r="YX78" s="120"/>
      <c r="YY78" s="120"/>
      <c r="YZ78" s="120"/>
      <c r="ZA78" s="120"/>
      <c r="ZB78" s="120"/>
      <c r="ZC78" s="120"/>
      <c r="ZD78" s="120"/>
      <c r="ZE78" s="120"/>
      <c r="ZF78" s="120"/>
      <c r="ZG78" s="120"/>
      <c r="ZH78" s="120"/>
      <c r="ZI78" s="120"/>
      <c r="ZJ78" s="120"/>
      <c r="ZK78" s="120"/>
      <c r="ZL78" s="120"/>
      <c r="ZM78" s="120"/>
      <c r="ZN78" s="120"/>
      <c r="ZO78" s="120"/>
      <c r="ZP78" s="120"/>
      <c r="ZQ78" s="120"/>
      <c r="ZR78" s="120"/>
      <c r="ZS78" s="120"/>
      <c r="ZT78" s="120"/>
      <c r="ZU78" s="120"/>
      <c r="ZV78" s="120"/>
      <c r="ZW78" s="120"/>
      <c r="ZX78" s="120"/>
      <c r="ZY78" s="120"/>
      <c r="ZZ78" s="120"/>
      <c r="AAA78" s="120"/>
    </row>
    <row r="79" spans="1:703" hidden="1" outlineLevel="1">
      <c r="A79" s="62">
        <v>42614</v>
      </c>
      <c r="B79" s="120">
        <v>2299.45138989</v>
      </c>
      <c r="C79" s="120">
        <v>865.08301933999996</v>
      </c>
      <c r="D79" s="120">
        <v>0.99057720000000005</v>
      </c>
      <c r="E79" s="120">
        <v>645.01511992999997</v>
      </c>
      <c r="F79" s="120">
        <v>3.5704822300000001</v>
      </c>
      <c r="G79" s="120">
        <v>0.18736183000000001</v>
      </c>
      <c r="H79" s="120">
        <v>51.261405480000001</v>
      </c>
      <c r="I79" s="120">
        <v>636.47056124000005</v>
      </c>
      <c r="J79" s="120">
        <v>58.148806059999998</v>
      </c>
      <c r="K79" s="120">
        <v>1.0054357</v>
      </c>
      <c r="L79" s="120">
        <v>11.97134116</v>
      </c>
      <c r="M79" s="176" t="s">
        <v>191</v>
      </c>
      <c r="N79" s="120">
        <v>20.19951631</v>
      </c>
      <c r="O79" s="120">
        <v>1.29776556</v>
      </c>
      <c r="P79" s="120">
        <v>1.0525004899999999</v>
      </c>
      <c r="Q79" s="120">
        <v>0.23601083</v>
      </c>
      <c r="R79" s="120">
        <v>2.8654335799999999</v>
      </c>
      <c r="S79" s="120">
        <v>0</v>
      </c>
      <c r="T79" s="120">
        <v>9.6052949999999998E-2</v>
      </c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20"/>
      <c r="DN79" s="120"/>
      <c r="DO79" s="120"/>
      <c r="DP79" s="120"/>
      <c r="DQ79" s="120"/>
      <c r="DR79" s="120"/>
      <c r="DS79" s="120"/>
      <c r="DT79" s="120"/>
      <c r="DU79" s="120"/>
      <c r="DV79" s="120"/>
      <c r="DW79" s="120"/>
      <c r="DX79" s="120"/>
      <c r="DY79" s="120"/>
      <c r="DZ79" s="120"/>
      <c r="EA79" s="120"/>
      <c r="EB79" s="120"/>
      <c r="EC79" s="120"/>
      <c r="ED79" s="120"/>
      <c r="EE79" s="120"/>
      <c r="EF79" s="120"/>
      <c r="EG79" s="120"/>
      <c r="EH79" s="120"/>
      <c r="EI79" s="120"/>
      <c r="EJ79" s="120"/>
      <c r="EK79" s="120"/>
      <c r="EL79" s="120"/>
      <c r="EM79" s="120"/>
      <c r="EN79" s="120"/>
      <c r="EO79" s="120"/>
      <c r="EP79" s="120"/>
      <c r="EQ79" s="120"/>
      <c r="ER79" s="120"/>
      <c r="ES79" s="120"/>
      <c r="ET79" s="120"/>
      <c r="EU79" s="120"/>
      <c r="EV79" s="120"/>
      <c r="EW79" s="120"/>
      <c r="EX79" s="120"/>
      <c r="EY79" s="120"/>
      <c r="EZ79" s="120"/>
      <c r="FA79" s="120"/>
      <c r="FB79" s="120"/>
      <c r="FC79" s="120"/>
      <c r="FD79" s="120"/>
      <c r="FE79" s="120"/>
      <c r="FF79" s="120"/>
      <c r="FG79" s="120"/>
      <c r="FH79" s="120"/>
      <c r="FI79" s="120"/>
      <c r="FJ79" s="120"/>
      <c r="FK79" s="120"/>
      <c r="FL79" s="120"/>
      <c r="FM79" s="120"/>
      <c r="FN79" s="120"/>
      <c r="FO79" s="120"/>
      <c r="FP79" s="120"/>
      <c r="FQ79" s="120"/>
      <c r="FR79" s="120"/>
      <c r="FS79" s="120"/>
      <c r="FT79" s="120"/>
      <c r="FU79" s="120"/>
      <c r="FV79" s="120"/>
      <c r="FW79" s="120"/>
      <c r="FX79" s="120"/>
      <c r="FY79" s="120"/>
      <c r="FZ79" s="120"/>
      <c r="GA79" s="120"/>
      <c r="GB79" s="120"/>
      <c r="GC79" s="120"/>
      <c r="GD79" s="120"/>
      <c r="GE79" s="120"/>
      <c r="GF79" s="120"/>
      <c r="GG79" s="120"/>
      <c r="GH79" s="120"/>
      <c r="GI79" s="120"/>
      <c r="GJ79" s="120"/>
      <c r="GK79" s="120"/>
      <c r="GL79" s="120"/>
      <c r="GM79" s="120"/>
      <c r="GN79" s="120"/>
      <c r="GO79" s="120"/>
      <c r="GP79" s="120"/>
      <c r="GQ79" s="120"/>
      <c r="GR79" s="120"/>
      <c r="GS79" s="120"/>
      <c r="GT79" s="120"/>
      <c r="GU79" s="120"/>
      <c r="GV79" s="120"/>
      <c r="GW79" s="120"/>
      <c r="GX79" s="120"/>
      <c r="GY79" s="120"/>
      <c r="GZ79" s="120"/>
      <c r="HA79" s="120"/>
      <c r="HB79" s="120"/>
      <c r="HC79" s="120"/>
      <c r="HD79" s="120"/>
      <c r="HE79" s="120"/>
      <c r="HF79" s="120"/>
      <c r="HG79" s="120"/>
      <c r="HH79" s="120"/>
      <c r="HI79" s="120"/>
      <c r="HJ79" s="120"/>
      <c r="HK79" s="120"/>
      <c r="HL79" s="120"/>
      <c r="HM79" s="120"/>
      <c r="HN79" s="120"/>
      <c r="HO79" s="120"/>
      <c r="HP79" s="120"/>
      <c r="HQ79" s="120"/>
      <c r="HR79" s="120"/>
      <c r="HS79" s="120"/>
      <c r="HT79" s="120"/>
      <c r="HU79" s="120"/>
      <c r="HV79" s="120"/>
      <c r="HW79" s="120"/>
      <c r="HX79" s="120"/>
      <c r="HY79" s="120"/>
      <c r="HZ79" s="120"/>
      <c r="IA79" s="120"/>
      <c r="IB79" s="120"/>
      <c r="IC79" s="120"/>
      <c r="ID79" s="120"/>
      <c r="IE79" s="120"/>
      <c r="IF79" s="120"/>
      <c r="IG79" s="120"/>
      <c r="IH79" s="120"/>
      <c r="II79" s="120"/>
      <c r="IJ79" s="120"/>
      <c r="IK79" s="120"/>
      <c r="IL79" s="120"/>
      <c r="IM79" s="120"/>
      <c r="IN79" s="120"/>
      <c r="IO79" s="120"/>
      <c r="IP79" s="120"/>
      <c r="IQ79" s="120"/>
      <c r="IR79" s="120"/>
      <c r="IS79" s="120"/>
      <c r="IT79" s="120"/>
      <c r="IU79" s="120"/>
      <c r="IV79" s="120"/>
      <c r="IW79" s="120"/>
      <c r="IX79" s="120"/>
      <c r="IY79" s="120"/>
      <c r="IZ79" s="120"/>
      <c r="JA79" s="120"/>
      <c r="JB79" s="120"/>
      <c r="JC79" s="120"/>
      <c r="JD79" s="120"/>
      <c r="JE79" s="120"/>
      <c r="JF79" s="120"/>
      <c r="JG79" s="120"/>
      <c r="JH79" s="120"/>
      <c r="JI79" s="120"/>
      <c r="JJ79" s="120"/>
      <c r="JK79" s="120"/>
      <c r="JL79" s="120"/>
      <c r="JM79" s="120"/>
      <c r="JN79" s="120"/>
      <c r="JO79" s="120"/>
      <c r="JP79" s="120"/>
      <c r="JQ79" s="120"/>
      <c r="JR79" s="120"/>
      <c r="JS79" s="120"/>
      <c r="JT79" s="120"/>
      <c r="JU79" s="120"/>
      <c r="JV79" s="120"/>
      <c r="JW79" s="120"/>
      <c r="JX79" s="120"/>
      <c r="JY79" s="120"/>
      <c r="JZ79" s="120"/>
      <c r="KA79" s="120"/>
      <c r="KB79" s="120"/>
      <c r="KC79" s="120"/>
      <c r="KD79" s="120"/>
      <c r="KE79" s="120"/>
      <c r="KF79" s="120"/>
      <c r="KG79" s="120"/>
      <c r="KH79" s="120"/>
      <c r="KI79" s="120"/>
      <c r="KJ79" s="120"/>
      <c r="KK79" s="120"/>
      <c r="KL79" s="120"/>
      <c r="KM79" s="120"/>
      <c r="KN79" s="120"/>
      <c r="KO79" s="120"/>
      <c r="KP79" s="120"/>
      <c r="KQ79" s="120"/>
      <c r="KR79" s="120"/>
      <c r="KS79" s="120"/>
      <c r="KT79" s="120"/>
      <c r="KU79" s="120"/>
      <c r="KV79" s="120"/>
      <c r="KW79" s="120"/>
      <c r="KX79" s="120"/>
      <c r="KY79" s="120"/>
      <c r="KZ79" s="120"/>
      <c r="LA79" s="120"/>
      <c r="LB79" s="120"/>
      <c r="LC79" s="120"/>
      <c r="LD79" s="120"/>
      <c r="LE79" s="120"/>
      <c r="LF79" s="120"/>
      <c r="LG79" s="120"/>
      <c r="LH79" s="120"/>
      <c r="LI79" s="120"/>
      <c r="LJ79" s="120"/>
      <c r="LK79" s="120"/>
      <c r="LL79" s="120"/>
      <c r="LM79" s="120"/>
      <c r="LN79" s="120"/>
      <c r="LO79" s="120"/>
      <c r="LP79" s="120"/>
      <c r="LQ79" s="120"/>
      <c r="LR79" s="120"/>
      <c r="LS79" s="120"/>
      <c r="LT79" s="120"/>
      <c r="LU79" s="120"/>
      <c r="LV79" s="120"/>
      <c r="LW79" s="120"/>
      <c r="LX79" s="120"/>
      <c r="LY79" s="120"/>
      <c r="LZ79" s="120"/>
      <c r="MA79" s="120"/>
      <c r="MB79" s="120"/>
      <c r="MC79" s="120"/>
      <c r="MD79" s="120"/>
      <c r="ME79" s="120"/>
      <c r="MF79" s="120"/>
      <c r="MG79" s="120"/>
      <c r="MH79" s="120"/>
      <c r="MI79" s="120"/>
      <c r="MJ79" s="120"/>
      <c r="MK79" s="120"/>
      <c r="ML79" s="120"/>
      <c r="MM79" s="120"/>
      <c r="MN79" s="120"/>
      <c r="MO79" s="120"/>
      <c r="MP79" s="120"/>
      <c r="MQ79" s="120"/>
      <c r="MR79" s="120"/>
      <c r="MS79" s="120"/>
      <c r="MT79" s="120"/>
      <c r="MU79" s="120"/>
      <c r="MV79" s="120"/>
      <c r="MW79" s="120"/>
      <c r="MX79" s="120"/>
      <c r="MY79" s="120"/>
      <c r="MZ79" s="120"/>
      <c r="NA79" s="120"/>
      <c r="NB79" s="120"/>
      <c r="NC79" s="120"/>
      <c r="ND79" s="120"/>
      <c r="NE79" s="120"/>
      <c r="NF79" s="120"/>
      <c r="NG79" s="120"/>
      <c r="NH79" s="120"/>
      <c r="NI79" s="120"/>
      <c r="NJ79" s="120"/>
      <c r="NK79" s="120"/>
      <c r="NL79" s="120"/>
      <c r="NM79" s="120"/>
      <c r="NN79" s="120"/>
      <c r="NO79" s="120"/>
      <c r="NP79" s="120"/>
      <c r="NQ79" s="120"/>
      <c r="NR79" s="120"/>
      <c r="NS79" s="120"/>
      <c r="NT79" s="120"/>
      <c r="NU79" s="120"/>
      <c r="NV79" s="120"/>
      <c r="NW79" s="120"/>
      <c r="NX79" s="120"/>
      <c r="NY79" s="120"/>
      <c r="NZ79" s="120"/>
      <c r="OA79" s="120"/>
      <c r="OB79" s="120"/>
      <c r="OC79" s="120"/>
      <c r="OD79" s="120"/>
      <c r="OE79" s="120"/>
      <c r="OF79" s="120"/>
      <c r="OG79" s="120"/>
      <c r="OH79" s="120"/>
      <c r="OI79" s="120"/>
      <c r="OJ79" s="120"/>
      <c r="OK79" s="120"/>
      <c r="OL79" s="120"/>
      <c r="OM79" s="120"/>
      <c r="ON79" s="120"/>
      <c r="OO79" s="120"/>
      <c r="OP79" s="120"/>
      <c r="OQ79" s="120"/>
      <c r="OR79" s="120"/>
      <c r="OS79" s="120"/>
      <c r="OT79" s="120"/>
      <c r="OU79" s="120"/>
      <c r="OV79" s="120"/>
      <c r="OW79" s="120"/>
      <c r="OX79" s="120"/>
      <c r="OY79" s="120"/>
      <c r="OZ79" s="120"/>
      <c r="PA79" s="120"/>
      <c r="PB79" s="120"/>
      <c r="PC79" s="120"/>
      <c r="PD79" s="120"/>
      <c r="PE79" s="120"/>
      <c r="PF79" s="120"/>
      <c r="PG79" s="120"/>
      <c r="PH79" s="120"/>
      <c r="PI79" s="120"/>
      <c r="PJ79" s="120"/>
      <c r="PK79" s="120"/>
      <c r="PL79" s="120"/>
      <c r="PM79" s="120"/>
      <c r="PN79" s="120"/>
      <c r="PO79" s="120"/>
      <c r="PP79" s="120"/>
      <c r="PQ79" s="120"/>
      <c r="PR79" s="120"/>
      <c r="PS79" s="120"/>
      <c r="PT79" s="120"/>
      <c r="PU79" s="120"/>
      <c r="PV79" s="120"/>
      <c r="PW79" s="120"/>
      <c r="PX79" s="120"/>
      <c r="PY79" s="120"/>
      <c r="PZ79" s="120"/>
      <c r="QA79" s="120"/>
      <c r="QB79" s="120"/>
      <c r="QC79" s="120"/>
      <c r="QD79" s="120"/>
      <c r="QE79" s="120"/>
      <c r="QF79" s="120"/>
      <c r="QG79" s="120"/>
      <c r="QH79" s="120"/>
      <c r="QI79" s="120"/>
      <c r="QJ79" s="120"/>
      <c r="QK79" s="120"/>
      <c r="QL79" s="120"/>
      <c r="QM79" s="120"/>
      <c r="QN79" s="120"/>
      <c r="QO79" s="120"/>
      <c r="QP79" s="120"/>
      <c r="QQ79" s="120"/>
      <c r="QR79" s="120"/>
      <c r="QS79" s="120"/>
      <c r="QT79" s="120"/>
      <c r="QU79" s="120"/>
      <c r="QV79" s="120"/>
      <c r="QW79" s="120"/>
      <c r="QX79" s="120"/>
      <c r="QY79" s="120"/>
      <c r="QZ79" s="120"/>
      <c r="RA79" s="120"/>
      <c r="RB79" s="120"/>
      <c r="RC79" s="120"/>
      <c r="RD79" s="120"/>
      <c r="RE79" s="120"/>
      <c r="RF79" s="120"/>
      <c r="RG79" s="120"/>
      <c r="RH79" s="120"/>
      <c r="RI79" s="120"/>
      <c r="RJ79" s="120"/>
      <c r="RK79" s="120"/>
      <c r="RL79" s="120"/>
      <c r="RM79" s="120"/>
      <c r="RN79" s="120"/>
      <c r="RO79" s="120"/>
      <c r="RP79" s="120"/>
      <c r="RQ79" s="120"/>
      <c r="RR79" s="120"/>
      <c r="RS79" s="120"/>
      <c r="RT79" s="120"/>
      <c r="RU79" s="120"/>
      <c r="RV79" s="120"/>
      <c r="RW79" s="120"/>
      <c r="RX79" s="120"/>
      <c r="RY79" s="120"/>
      <c r="RZ79" s="120"/>
      <c r="SA79" s="120"/>
      <c r="SB79" s="120"/>
      <c r="SC79" s="120"/>
      <c r="SD79" s="120"/>
      <c r="SE79" s="120"/>
      <c r="SF79" s="120"/>
      <c r="SG79" s="120"/>
      <c r="SH79" s="120"/>
      <c r="SI79" s="120"/>
      <c r="SJ79" s="120"/>
      <c r="SK79" s="120"/>
      <c r="SL79" s="120"/>
      <c r="SM79" s="120"/>
      <c r="SN79" s="120"/>
      <c r="SO79" s="120"/>
      <c r="SP79" s="120"/>
      <c r="SQ79" s="120"/>
      <c r="SR79" s="120"/>
      <c r="SS79" s="120"/>
      <c r="ST79" s="120"/>
      <c r="SU79" s="120"/>
      <c r="SV79" s="120"/>
      <c r="SW79" s="120"/>
      <c r="SX79" s="120"/>
      <c r="SY79" s="120"/>
      <c r="SZ79" s="120"/>
      <c r="TA79" s="120"/>
      <c r="TB79" s="120"/>
      <c r="TC79" s="120"/>
      <c r="TD79" s="120"/>
      <c r="TE79" s="120"/>
      <c r="TF79" s="120"/>
      <c r="TG79" s="120"/>
      <c r="TH79" s="120"/>
      <c r="TI79" s="120"/>
      <c r="TJ79" s="120"/>
      <c r="TK79" s="120"/>
      <c r="TL79" s="120"/>
      <c r="TM79" s="120"/>
      <c r="TN79" s="120"/>
      <c r="TO79" s="120"/>
      <c r="TP79" s="120"/>
      <c r="TQ79" s="120"/>
      <c r="TR79" s="120"/>
      <c r="TS79" s="120"/>
      <c r="TT79" s="120"/>
      <c r="TU79" s="120"/>
      <c r="TV79" s="120"/>
      <c r="TW79" s="120"/>
      <c r="TX79" s="120"/>
      <c r="TY79" s="120"/>
      <c r="TZ79" s="120"/>
      <c r="UA79" s="120"/>
      <c r="UB79" s="120"/>
      <c r="UC79" s="120"/>
      <c r="UD79" s="120"/>
      <c r="UE79" s="120"/>
      <c r="UF79" s="120"/>
      <c r="UG79" s="120"/>
      <c r="UH79" s="120"/>
      <c r="UI79" s="120"/>
      <c r="UJ79" s="120"/>
      <c r="UK79" s="120"/>
      <c r="UL79" s="120"/>
      <c r="UM79" s="120"/>
      <c r="UN79" s="120"/>
      <c r="UO79" s="120"/>
      <c r="UP79" s="120"/>
      <c r="UQ79" s="120"/>
      <c r="UR79" s="120"/>
      <c r="US79" s="120"/>
      <c r="UT79" s="120"/>
      <c r="UU79" s="120"/>
      <c r="UV79" s="120"/>
      <c r="UW79" s="120"/>
      <c r="UX79" s="120"/>
      <c r="UY79" s="120"/>
      <c r="UZ79" s="120"/>
      <c r="VA79" s="120"/>
      <c r="VB79" s="120"/>
      <c r="VC79" s="120"/>
      <c r="VD79" s="120"/>
      <c r="VE79" s="120"/>
      <c r="VF79" s="120"/>
      <c r="VG79" s="120"/>
      <c r="VH79" s="120"/>
      <c r="VI79" s="120"/>
      <c r="VJ79" s="120"/>
      <c r="VK79" s="120"/>
      <c r="VL79" s="120"/>
      <c r="VM79" s="120"/>
      <c r="VN79" s="120"/>
      <c r="VO79" s="120"/>
      <c r="VP79" s="120"/>
      <c r="VQ79" s="120"/>
      <c r="VR79" s="120"/>
      <c r="VS79" s="120"/>
      <c r="VT79" s="120"/>
      <c r="VU79" s="120"/>
      <c r="VV79" s="120"/>
      <c r="VW79" s="120"/>
      <c r="VX79" s="120"/>
      <c r="VY79" s="120"/>
      <c r="VZ79" s="120"/>
      <c r="WA79" s="120"/>
      <c r="WB79" s="120"/>
      <c r="WC79" s="120"/>
      <c r="WD79" s="120"/>
      <c r="WE79" s="120"/>
      <c r="WF79" s="120"/>
      <c r="WG79" s="120"/>
      <c r="WH79" s="120"/>
      <c r="WI79" s="120"/>
      <c r="WJ79" s="120"/>
      <c r="WK79" s="120"/>
      <c r="WL79" s="120"/>
      <c r="WM79" s="120"/>
      <c r="WN79" s="120"/>
      <c r="WO79" s="120"/>
      <c r="WP79" s="120"/>
      <c r="WQ79" s="120"/>
      <c r="WR79" s="120"/>
      <c r="WS79" s="120"/>
      <c r="WT79" s="120"/>
      <c r="WU79" s="120"/>
      <c r="WV79" s="120"/>
      <c r="WW79" s="120"/>
      <c r="WX79" s="120"/>
      <c r="WY79" s="120"/>
      <c r="WZ79" s="120"/>
      <c r="XA79" s="120"/>
      <c r="XB79" s="120"/>
      <c r="XC79" s="120"/>
      <c r="XD79" s="120"/>
      <c r="XE79" s="120"/>
      <c r="XF79" s="120"/>
      <c r="XG79" s="120"/>
      <c r="XH79" s="120"/>
      <c r="XI79" s="120"/>
      <c r="XJ79" s="120"/>
      <c r="XK79" s="120"/>
      <c r="XL79" s="120"/>
      <c r="XM79" s="120"/>
      <c r="XN79" s="120"/>
      <c r="XO79" s="120"/>
      <c r="XP79" s="120"/>
      <c r="XQ79" s="120"/>
      <c r="XR79" s="120"/>
      <c r="XS79" s="120"/>
      <c r="XT79" s="120"/>
      <c r="XU79" s="120"/>
      <c r="XV79" s="120"/>
      <c r="XW79" s="120"/>
      <c r="XX79" s="120"/>
      <c r="XY79" s="120"/>
      <c r="XZ79" s="120"/>
      <c r="YA79" s="120"/>
      <c r="YB79" s="120"/>
      <c r="YC79" s="120"/>
      <c r="YD79" s="120"/>
      <c r="YE79" s="120"/>
      <c r="YF79" s="120"/>
      <c r="YG79" s="120"/>
      <c r="YH79" s="120"/>
      <c r="YI79" s="120"/>
      <c r="YJ79" s="120"/>
      <c r="YK79" s="120"/>
      <c r="YL79" s="120"/>
      <c r="YM79" s="120"/>
      <c r="YN79" s="120"/>
      <c r="YO79" s="120"/>
      <c r="YP79" s="120"/>
      <c r="YQ79" s="120"/>
      <c r="YR79" s="120"/>
      <c r="YS79" s="120"/>
      <c r="YT79" s="120"/>
      <c r="YU79" s="120"/>
      <c r="YV79" s="120"/>
      <c r="YW79" s="120"/>
      <c r="YX79" s="120"/>
      <c r="YY79" s="120"/>
      <c r="YZ79" s="120"/>
      <c r="ZA79" s="120"/>
      <c r="ZB79" s="120"/>
      <c r="ZC79" s="120"/>
      <c r="ZD79" s="120"/>
      <c r="ZE79" s="120"/>
      <c r="ZF79" s="120"/>
      <c r="ZG79" s="120"/>
      <c r="ZH79" s="120"/>
      <c r="ZI79" s="120"/>
      <c r="ZJ79" s="120"/>
      <c r="ZK79" s="120"/>
      <c r="ZL79" s="120"/>
      <c r="ZM79" s="120"/>
      <c r="ZN79" s="120"/>
      <c r="ZO79" s="120"/>
      <c r="ZP79" s="120"/>
      <c r="ZQ79" s="120"/>
      <c r="ZR79" s="120"/>
      <c r="ZS79" s="120"/>
      <c r="ZT79" s="120"/>
      <c r="ZU79" s="120"/>
      <c r="ZV79" s="120"/>
      <c r="ZW79" s="120"/>
      <c r="ZX79" s="120"/>
      <c r="ZY79" s="120"/>
      <c r="ZZ79" s="120"/>
      <c r="AAA79" s="120"/>
    </row>
    <row r="80" spans="1:703" hidden="1" outlineLevel="1">
      <c r="A80" s="62">
        <v>42644</v>
      </c>
      <c r="B80" s="120">
        <v>2275.8137904199998</v>
      </c>
      <c r="C80" s="120">
        <v>818.55572483000003</v>
      </c>
      <c r="D80" s="120">
        <v>0.78027855999999995</v>
      </c>
      <c r="E80" s="120">
        <v>655.92568965999999</v>
      </c>
      <c r="F80" s="120">
        <v>6.9059682100000002</v>
      </c>
      <c r="G80" s="120">
        <v>0.32308046000000001</v>
      </c>
      <c r="H80" s="120">
        <v>50.233452489999998</v>
      </c>
      <c r="I80" s="120">
        <v>635.39983108000001</v>
      </c>
      <c r="J80" s="120">
        <v>67.382874639999997</v>
      </c>
      <c r="K80" s="120">
        <v>0.95868341999999995</v>
      </c>
      <c r="L80" s="120">
        <v>11.37802952</v>
      </c>
      <c r="M80" s="176" t="s">
        <v>191</v>
      </c>
      <c r="N80" s="120">
        <v>18.730719820000001</v>
      </c>
      <c r="O80" s="120">
        <v>1.0824232899999999</v>
      </c>
      <c r="P80" s="120">
        <v>2.4080641100000002</v>
      </c>
      <c r="Q80" s="120">
        <v>0.23564347999999999</v>
      </c>
      <c r="R80" s="120">
        <v>2.8651246100000001</v>
      </c>
      <c r="S80" s="120">
        <v>2.5193031800000001</v>
      </c>
      <c r="T80" s="120">
        <v>0.12889906000000001</v>
      </c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  <c r="DT80" s="120"/>
      <c r="DU80" s="120"/>
      <c r="DV80" s="120"/>
      <c r="DW80" s="120"/>
      <c r="DX80" s="120"/>
      <c r="DY80" s="120"/>
      <c r="DZ80" s="120"/>
      <c r="EA80" s="120"/>
      <c r="EB80" s="120"/>
      <c r="EC80" s="120"/>
      <c r="ED80" s="120"/>
      <c r="EE80" s="120"/>
      <c r="EF80" s="120"/>
      <c r="EG80" s="120"/>
      <c r="EH80" s="120"/>
      <c r="EI80" s="120"/>
      <c r="EJ80" s="120"/>
      <c r="EK80" s="120"/>
      <c r="EL80" s="120"/>
      <c r="EM80" s="120"/>
      <c r="EN80" s="120"/>
      <c r="EO80" s="120"/>
      <c r="EP80" s="120"/>
      <c r="EQ80" s="120"/>
      <c r="ER80" s="120"/>
      <c r="ES80" s="120"/>
      <c r="ET80" s="120"/>
      <c r="EU80" s="120"/>
      <c r="EV80" s="120"/>
      <c r="EW80" s="120"/>
      <c r="EX80" s="120"/>
      <c r="EY80" s="120"/>
      <c r="EZ80" s="120"/>
      <c r="FA80" s="120"/>
      <c r="FB80" s="120"/>
      <c r="FC80" s="120"/>
      <c r="FD80" s="120"/>
      <c r="FE80" s="120"/>
      <c r="FF80" s="120"/>
      <c r="FG80" s="120"/>
      <c r="FH80" s="120"/>
      <c r="FI80" s="120"/>
      <c r="FJ80" s="120"/>
      <c r="FK80" s="120"/>
      <c r="FL80" s="120"/>
      <c r="FM80" s="120"/>
      <c r="FN80" s="120"/>
      <c r="FO80" s="120"/>
      <c r="FP80" s="120"/>
      <c r="FQ80" s="120"/>
      <c r="FR80" s="120"/>
      <c r="FS80" s="120"/>
      <c r="FT80" s="120"/>
      <c r="FU80" s="120"/>
      <c r="FV80" s="120"/>
      <c r="FW80" s="120"/>
      <c r="FX80" s="120"/>
      <c r="FY80" s="120"/>
      <c r="FZ80" s="120"/>
      <c r="GA80" s="120"/>
      <c r="GB80" s="120"/>
      <c r="GC80" s="120"/>
      <c r="GD80" s="120"/>
      <c r="GE80" s="120"/>
      <c r="GF80" s="120"/>
      <c r="GG80" s="120"/>
      <c r="GH80" s="120"/>
      <c r="GI80" s="120"/>
      <c r="GJ80" s="120"/>
      <c r="GK80" s="120"/>
      <c r="GL80" s="120"/>
      <c r="GM80" s="120"/>
      <c r="GN80" s="120"/>
      <c r="GO80" s="120"/>
      <c r="GP80" s="120"/>
      <c r="GQ80" s="120"/>
      <c r="GR80" s="120"/>
      <c r="GS80" s="120"/>
      <c r="GT80" s="120"/>
      <c r="GU80" s="120"/>
      <c r="GV80" s="120"/>
      <c r="GW80" s="120"/>
      <c r="GX80" s="120"/>
      <c r="GY80" s="120"/>
      <c r="GZ80" s="120"/>
      <c r="HA80" s="120"/>
      <c r="HB80" s="120"/>
      <c r="HC80" s="120"/>
      <c r="HD80" s="120"/>
      <c r="HE80" s="120"/>
      <c r="HF80" s="120"/>
      <c r="HG80" s="120"/>
      <c r="HH80" s="120"/>
      <c r="HI80" s="120"/>
      <c r="HJ80" s="120"/>
      <c r="HK80" s="120"/>
      <c r="HL80" s="120"/>
      <c r="HM80" s="120"/>
      <c r="HN80" s="120"/>
      <c r="HO80" s="120"/>
      <c r="HP80" s="120"/>
      <c r="HQ80" s="120"/>
      <c r="HR80" s="120"/>
      <c r="HS80" s="120"/>
      <c r="HT80" s="120"/>
      <c r="HU80" s="120"/>
      <c r="HV80" s="120"/>
      <c r="HW80" s="120"/>
      <c r="HX80" s="120"/>
      <c r="HY80" s="120"/>
      <c r="HZ80" s="120"/>
      <c r="IA80" s="120"/>
      <c r="IB80" s="120"/>
      <c r="IC80" s="120"/>
      <c r="ID80" s="120"/>
      <c r="IE80" s="120"/>
      <c r="IF80" s="120"/>
      <c r="IG80" s="120"/>
      <c r="IH80" s="120"/>
      <c r="II80" s="120"/>
      <c r="IJ80" s="120"/>
      <c r="IK80" s="120"/>
      <c r="IL80" s="120"/>
      <c r="IM80" s="120"/>
      <c r="IN80" s="120"/>
      <c r="IO80" s="120"/>
      <c r="IP80" s="120"/>
      <c r="IQ80" s="120"/>
      <c r="IR80" s="120"/>
      <c r="IS80" s="120"/>
      <c r="IT80" s="120"/>
      <c r="IU80" s="120"/>
      <c r="IV80" s="120"/>
      <c r="IW80" s="120"/>
      <c r="IX80" s="120"/>
      <c r="IY80" s="120"/>
      <c r="IZ80" s="120"/>
      <c r="JA80" s="120"/>
      <c r="JB80" s="120"/>
      <c r="JC80" s="120"/>
      <c r="JD80" s="120"/>
      <c r="JE80" s="120"/>
      <c r="JF80" s="120"/>
      <c r="JG80" s="120"/>
      <c r="JH80" s="120"/>
      <c r="JI80" s="120"/>
      <c r="JJ80" s="120"/>
      <c r="JK80" s="120"/>
      <c r="JL80" s="120"/>
      <c r="JM80" s="120"/>
      <c r="JN80" s="120"/>
      <c r="JO80" s="120"/>
      <c r="JP80" s="120"/>
      <c r="JQ80" s="120"/>
      <c r="JR80" s="120"/>
      <c r="JS80" s="120"/>
      <c r="JT80" s="120"/>
      <c r="JU80" s="120"/>
      <c r="JV80" s="120"/>
      <c r="JW80" s="120"/>
      <c r="JX80" s="120"/>
      <c r="JY80" s="120"/>
      <c r="JZ80" s="120"/>
      <c r="KA80" s="120"/>
      <c r="KB80" s="120"/>
      <c r="KC80" s="120"/>
      <c r="KD80" s="120"/>
      <c r="KE80" s="120"/>
      <c r="KF80" s="120"/>
      <c r="KG80" s="120"/>
      <c r="KH80" s="120"/>
      <c r="KI80" s="120"/>
      <c r="KJ80" s="120"/>
      <c r="KK80" s="120"/>
      <c r="KL80" s="120"/>
      <c r="KM80" s="120"/>
      <c r="KN80" s="120"/>
      <c r="KO80" s="120"/>
      <c r="KP80" s="120"/>
      <c r="KQ80" s="120"/>
      <c r="KR80" s="120"/>
      <c r="KS80" s="120"/>
      <c r="KT80" s="120"/>
      <c r="KU80" s="120"/>
      <c r="KV80" s="120"/>
      <c r="KW80" s="120"/>
      <c r="KX80" s="120"/>
      <c r="KY80" s="120"/>
      <c r="KZ80" s="120"/>
      <c r="LA80" s="120"/>
      <c r="LB80" s="120"/>
      <c r="LC80" s="120"/>
      <c r="LD80" s="120"/>
      <c r="LE80" s="120"/>
      <c r="LF80" s="120"/>
      <c r="LG80" s="120"/>
      <c r="LH80" s="120"/>
      <c r="LI80" s="120"/>
      <c r="LJ80" s="120"/>
      <c r="LK80" s="120"/>
      <c r="LL80" s="120"/>
      <c r="LM80" s="120"/>
      <c r="LN80" s="120"/>
      <c r="LO80" s="120"/>
      <c r="LP80" s="120"/>
      <c r="LQ80" s="120"/>
      <c r="LR80" s="120"/>
      <c r="LS80" s="120"/>
      <c r="LT80" s="120"/>
      <c r="LU80" s="120"/>
      <c r="LV80" s="120"/>
      <c r="LW80" s="120"/>
      <c r="LX80" s="120"/>
      <c r="LY80" s="120"/>
      <c r="LZ80" s="120"/>
      <c r="MA80" s="120"/>
      <c r="MB80" s="120"/>
      <c r="MC80" s="120"/>
      <c r="MD80" s="120"/>
      <c r="ME80" s="120"/>
      <c r="MF80" s="120"/>
      <c r="MG80" s="120"/>
      <c r="MH80" s="120"/>
      <c r="MI80" s="120"/>
      <c r="MJ80" s="120"/>
      <c r="MK80" s="120"/>
      <c r="ML80" s="120"/>
      <c r="MM80" s="120"/>
      <c r="MN80" s="120"/>
      <c r="MO80" s="120"/>
      <c r="MP80" s="120"/>
      <c r="MQ80" s="120"/>
      <c r="MR80" s="120"/>
      <c r="MS80" s="120"/>
      <c r="MT80" s="120"/>
      <c r="MU80" s="120"/>
      <c r="MV80" s="120"/>
      <c r="MW80" s="120"/>
      <c r="MX80" s="120"/>
      <c r="MY80" s="120"/>
      <c r="MZ80" s="120"/>
      <c r="NA80" s="120"/>
      <c r="NB80" s="120"/>
      <c r="NC80" s="120"/>
      <c r="ND80" s="120"/>
      <c r="NE80" s="120"/>
      <c r="NF80" s="120"/>
      <c r="NG80" s="120"/>
      <c r="NH80" s="120"/>
      <c r="NI80" s="120"/>
      <c r="NJ80" s="120"/>
      <c r="NK80" s="120"/>
      <c r="NL80" s="120"/>
      <c r="NM80" s="120"/>
      <c r="NN80" s="120"/>
      <c r="NO80" s="120"/>
      <c r="NP80" s="120"/>
      <c r="NQ80" s="120"/>
      <c r="NR80" s="120"/>
      <c r="NS80" s="120"/>
      <c r="NT80" s="120"/>
      <c r="NU80" s="120"/>
      <c r="NV80" s="120"/>
      <c r="NW80" s="120"/>
      <c r="NX80" s="120"/>
      <c r="NY80" s="120"/>
      <c r="NZ80" s="120"/>
      <c r="OA80" s="120"/>
      <c r="OB80" s="120"/>
      <c r="OC80" s="120"/>
      <c r="OD80" s="120"/>
      <c r="OE80" s="120"/>
      <c r="OF80" s="120"/>
      <c r="OG80" s="120"/>
      <c r="OH80" s="120"/>
      <c r="OI80" s="120"/>
      <c r="OJ80" s="120"/>
      <c r="OK80" s="120"/>
      <c r="OL80" s="120"/>
      <c r="OM80" s="120"/>
      <c r="ON80" s="120"/>
      <c r="OO80" s="120"/>
      <c r="OP80" s="120"/>
      <c r="OQ80" s="120"/>
      <c r="OR80" s="120"/>
      <c r="OS80" s="120"/>
      <c r="OT80" s="120"/>
      <c r="OU80" s="120"/>
      <c r="OV80" s="120"/>
      <c r="OW80" s="120"/>
      <c r="OX80" s="120"/>
      <c r="OY80" s="120"/>
      <c r="OZ80" s="120"/>
      <c r="PA80" s="120"/>
      <c r="PB80" s="120"/>
      <c r="PC80" s="120"/>
      <c r="PD80" s="120"/>
      <c r="PE80" s="120"/>
      <c r="PF80" s="120"/>
      <c r="PG80" s="120"/>
      <c r="PH80" s="120"/>
      <c r="PI80" s="120"/>
      <c r="PJ80" s="120"/>
      <c r="PK80" s="120"/>
      <c r="PL80" s="120"/>
      <c r="PM80" s="120"/>
      <c r="PN80" s="120"/>
      <c r="PO80" s="120"/>
      <c r="PP80" s="120"/>
      <c r="PQ80" s="120"/>
      <c r="PR80" s="120"/>
      <c r="PS80" s="120"/>
      <c r="PT80" s="120"/>
      <c r="PU80" s="120"/>
      <c r="PV80" s="120"/>
      <c r="PW80" s="120"/>
      <c r="PX80" s="120"/>
      <c r="PY80" s="120"/>
      <c r="PZ80" s="120"/>
      <c r="QA80" s="120"/>
      <c r="QB80" s="120"/>
      <c r="QC80" s="120"/>
      <c r="QD80" s="120"/>
      <c r="QE80" s="120"/>
      <c r="QF80" s="120"/>
      <c r="QG80" s="120"/>
      <c r="QH80" s="120"/>
      <c r="QI80" s="120"/>
      <c r="QJ80" s="120"/>
      <c r="QK80" s="120"/>
      <c r="QL80" s="120"/>
      <c r="QM80" s="120"/>
      <c r="QN80" s="120"/>
      <c r="QO80" s="120"/>
      <c r="QP80" s="120"/>
      <c r="QQ80" s="120"/>
      <c r="QR80" s="120"/>
      <c r="QS80" s="120"/>
      <c r="QT80" s="120"/>
      <c r="QU80" s="120"/>
      <c r="QV80" s="120"/>
      <c r="QW80" s="120"/>
      <c r="QX80" s="120"/>
      <c r="QY80" s="120"/>
      <c r="QZ80" s="120"/>
      <c r="RA80" s="120"/>
      <c r="RB80" s="120"/>
      <c r="RC80" s="120"/>
      <c r="RD80" s="120"/>
      <c r="RE80" s="120"/>
      <c r="RF80" s="120"/>
      <c r="RG80" s="120"/>
      <c r="RH80" s="120"/>
      <c r="RI80" s="120"/>
      <c r="RJ80" s="120"/>
      <c r="RK80" s="120"/>
      <c r="RL80" s="120"/>
      <c r="RM80" s="120"/>
      <c r="RN80" s="120"/>
      <c r="RO80" s="120"/>
      <c r="RP80" s="120"/>
      <c r="RQ80" s="120"/>
      <c r="RR80" s="120"/>
      <c r="RS80" s="120"/>
      <c r="RT80" s="120"/>
      <c r="RU80" s="120"/>
      <c r="RV80" s="120"/>
      <c r="RW80" s="120"/>
      <c r="RX80" s="120"/>
      <c r="RY80" s="120"/>
      <c r="RZ80" s="120"/>
      <c r="SA80" s="120"/>
      <c r="SB80" s="120"/>
      <c r="SC80" s="120"/>
      <c r="SD80" s="120"/>
      <c r="SE80" s="120"/>
      <c r="SF80" s="120"/>
      <c r="SG80" s="120"/>
      <c r="SH80" s="120"/>
      <c r="SI80" s="120"/>
      <c r="SJ80" s="120"/>
      <c r="SK80" s="120"/>
      <c r="SL80" s="120"/>
      <c r="SM80" s="120"/>
      <c r="SN80" s="120"/>
      <c r="SO80" s="120"/>
      <c r="SP80" s="120"/>
      <c r="SQ80" s="120"/>
      <c r="SR80" s="120"/>
      <c r="SS80" s="120"/>
      <c r="ST80" s="120"/>
      <c r="SU80" s="120"/>
      <c r="SV80" s="120"/>
      <c r="SW80" s="120"/>
      <c r="SX80" s="120"/>
      <c r="SY80" s="120"/>
      <c r="SZ80" s="120"/>
      <c r="TA80" s="120"/>
      <c r="TB80" s="120"/>
      <c r="TC80" s="120"/>
      <c r="TD80" s="120"/>
      <c r="TE80" s="120"/>
      <c r="TF80" s="120"/>
      <c r="TG80" s="120"/>
      <c r="TH80" s="120"/>
      <c r="TI80" s="120"/>
      <c r="TJ80" s="120"/>
      <c r="TK80" s="120"/>
      <c r="TL80" s="120"/>
      <c r="TM80" s="120"/>
      <c r="TN80" s="120"/>
      <c r="TO80" s="120"/>
      <c r="TP80" s="120"/>
      <c r="TQ80" s="120"/>
      <c r="TR80" s="120"/>
      <c r="TS80" s="120"/>
      <c r="TT80" s="120"/>
      <c r="TU80" s="120"/>
      <c r="TV80" s="120"/>
      <c r="TW80" s="120"/>
      <c r="TX80" s="120"/>
      <c r="TY80" s="120"/>
      <c r="TZ80" s="120"/>
      <c r="UA80" s="120"/>
      <c r="UB80" s="120"/>
      <c r="UC80" s="120"/>
      <c r="UD80" s="120"/>
      <c r="UE80" s="120"/>
      <c r="UF80" s="120"/>
      <c r="UG80" s="120"/>
      <c r="UH80" s="120"/>
      <c r="UI80" s="120"/>
      <c r="UJ80" s="120"/>
      <c r="UK80" s="120"/>
      <c r="UL80" s="120"/>
      <c r="UM80" s="120"/>
      <c r="UN80" s="120"/>
      <c r="UO80" s="120"/>
      <c r="UP80" s="120"/>
      <c r="UQ80" s="120"/>
      <c r="UR80" s="120"/>
      <c r="US80" s="120"/>
      <c r="UT80" s="120"/>
      <c r="UU80" s="120"/>
      <c r="UV80" s="120"/>
      <c r="UW80" s="120"/>
      <c r="UX80" s="120"/>
      <c r="UY80" s="120"/>
      <c r="UZ80" s="120"/>
      <c r="VA80" s="120"/>
      <c r="VB80" s="120"/>
      <c r="VC80" s="120"/>
      <c r="VD80" s="120"/>
      <c r="VE80" s="120"/>
      <c r="VF80" s="120"/>
      <c r="VG80" s="120"/>
      <c r="VH80" s="120"/>
      <c r="VI80" s="120"/>
      <c r="VJ80" s="120"/>
      <c r="VK80" s="120"/>
      <c r="VL80" s="120"/>
      <c r="VM80" s="120"/>
      <c r="VN80" s="120"/>
      <c r="VO80" s="120"/>
      <c r="VP80" s="120"/>
      <c r="VQ80" s="120"/>
      <c r="VR80" s="120"/>
      <c r="VS80" s="120"/>
      <c r="VT80" s="120"/>
      <c r="VU80" s="120"/>
      <c r="VV80" s="120"/>
      <c r="VW80" s="120"/>
      <c r="VX80" s="120"/>
      <c r="VY80" s="120"/>
      <c r="VZ80" s="120"/>
      <c r="WA80" s="120"/>
      <c r="WB80" s="120"/>
      <c r="WC80" s="120"/>
      <c r="WD80" s="120"/>
      <c r="WE80" s="120"/>
      <c r="WF80" s="120"/>
      <c r="WG80" s="120"/>
      <c r="WH80" s="120"/>
      <c r="WI80" s="120"/>
      <c r="WJ80" s="120"/>
      <c r="WK80" s="120"/>
      <c r="WL80" s="120"/>
      <c r="WM80" s="120"/>
      <c r="WN80" s="120"/>
      <c r="WO80" s="120"/>
      <c r="WP80" s="120"/>
      <c r="WQ80" s="120"/>
      <c r="WR80" s="120"/>
      <c r="WS80" s="120"/>
      <c r="WT80" s="120"/>
      <c r="WU80" s="120"/>
      <c r="WV80" s="120"/>
      <c r="WW80" s="120"/>
      <c r="WX80" s="120"/>
      <c r="WY80" s="120"/>
      <c r="WZ80" s="120"/>
      <c r="XA80" s="120"/>
      <c r="XB80" s="120"/>
      <c r="XC80" s="120"/>
      <c r="XD80" s="120"/>
      <c r="XE80" s="120"/>
      <c r="XF80" s="120"/>
      <c r="XG80" s="120"/>
      <c r="XH80" s="120"/>
      <c r="XI80" s="120"/>
      <c r="XJ80" s="120"/>
      <c r="XK80" s="120"/>
      <c r="XL80" s="120"/>
      <c r="XM80" s="120"/>
      <c r="XN80" s="120"/>
      <c r="XO80" s="120"/>
      <c r="XP80" s="120"/>
      <c r="XQ80" s="120"/>
      <c r="XR80" s="120"/>
      <c r="XS80" s="120"/>
      <c r="XT80" s="120"/>
      <c r="XU80" s="120"/>
      <c r="XV80" s="120"/>
      <c r="XW80" s="120"/>
      <c r="XX80" s="120"/>
      <c r="XY80" s="120"/>
      <c r="XZ80" s="120"/>
      <c r="YA80" s="120"/>
      <c r="YB80" s="120"/>
      <c r="YC80" s="120"/>
      <c r="YD80" s="120"/>
      <c r="YE80" s="120"/>
      <c r="YF80" s="120"/>
      <c r="YG80" s="120"/>
      <c r="YH80" s="120"/>
      <c r="YI80" s="120"/>
      <c r="YJ80" s="120"/>
      <c r="YK80" s="120"/>
      <c r="YL80" s="120"/>
      <c r="YM80" s="120"/>
      <c r="YN80" s="120"/>
      <c r="YO80" s="120"/>
      <c r="YP80" s="120"/>
      <c r="YQ80" s="120"/>
      <c r="YR80" s="120"/>
      <c r="YS80" s="120"/>
      <c r="YT80" s="120"/>
      <c r="YU80" s="120"/>
      <c r="YV80" s="120"/>
      <c r="YW80" s="120"/>
      <c r="YX80" s="120"/>
      <c r="YY80" s="120"/>
      <c r="YZ80" s="120"/>
      <c r="ZA80" s="120"/>
      <c r="ZB80" s="120"/>
      <c r="ZC80" s="120"/>
      <c r="ZD80" s="120"/>
      <c r="ZE80" s="120"/>
      <c r="ZF80" s="120"/>
      <c r="ZG80" s="120"/>
      <c r="ZH80" s="120"/>
      <c r="ZI80" s="120"/>
      <c r="ZJ80" s="120"/>
      <c r="ZK80" s="120"/>
      <c r="ZL80" s="120"/>
      <c r="ZM80" s="120"/>
      <c r="ZN80" s="120"/>
      <c r="ZO80" s="120"/>
      <c r="ZP80" s="120"/>
      <c r="ZQ80" s="120"/>
      <c r="ZR80" s="120"/>
      <c r="ZS80" s="120"/>
      <c r="ZT80" s="120"/>
      <c r="ZU80" s="120"/>
      <c r="ZV80" s="120"/>
      <c r="ZW80" s="120"/>
      <c r="ZX80" s="120"/>
      <c r="ZY80" s="120"/>
      <c r="ZZ80" s="120"/>
      <c r="AAA80" s="120"/>
    </row>
    <row r="81" spans="1:703" hidden="1" outlineLevel="1">
      <c r="A81" s="62">
        <v>42675</v>
      </c>
      <c r="B81" s="120">
        <v>2141.66735027</v>
      </c>
      <c r="C81" s="120">
        <v>760.70092005000004</v>
      </c>
      <c r="D81" s="120">
        <v>0.86151732000000003</v>
      </c>
      <c r="E81" s="120">
        <v>623.26709578999998</v>
      </c>
      <c r="F81" s="120">
        <v>25.314720340000001</v>
      </c>
      <c r="G81" s="120">
        <v>0.20976053</v>
      </c>
      <c r="H81" s="120">
        <v>51.290802769999999</v>
      </c>
      <c r="I81" s="120">
        <v>590.37707649000004</v>
      </c>
      <c r="J81" s="120">
        <v>51.899532909999998</v>
      </c>
      <c r="K81" s="120">
        <v>0.98110459000000005</v>
      </c>
      <c r="L81" s="120">
        <v>11.345899660000001</v>
      </c>
      <c r="M81" s="176" t="s">
        <v>191</v>
      </c>
      <c r="N81" s="120">
        <v>16.168318150000001</v>
      </c>
      <c r="O81" s="120">
        <v>1.1120916000000001</v>
      </c>
      <c r="P81" s="120">
        <v>2.4276217600000001</v>
      </c>
      <c r="Q81" s="120">
        <v>0.23379396999999999</v>
      </c>
      <c r="R81" s="120">
        <v>2.8938306699999998</v>
      </c>
      <c r="S81" s="120">
        <v>2.5082119999999999</v>
      </c>
      <c r="T81" s="120">
        <v>7.5051670000000001E-2</v>
      </c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  <c r="EG81" s="120"/>
      <c r="EH81" s="120"/>
      <c r="EI81" s="120"/>
      <c r="EJ81" s="120"/>
      <c r="EK81" s="120"/>
      <c r="EL81" s="120"/>
      <c r="EM81" s="120"/>
      <c r="EN81" s="120"/>
      <c r="EO81" s="120"/>
      <c r="EP81" s="120"/>
      <c r="EQ81" s="120"/>
      <c r="ER81" s="120"/>
      <c r="ES81" s="120"/>
      <c r="ET81" s="120"/>
      <c r="EU81" s="120"/>
      <c r="EV81" s="120"/>
      <c r="EW81" s="120"/>
      <c r="EX81" s="120"/>
      <c r="EY81" s="120"/>
      <c r="EZ81" s="120"/>
      <c r="FA81" s="120"/>
      <c r="FB81" s="120"/>
      <c r="FC81" s="120"/>
      <c r="FD81" s="120"/>
      <c r="FE81" s="120"/>
      <c r="FF81" s="120"/>
      <c r="FG81" s="120"/>
      <c r="FH81" s="120"/>
      <c r="FI81" s="120"/>
      <c r="FJ81" s="120"/>
      <c r="FK81" s="120"/>
      <c r="FL81" s="120"/>
      <c r="FM81" s="120"/>
      <c r="FN81" s="120"/>
      <c r="FO81" s="120"/>
      <c r="FP81" s="120"/>
      <c r="FQ81" s="120"/>
      <c r="FR81" s="120"/>
      <c r="FS81" s="120"/>
      <c r="FT81" s="120"/>
      <c r="FU81" s="120"/>
      <c r="FV81" s="120"/>
      <c r="FW81" s="120"/>
      <c r="FX81" s="120"/>
      <c r="FY81" s="120"/>
      <c r="FZ81" s="120"/>
      <c r="GA81" s="120"/>
      <c r="GB81" s="120"/>
      <c r="GC81" s="120"/>
      <c r="GD81" s="120"/>
      <c r="GE81" s="120"/>
      <c r="GF81" s="120"/>
      <c r="GG81" s="120"/>
      <c r="GH81" s="120"/>
      <c r="GI81" s="120"/>
      <c r="GJ81" s="120"/>
      <c r="GK81" s="120"/>
      <c r="GL81" s="120"/>
      <c r="GM81" s="120"/>
      <c r="GN81" s="120"/>
      <c r="GO81" s="120"/>
      <c r="GP81" s="120"/>
      <c r="GQ81" s="120"/>
      <c r="GR81" s="120"/>
      <c r="GS81" s="120"/>
      <c r="GT81" s="120"/>
      <c r="GU81" s="120"/>
      <c r="GV81" s="120"/>
      <c r="GW81" s="120"/>
      <c r="GX81" s="120"/>
      <c r="GY81" s="120"/>
      <c r="GZ81" s="120"/>
      <c r="HA81" s="120"/>
      <c r="HB81" s="120"/>
      <c r="HC81" s="120"/>
      <c r="HD81" s="120"/>
      <c r="HE81" s="120"/>
      <c r="HF81" s="120"/>
      <c r="HG81" s="120"/>
      <c r="HH81" s="120"/>
      <c r="HI81" s="120"/>
      <c r="HJ81" s="120"/>
      <c r="HK81" s="120"/>
      <c r="HL81" s="120"/>
      <c r="HM81" s="120"/>
      <c r="HN81" s="120"/>
      <c r="HO81" s="120"/>
      <c r="HP81" s="120"/>
      <c r="HQ81" s="120"/>
      <c r="HR81" s="120"/>
      <c r="HS81" s="120"/>
      <c r="HT81" s="120"/>
      <c r="HU81" s="120"/>
      <c r="HV81" s="120"/>
      <c r="HW81" s="120"/>
      <c r="HX81" s="120"/>
      <c r="HY81" s="120"/>
      <c r="HZ81" s="120"/>
      <c r="IA81" s="120"/>
      <c r="IB81" s="120"/>
      <c r="IC81" s="120"/>
      <c r="ID81" s="120"/>
      <c r="IE81" s="120"/>
      <c r="IF81" s="120"/>
      <c r="IG81" s="120"/>
      <c r="IH81" s="120"/>
      <c r="II81" s="120"/>
      <c r="IJ81" s="120"/>
      <c r="IK81" s="120"/>
      <c r="IL81" s="120"/>
      <c r="IM81" s="120"/>
      <c r="IN81" s="120"/>
      <c r="IO81" s="120"/>
      <c r="IP81" s="120"/>
      <c r="IQ81" s="120"/>
      <c r="IR81" s="120"/>
      <c r="IS81" s="120"/>
      <c r="IT81" s="120"/>
      <c r="IU81" s="120"/>
      <c r="IV81" s="120"/>
      <c r="IW81" s="120"/>
      <c r="IX81" s="120"/>
      <c r="IY81" s="120"/>
      <c r="IZ81" s="120"/>
      <c r="JA81" s="120"/>
      <c r="JB81" s="120"/>
      <c r="JC81" s="120"/>
      <c r="JD81" s="120"/>
      <c r="JE81" s="120"/>
      <c r="JF81" s="120"/>
      <c r="JG81" s="120"/>
      <c r="JH81" s="120"/>
      <c r="JI81" s="120"/>
      <c r="JJ81" s="120"/>
      <c r="JK81" s="120"/>
      <c r="JL81" s="120"/>
      <c r="JM81" s="120"/>
      <c r="JN81" s="120"/>
      <c r="JO81" s="120"/>
      <c r="JP81" s="120"/>
      <c r="JQ81" s="120"/>
      <c r="JR81" s="120"/>
      <c r="JS81" s="120"/>
      <c r="JT81" s="120"/>
      <c r="JU81" s="120"/>
      <c r="JV81" s="120"/>
      <c r="JW81" s="120"/>
      <c r="JX81" s="120"/>
      <c r="JY81" s="120"/>
      <c r="JZ81" s="120"/>
      <c r="KA81" s="120"/>
      <c r="KB81" s="120"/>
      <c r="KC81" s="120"/>
      <c r="KD81" s="120"/>
      <c r="KE81" s="120"/>
      <c r="KF81" s="120"/>
      <c r="KG81" s="120"/>
      <c r="KH81" s="120"/>
      <c r="KI81" s="120"/>
      <c r="KJ81" s="120"/>
      <c r="KK81" s="120"/>
      <c r="KL81" s="120"/>
      <c r="KM81" s="120"/>
      <c r="KN81" s="120"/>
      <c r="KO81" s="120"/>
      <c r="KP81" s="120"/>
      <c r="KQ81" s="120"/>
      <c r="KR81" s="120"/>
      <c r="KS81" s="120"/>
      <c r="KT81" s="120"/>
      <c r="KU81" s="120"/>
      <c r="KV81" s="120"/>
      <c r="KW81" s="120"/>
      <c r="KX81" s="120"/>
      <c r="KY81" s="120"/>
      <c r="KZ81" s="120"/>
      <c r="LA81" s="120"/>
      <c r="LB81" s="120"/>
      <c r="LC81" s="120"/>
      <c r="LD81" s="120"/>
      <c r="LE81" s="120"/>
      <c r="LF81" s="120"/>
      <c r="LG81" s="120"/>
      <c r="LH81" s="120"/>
      <c r="LI81" s="120"/>
      <c r="LJ81" s="120"/>
      <c r="LK81" s="120"/>
      <c r="LL81" s="120"/>
      <c r="LM81" s="120"/>
      <c r="LN81" s="120"/>
      <c r="LO81" s="120"/>
      <c r="LP81" s="120"/>
      <c r="LQ81" s="120"/>
      <c r="LR81" s="120"/>
      <c r="LS81" s="120"/>
      <c r="LT81" s="120"/>
      <c r="LU81" s="120"/>
      <c r="LV81" s="120"/>
      <c r="LW81" s="120"/>
      <c r="LX81" s="120"/>
      <c r="LY81" s="120"/>
      <c r="LZ81" s="120"/>
      <c r="MA81" s="120"/>
      <c r="MB81" s="120"/>
      <c r="MC81" s="120"/>
      <c r="MD81" s="120"/>
      <c r="ME81" s="120"/>
      <c r="MF81" s="120"/>
      <c r="MG81" s="120"/>
      <c r="MH81" s="120"/>
      <c r="MI81" s="120"/>
      <c r="MJ81" s="120"/>
      <c r="MK81" s="120"/>
      <c r="ML81" s="120"/>
      <c r="MM81" s="120"/>
      <c r="MN81" s="120"/>
      <c r="MO81" s="120"/>
      <c r="MP81" s="120"/>
      <c r="MQ81" s="120"/>
      <c r="MR81" s="120"/>
      <c r="MS81" s="120"/>
      <c r="MT81" s="120"/>
      <c r="MU81" s="120"/>
      <c r="MV81" s="120"/>
      <c r="MW81" s="120"/>
      <c r="MX81" s="120"/>
      <c r="MY81" s="120"/>
      <c r="MZ81" s="120"/>
      <c r="NA81" s="120"/>
      <c r="NB81" s="120"/>
      <c r="NC81" s="120"/>
      <c r="ND81" s="120"/>
      <c r="NE81" s="120"/>
      <c r="NF81" s="120"/>
      <c r="NG81" s="120"/>
      <c r="NH81" s="120"/>
      <c r="NI81" s="120"/>
      <c r="NJ81" s="120"/>
      <c r="NK81" s="120"/>
      <c r="NL81" s="120"/>
      <c r="NM81" s="120"/>
      <c r="NN81" s="120"/>
      <c r="NO81" s="120"/>
      <c r="NP81" s="120"/>
      <c r="NQ81" s="120"/>
      <c r="NR81" s="120"/>
      <c r="NS81" s="120"/>
      <c r="NT81" s="120"/>
      <c r="NU81" s="120"/>
      <c r="NV81" s="120"/>
      <c r="NW81" s="120"/>
      <c r="NX81" s="120"/>
      <c r="NY81" s="120"/>
      <c r="NZ81" s="120"/>
      <c r="OA81" s="120"/>
      <c r="OB81" s="120"/>
      <c r="OC81" s="120"/>
      <c r="OD81" s="120"/>
      <c r="OE81" s="120"/>
      <c r="OF81" s="120"/>
      <c r="OG81" s="120"/>
      <c r="OH81" s="120"/>
      <c r="OI81" s="120"/>
      <c r="OJ81" s="120"/>
      <c r="OK81" s="120"/>
      <c r="OL81" s="120"/>
      <c r="OM81" s="120"/>
      <c r="ON81" s="120"/>
      <c r="OO81" s="120"/>
      <c r="OP81" s="120"/>
      <c r="OQ81" s="120"/>
      <c r="OR81" s="120"/>
      <c r="OS81" s="120"/>
      <c r="OT81" s="120"/>
      <c r="OU81" s="120"/>
      <c r="OV81" s="120"/>
      <c r="OW81" s="120"/>
      <c r="OX81" s="120"/>
      <c r="OY81" s="120"/>
      <c r="OZ81" s="120"/>
      <c r="PA81" s="120"/>
      <c r="PB81" s="120"/>
      <c r="PC81" s="120"/>
      <c r="PD81" s="120"/>
      <c r="PE81" s="120"/>
      <c r="PF81" s="120"/>
      <c r="PG81" s="120"/>
      <c r="PH81" s="120"/>
      <c r="PI81" s="120"/>
      <c r="PJ81" s="120"/>
      <c r="PK81" s="120"/>
      <c r="PL81" s="120"/>
      <c r="PM81" s="120"/>
      <c r="PN81" s="120"/>
      <c r="PO81" s="120"/>
      <c r="PP81" s="120"/>
      <c r="PQ81" s="120"/>
      <c r="PR81" s="120"/>
      <c r="PS81" s="120"/>
      <c r="PT81" s="120"/>
      <c r="PU81" s="120"/>
      <c r="PV81" s="120"/>
      <c r="PW81" s="120"/>
      <c r="PX81" s="120"/>
      <c r="PY81" s="120"/>
      <c r="PZ81" s="120"/>
      <c r="QA81" s="120"/>
      <c r="QB81" s="120"/>
      <c r="QC81" s="120"/>
      <c r="QD81" s="120"/>
      <c r="QE81" s="120"/>
      <c r="QF81" s="120"/>
      <c r="QG81" s="120"/>
      <c r="QH81" s="120"/>
      <c r="QI81" s="120"/>
      <c r="QJ81" s="120"/>
      <c r="QK81" s="120"/>
      <c r="QL81" s="120"/>
      <c r="QM81" s="120"/>
      <c r="QN81" s="120"/>
      <c r="QO81" s="120"/>
      <c r="QP81" s="120"/>
      <c r="QQ81" s="120"/>
      <c r="QR81" s="120"/>
      <c r="QS81" s="120"/>
      <c r="QT81" s="120"/>
      <c r="QU81" s="120"/>
      <c r="QV81" s="120"/>
      <c r="QW81" s="120"/>
      <c r="QX81" s="120"/>
      <c r="QY81" s="120"/>
      <c r="QZ81" s="120"/>
      <c r="RA81" s="120"/>
      <c r="RB81" s="120"/>
      <c r="RC81" s="120"/>
      <c r="RD81" s="120"/>
      <c r="RE81" s="120"/>
      <c r="RF81" s="120"/>
      <c r="RG81" s="120"/>
      <c r="RH81" s="120"/>
      <c r="RI81" s="120"/>
      <c r="RJ81" s="120"/>
      <c r="RK81" s="120"/>
      <c r="RL81" s="120"/>
      <c r="RM81" s="120"/>
      <c r="RN81" s="120"/>
      <c r="RO81" s="120"/>
      <c r="RP81" s="120"/>
      <c r="RQ81" s="120"/>
      <c r="RR81" s="120"/>
      <c r="RS81" s="120"/>
      <c r="RT81" s="120"/>
      <c r="RU81" s="120"/>
      <c r="RV81" s="120"/>
      <c r="RW81" s="120"/>
      <c r="RX81" s="120"/>
      <c r="RY81" s="120"/>
      <c r="RZ81" s="120"/>
      <c r="SA81" s="120"/>
      <c r="SB81" s="120"/>
      <c r="SC81" s="120"/>
      <c r="SD81" s="120"/>
      <c r="SE81" s="120"/>
      <c r="SF81" s="120"/>
      <c r="SG81" s="120"/>
      <c r="SH81" s="120"/>
      <c r="SI81" s="120"/>
      <c r="SJ81" s="120"/>
      <c r="SK81" s="120"/>
      <c r="SL81" s="120"/>
      <c r="SM81" s="120"/>
      <c r="SN81" s="120"/>
      <c r="SO81" s="120"/>
      <c r="SP81" s="120"/>
      <c r="SQ81" s="120"/>
      <c r="SR81" s="120"/>
      <c r="SS81" s="120"/>
      <c r="ST81" s="120"/>
      <c r="SU81" s="120"/>
      <c r="SV81" s="120"/>
      <c r="SW81" s="120"/>
      <c r="SX81" s="120"/>
      <c r="SY81" s="120"/>
      <c r="SZ81" s="120"/>
      <c r="TA81" s="120"/>
      <c r="TB81" s="120"/>
      <c r="TC81" s="120"/>
      <c r="TD81" s="120"/>
      <c r="TE81" s="120"/>
      <c r="TF81" s="120"/>
      <c r="TG81" s="120"/>
      <c r="TH81" s="120"/>
      <c r="TI81" s="120"/>
      <c r="TJ81" s="120"/>
      <c r="TK81" s="120"/>
      <c r="TL81" s="120"/>
      <c r="TM81" s="120"/>
      <c r="TN81" s="120"/>
      <c r="TO81" s="120"/>
      <c r="TP81" s="120"/>
      <c r="TQ81" s="120"/>
      <c r="TR81" s="120"/>
      <c r="TS81" s="120"/>
      <c r="TT81" s="120"/>
      <c r="TU81" s="120"/>
      <c r="TV81" s="120"/>
      <c r="TW81" s="120"/>
      <c r="TX81" s="120"/>
      <c r="TY81" s="120"/>
      <c r="TZ81" s="120"/>
      <c r="UA81" s="120"/>
      <c r="UB81" s="120"/>
      <c r="UC81" s="120"/>
      <c r="UD81" s="120"/>
      <c r="UE81" s="120"/>
      <c r="UF81" s="120"/>
      <c r="UG81" s="120"/>
      <c r="UH81" s="120"/>
      <c r="UI81" s="120"/>
      <c r="UJ81" s="120"/>
      <c r="UK81" s="120"/>
      <c r="UL81" s="120"/>
      <c r="UM81" s="120"/>
      <c r="UN81" s="120"/>
      <c r="UO81" s="120"/>
      <c r="UP81" s="120"/>
      <c r="UQ81" s="120"/>
      <c r="UR81" s="120"/>
      <c r="US81" s="120"/>
      <c r="UT81" s="120"/>
      <c r="UU81" s="120"/>
      <c r="UV81" s="120"/>
      <c r="UW81" s="120"/>
      <c r="UX81" s="120"/>
      <c r="UY81" s="120"/>
      <c r="UZ81" s="120"/>
      <c r="VA81" s="120"/>
      <c r="VB81" s="120"/>
      <c r="VC81" s="120"/>
      <c r="VD81" s="120"/>
      <c r="VE81" s="120"/>
      <c r="VF81" s="120"/>
      <c r="VG81" s="120"/>
      <c r="VH81" s="120"/>
      <c r="VI81" s="120"/>
      <c r="VJ81" s="120"/>
      <c r="VK81" s="120"/>
      <c r="VL81" s="120"/>
      <c r="VM81" s="120"/>
      <c r="VN81" s="120"/>
      <c r="VO81" s="120"/>
      <c r="VP81" s="120"/>
      <c r="VQ81" s="120"/>
      <c r="VR81" s="120"/>
      <c r="VS81" s="120"/>
      <c r="VT81" s="120"/>
      <c r="VU81" s="120"/>
      <c r="VV81" s="120"/>
      <c r="VW81" s="120"/>
      <c r="VX81" s="120"/>
      <c r="VY81" s="120"/>
      <c r="VZ81" s="120"/>
      <c r="WA81" s="120"/>
      <c r="WB81" s="120"/>
      <c r="WC81" s="120"/>
      <c r="WD81" s="120"/>
      <c r="WE81" s="120"/>
      <c r="WF81" s="120"/>
      <c r="WG81" s="120"/>
      <c r="WH81" s="120"/>
      <c r="WI81" s="120"/>
      <c r="WJ81" s="120"/>
      <c r="WK81" s="120"/>
      <c r="WL81" s="120"/>
      <c r="WM81" s="120"/>
      <c r="WN81" s="120"/>
      <c r="WO81" s="120"/>
      <c r="WP81" s="120"/>
      <c r="WQ81" s="120"/>
      <c r="WR81" s="120"/>
      <c r="WS81" s="120"/>
      <c r="WT81" s="120"/>
      <c r="WU81" s="120"/>
      <c r="WV81" s="120"/>
      <c r="WW81" s="120"/>
      <c r="WX81" s="120"/>
      <c r="WY81" s="120"/>
      <c r="WZ81" s="120"/>
      <c r="XA81" s="120"/>
      <c r="XB81" s="120"/>
      <c r="XC81" s="120"/>
      <c r="XD81" s="120"/>
      <c r="XE81" s="120"/>
      <c r="XF81" s="120"/>
      <c r="XG81" s="120"/>
      <c r="XH81" s="120"/>
      <c r="XI81" s="120"/>
      <c r="XJ81" s="120"/>
      <c r="XK81" s="120"/>
      <c r="XL81" s="120"/>
      <c r="XM81" s="120"/>
      <c r="XN81" s="120"/>
      <c r="XO81" s="120"/>
      <c r="XP81" s="120"/>
      <c r="XQ81" s="120"/>
      <c r="XR81" s="120"/>
      <c r="XS81" s="120"/>
      <c r="XT81" s="120"/>
      <c r="XU81" s="120"/>
      <c r="XV81" s="120"/>
      <c r="XW81" s="120"/>
      <c r="XX81" s="120"/>
      <c r="XY81" s="120"/>
      <c r="XZ81" s="120"/>
      <c r="YA81" s="120"/>
      <c r="YB81" s="120"/>
      <c r="YC81" s="120"/>
      <c r="YD81" s="120"/>
      <c r="YE81" s="120"/>
      <c r="YF81" s="120"/>
      <c r="YG81" s="120"/>
      <c r="YH81" s="120"/>
      <c r="YI81" s="120"/>
      <c r="YJ81" s="120"/>
      <c r="YK81" s="120"/>
      <c r="YL81" s="120"/>
      <c r="YM81" s="120"/>
      <c r="YN81" s="120"/>
      <c r="YO81" s="120"/>
      <c r="YP81" s="120"/>
      <c r="YQ81" s="120"/>
      <c r="YR81" s="120"/>
      <c r="YS81" s="120"/>
      <c r="YT81" s="120"/>
      <c r="YU81" s="120"/>
      <c r="YV81" s="120"/>
      <c r="YW81" s="120"/>
      <c r="YX81" s="120"/>
      <c r="YY81" s="120"/>
      <c r="YZ81" s="120"/>
      <c r="ZA81" s="120"/>
      <c r="ZB81" s="120"/>
      <c r="ZC81" s="120"/>
      <c r="ZD81" s="120"/>
      <c r="ZE81" s="120"/>
      <c r="ZF81" s="120"/>
      <c r="ZG81" s="120"/>
      <c r="ZH81" s="120"/>
      <c r="ZI81" s="120"/>
      <c r="ZJ81" s="120"/>
      <c r="ZK81" s="120"/>
      <c r="ZL81" s="120"/>
      <c r="ZM81" s="120"/>
      <c r="ZN81" s="120"/>
      <c r="ZO81" s="120"/>
      <c r="ZP81" s="120"/>
      <c r="ZQ81" s="120"/>
      <c r="ZR81" s="120"/>
      <c r="ZS81" s="120"/>
      <c r="ZT81" s="120"/>
      <c r="ZU81" s="120"/>
      <c r="ZV81" s="120"/>
      <c r="ZW81" s="120"/>
      <c r="ZX81" s="120"/>
      <c r="ZY81" s="120"/>
      <c r="ZZ81" s="120"/>
      <c r="AAA81" s="120"/>
    </row>
    <row r="82" spans="1:703" hidden="1" outlineLevel="1">
      <c r="A82" s="62">
        <v>42705</v>
      </c>
      <c r="B82" s="120">
        <v>2124.1181624199999</v>
      </c>
      <c r="C82" s="120">
        <v>718.64064513999995</v>
      </c>
      <c r="D82" s="120">
        <v>0.26511815</v>
      </c>
      <c r="E82" s="120">
        <v>681.66461226000001</v>
      </c>
      <c r="F82" s="120">
        <v>3.0268098999999999</v>
      </c>
      <c r="G82" s="120">
        <v>7.3598529999999995E-2</v>
      </c>
      <c r="H82" s="120">
        <v>55.243892639999999</v>
      </c>
      <c r="I82" s="120">
        <v>574.08857852000006</v>
      </c>
      <c r="J82" s="120">
        <v>54.028040449999999</v>
      </c>
      <c r="K82" s="120">
        <v>0.99212507999999999</v>
      </c>
      <c r="L82" s="120">
        <v>12.286907830000001</v>
      </c>
      <c r="M82" s="176" t="s">
        <v>191</v>
      </c>
      <c r="N82" s="120">
        <v>14.916803570000001</v>
      </c>
      <c r="O82" s="120">
        <v>0.79843927999999997</v>
      </c>
      <c r="P82" s="120">
        <v>2.3786867900000002</v>
      </c>
      <c r="Q82" s="120">
        <v>0.13352669</v>
      </c>
      <c r="R82" s="120">
        <v>2.8782671299999998</v>
      </c>
      <c r="S82" s="120">
        <v>2.50820921</v>
      </c>
      <c r="T82" s="120">
        <v>0.19390125</v>
      </c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  <c r="EG82" s="120"/>
      <c r="EH82" s="120"/>
      <c r="EI82" s="120"/>
      <c r="EJ82" s="120"/>
      <c r="EK82" s="120"/>
      <c r="EL82" s="120"/>
      <c r="EM82" s="120"/>
      <c r="EN82" s="120"/>
      <c r="EO82" s="120"/>
      <c r="EP82" s="120"/>
      <c r="EQ82" s="120"/>
      <c r="ER82" s="120"/>
      <c r="ES82" s="120"/>
      <c r="ET82" s="120"/>
      <c r="EU82" s="120"/>
      <c r="EV82" s="120"/>
      <c r="EW82" s="120"/>
      <c r="EX82" s="120"/>
      <c r="EY82" s="120"/>
      <c r="EZ82" s="120"/>
      <c r="FA82" s="120"/>
      <c r="FB82" s="120"/>
      <c r="FC82" s="120"/>
      <c r="FD82" s="120"/>
      <c r="FE82" s="120"/>
      <c r="FF82" s="120"/>
      <c r="FG82" s="120"/>
      <c r="FH82" s="120"/>
      <c r="FI82" s="120"/>
      <c r="FJ82" s="120"/>
      <c r="FK82" s="120"/>
      <c r="FL82" s="120"/>
      <c r="FM82" s="120"/>
      <c r="FN82" s="120"/>
      <c r="FO82" s="120"/>
      <c r="FP82" s="120"/>
      <c r="FQ82" s="120"/>
      <c r="FR82" s="120"/>
      <c r="FS82" s="120"/>
      <c r="FT82" s="120"/>
      <c r="FU82" s="120"/>
      <c r="FV82" s="120"/>
      <c r="FW82" s="120"/>
      <c r="FX82" s="120"/>
      <c r="FY82" s="120"/>
      <c r="FZ82" s="120"/>
      <c r="GA82" s="120"/>
      <c r="GB82" s="120"/>
      <c r="GC82" s="120"/>
      <c r="GD82" s="120"/>
      <c r="GE82" s="120"/>
      <c r="GF82" s="120"/>
      <c r="GG82" s="120"/>
      <c r="GH82" s="120"/>
      <c r="GI82" s="120"/>
      <c r="GJ82" s="120"/>
      <c r="GK82" s="120"/>
      <c r="GL82" s="120"/>
      <c r="GM82" s="120"/>
      <c r="GN82" s="120"/>
      <c r="GO82" s="120"/>
      <c r="GP82" s="120"/>
      <c r="GQ82" s="120"/>
      <c r="GR82" s="120"/>
      <c r="GS82" s="120"/>
      <c r="GT82" s="120"/>
      <c r="GU82" s="120"/>
      <c r="GV82" s="120"/>
      <c r="GW82" s="120"/>
      <c r="GX82" s="120"/>
      <c r="GY82" s="120"/>
      <c r="GZ82" s="120"/>
      <c r="HA82" s="120"/>
      <c r="HB82" s="120"/>
      <c r="HC82" s="120"/>
      <c r="HD82" s="120"/>
      <c r="HE82" s="120"/>
      <c r="HF82" s="120"/>
      <c r="HG82" s="120"/>
      <c r="HH82" s="120"/>
      <c r="HI82" s="120"/>
      <c r="HJ82" s="120"/>
      <c r="HK82" s="120"/>
      <c r="HL82" s="120"/>
      <c r="HM82" s="120"/>
      <c r="HN82" s="120"/>
      <c r="HO82" s="120"/>
      <c r="HP82" s="120"/>
      <c r="HQ82" s="120"/>
      <c r="HR82" s="120"/>
      <c r="HS82" s="120"/>
      <c r="HT82" s="120"/>
      <c r="HU82" s="120"/>
      <c r="HV82" s="120"/>
      <c r="HW82" s="120"/>
      <c r="HX82" s="120"/>
      <c r="HY82" s="120"/>
      <c r="HZ82" s="120"/>
      <c r="IA82" s="120"/>
      <c r="IB82" s="120"/>
      <c r="IC82" s="120"/>
      <c r="ID82" s="120"/>
      <c r="IE82" s="120"/>
      <c r="IF82" s="120"/>
      <c r="IG82" s="120"/>
      <c r="IH82" s="120"/>
      <c r="II82" s="120"/>
      <c r="IJ82" s="120"/>
      <c r="IK82" s="120"/>
      <c r="IL82" s="120"/>
      <c r="IM82" s="120"/>
      <c r="IN82" s="120"/>
      <c r="IO82" s="120"/>
      <c r="IP82" s="120"/>
      <c r="IQ82" s="120"/>
      <c r="IR82" s="120"/>
      <c r="IS82" s="120"/>
      <c r="IT82" s="120"/>
      <c r="IU82" s="120"/>
      <c r="IV82" s="120"/>
      <c r="IW82" s="120"/>
      <c r="IX82" s="120"/>
      <c r="IY82" s="120"/>
      <c r="IZ82" s="120"/>
      <c r="JA82" s="120"/>
      <c r="JB82" s="120"/>
      <c r="JC82" s="120"/>
      <c r="JD82" s="120"/>
      <c r="JE82" s="120"/>
      <c r="JF82" s="120"/>
      <c r="JG82" s="120"/>
      <c r="JH82" s="120"/>
      <c r="JI82" s="120"/>
      <c r="JJ82" s="120"/>
      <c r="JK82" s="120"/>
      <c r="JL82" s="120"/>
      <c r="JM82" s="120"/>
      <c r="JN82" s="120"/>
      <c r="JO82" s="120"/>
      <c r="JP82" s="120"/>
      <c r="JQ82" s="120"/>
      <c r="JR82" s="120"/>
      <c r="JS82" s="120"/>
      <c r="JT82" s="120"/>
      <c r="JU82" s="120"/>
      <c r="JV82" s="120"/>
      <c r="JW82" s="120"/>
      <c r="JX82" s="120"/>
      <c r="JY82" s="120"/>
      <c r="JZ82" s="120"/>
      <c r="KA82" s="120"/>
      <c r="KB82" s="120"/>
      <c r="KC82" s="120"/>
      <c r="KD82" s="120"/>
      <c r="KE82" s="120"/>
      <c r="KF82" s="120"/>
      <c r="KG82" s="120"/>
      <c r="KH82" s="120"/>
      <c r="KI82" s="120"/>
      <c r="KJ82" s="120"/>
      <c r="KK82" s="120"/>
      <c r="KL82" s="120"/>
      <c r="KM82" s="120"/>
      <c r="KN82" s="120"/>
      <c r="KO82" s="120"/>
      <c r="KP82" s="120"/>
      <c r="KQ82" s="120"/>
      <c r="KR82" s="120"/>
      <c r="KS82" s="120"/>
      <c r="KT82" s="120"/>
      <c r="KU82" s="120"/>
      <c r="KV82" s="120"/>
      <c r="KW82" s="120"/>
      <c r="KX82" s="120"/>
      <c r="KY82" s="120"/>
      <c r="KZ82" s="120"/>
      <c r="LA82" s="120"/>
      <c r="LB82" s="120"/>
      <c r="LC82" s="120"/>
      <c r="LD82" s="120"/>
      <c r="LE82" s="120"/>
      <c r="LF82" s="120"/>
      <c r="LG82" s="120"/>
      <c r="LH82" s="120"/>
      <c r="LI82" s="120"/>
      <c r="LJ82" s="120"/>
      <c r="LK82" s="120"/>
      <c r="LL82" s="120"/>
      <c r="LM82" s="120"/>
      <c r="LN82" s="120"/>
      <c r="LO82" s="120"/>
      <c r="LP82" s="120"/>
      <c r="LQ82" s="120"/>
      <c r="LR82" s="120"/>
      <c r="LS82" s="120"/>
      <c r="LT82" s="120"/>
      <c r="LU82" s="120"/>
      <c r="LV82" s="120"/>
      <c r="LW82" s="120"/>
      <c r="LX82" s="120"/>
      <c r="LY82" s="120"/>
      <c r="LZ82" s="120"/>
      <c r="MA82" s="120"/>
      <c r="MB82" s="120"/>
      <c r="MC82" s="120"/>
      <c r="MD82" s="120"/>
      <c r="ME82" s="120"/>
      <c r="MF82" s="120"/>
      <c r="MG82" s="120"/>
      <c r="MH82" s="120"/>
      <c r="MI82" s="120"/>
      <c r="MJ82" s="120"/>
      <c r="MK82" s="120"/>
      <c r="ML82" s="120"/>
      <c r="MM82" s="120"/>
      <c r="MN82" s="120"/>
      <c r="MO82" s="120"/>
      <c r="MP82" s="120"/>
      <c r="MQ82" s="120"/>
      <c r="MR82" s="120"/>
      <c r="MS82" s="120"/>
      <c r="MT82" s="120"/>
      <c r="MU82" s="120"/>
      <c r="MV82" s="120"/>
      <c r="MW82" s="120"/>
      <c r="MX82" s="120"/>
      <c r="MY82" s="120"/>
      <c r="MZ82" s="120"/>
      <c r="NA82" s="120"/>
      <c r="NB82" s="120"/>
      <c r="NC82" s="120"/>
      <c r="ND82" s="120"/>
      <c r="NE82" s="120"/>
      <c r="NF82" s="120"/>
      <c r="NG82" s="120"/>
      <c r="NH82" s="120"/>
      <c r="NI82" s="120"/>
      <c r="NJ82" s="120"/>
      <c r="NK82" s="120"/>
      <c r="NL82" s="120"/>
      <c r="NM82" s="120"/>
      <c r="NN82" s="120"/>
      <c r="NO82" s="120"/>
      <c r="NP82" s="120"/>
      <c r="NQ82" s="120"/>
      <c r="NR82" s="120"/>
      <c r="NS82" s="120"/>
      <c r="NT82" s="120"/>
      <c r="NU82" s="120"/>
      <c r="NV82" s="120"/>
      <c r="NW82" s="120"/>
      <c r="NX82" s="120"/>
      <c r="NY82" s="120"/>
      <c r="NZ82" s="120"/>
      <c r="OA82" s="120"/>
      <c r="OB82" s="120"/>
      <c r="OC82" s="120"/>
      <c r="OD82" s="120"/>
      <c r="OE82" s="120"/>
      <c r="OF82" s="120"/>
      <c r="OG82" s="120"/>
      <c r="OH82" s="120"/>
      <c r="OI82" s="120"/>
      <c r="OJ82" s="120"/>
      <c r="OK82" s="120"/>
      <c r="OL82" s="120"/>
      <c r="OM82" s="120"/>
      <c r="ON82" s="120"/>
      <c r="OO82" s="120"/>
      <c r="OP82" s="120"/>
      <c r="OQ82" s="120"/>
      <c r="OR82" s="120"/>
      <c r="OS82" s="120"/>
      <c r="OT82" s="120"/>
      <c r="OU82" s="120"/>
      <c r="OV82" s="120"/>
      <c r="OW82" s="120"/>
      <c r="OX82" s="120"/>
      <c r="OY82" s="120"/>
      <c r="OZ82" s="120"/>
      <c r="PA82" s="120"/>
      <c r="PB82" s="120"/>
      <c r="PC82" s="120"/>
      <c r="PD82" s="120"/>
      <c r="PE82" s="120"/>
      <c r="PF82" s="120"/>
      <c r="PG82" s="120"/>
      <c r="PH82" s="120"/>
      <c r="PI82" s="120"/>
      <c r="PJ82" s="120"/>
      <c r="PK82" s="120"/>
      <c r="PL82" s="120"/>
      <c r="PM82" s="120"/>
      <c r="PN82" s="120"/>
      <c r="PO82" s="120"/>
      <c r="PP82" s="120"/>
      <c r="PQ82" s="120"/>
      <c r="PR82" s="120"/>
      <c r="PS82" s="120"/>
      <c r="PT82" s="120"/>
      <c r="PU82" s="120"/>
      <c r="PV82" s="120"/>
      <c r="PW82" s="120"/>
      <c r="PX82" s="120"/>
      <c r="PY82" s="120"/>
      <c r="PZ82" s="120"/>
      <c r="QA82" s="120"/>
      <c r="QB82" s="120"/>
      <c r="QC82" s="120"/>
      <c r="QD82" s="120"/>
      <c r="QE82" s="120"/>
      <c r="QF82" s="120"/>
      <c r="QG82" s="120"/>
      <c r="QH82" s="120"/>
      <c r="QI82" s="120"/>
      <c r="QJ82" s="120"/>
      <c r="QK82" s="120"/>
      <c r="QL82" s="120"/>
      <c r="QM82" s="120"/>
      <c r="QN82" s="120"/>
      <c r="QO82" s="120"/>
      <c r="QP82" s="120"/>
      <c r="QQ82" s="120"/>
      <c r="QR82" s="120"/>
      <c r="QS82" s="120"/>
      <c r="QT82" s="120"/>
      <c r="QU82" s="120"/>
      <c r="QV82" s="120"/>
      <c r="QW82" s="120"/>
      <c r="QX82" s="120"/>
      <c r="QY82" s="120"/>
      <c r="QZ82" s="120"/>
      <c r="RA82" s="120"/>
      <c r="RB82" s="120"/>
      <c r="RC82" s="120"/>
      <c r="RD82" s="120"/>
      <c r="RE82" s="120"/>
      <c r="RF82" s="120"/>
      <c r="RG82" s="120"/>
      <c r="RH82" s="120"/>
      <c r="RI82" s="120"/>
      <c r="RJ82" s="120"/>
      <c r="RK82" s="120"/>
      <c r="RL82" s="120"/>
      <c r="RM82" s="120"/>
      <c r="RN82" s="120"/>
      <c r="RO82" s="120"/>
      <c r="RP82" s="120"/>
      <c r="RQ82" s="120"/>
      <c r="RR82" s="120"/>
      <c r="RS82" s="120"/>
      <c r="RT82" s="120"/>
      <c r="RU82" s="120"/>
      <c r="RV82" s="120"/>
      <c r="RW82" s="120"/>
      <c r="RX82" s="120"/>
      <c r="RY82" s="120"/>
      <c r="RZ82" s="120"/>
      <c r="SA82" s="120"/>
      <c r="SB82" s="120"/>
      <c r="SC82" s="120"/>
      <c r="SD82" s="120"/>
      <c r="SE82" s="120"/>
      <c r="SF82" s="120"/>
      <c r="SG82" s="120"/>
      <c r="SH82" s="120"/>
      <c r="SI82" s="120"/>
      <c r="SJ82" s="120"/>
      <c r="SK82" s="120"/>
      <c r="SL82" s="120"/>
      <c r="SM82" s="120"/>
      <c r="SN82" s="120"/>
      <c r="SO82" s="120"/>
      <c r="SP82" s="120"/>
      <c r="SQ82" s="120"/>
      <c r="SR82" s="120"/>
      <c r="SS82" s="120"/>
      <c r="ST82" s="120"/>
      <c r="SU82" s="120"/>
      <c r="SV82" s="120"/>
      <c r="SW82" s="120"/>
      <c r="SX82" s="120"/>
      <c r="SY82" s="120"/>
      <c r="SZ82" s="120"/>
      <c r="TA82" s="120"/>
      <c r="TB82" s="120"/>
      <c r="TC82" s="120"/>
      <c r="TD82" s="120"/>
      <c r="TE82" s="120"/>
      <c r="TF82" s="120"/>
      <c r="TG82" s="120"/>
      <c r="TH82" s="120"/>
      <c r="TI82" s="120"/>
      <c r="TJ82" s="120"/>
      <c r="TK82" s="120"/>
      <c r="TL82" s="120"/>
      <c r="TM82" s="120"/>
      <c r="TN82" s="120"/>
      <c r="TO82" s="120"/>
      <c r="TP82" s="120"/>
      <c r="TQ82" s="120"/>
      <c r="TR82" s="120"/>
      <c r="TS82" s="120"/>
      <c r="TT82" s="120"/>
      <c r="TU82" s="120"/>
      <c r="TV82" s="120"/>
      <c r="TW82" s="120"/>
      <c r="TX82" s="120"/>
      <c r="TY82" s="120"/>
      <c r="TZ82" s="120"/>
      <c r="UA82" s="120"/>
      <c r="UB82" s="120"/>
      <c r="UC82" s="120"/>
      <c r="UD82" s="120"/>
      <c r="UE82" s="120"/>
      <c r="UF82" s="120"/>
      <c r="UG82" s="120"/>
      <c r="UH82" s="120"/>
      <c r="UI82" s="120"/>
      <c r="UJ82" s="120"/>
      <c r="UK82" s="120"/>
      <c r="UL82" s="120"/>
      <c r="UM82" s="120"/>
      <c r="UN82" s="120"/>
      <c r="UO82" s="120"/>
      <c r="UP82" s="120"/>
      <c r="UQ82" s="120"/>
      <c r="UR82" s="120"/>
      <c r="US82" s="120"/>
      <c r="UT82" s="120"/>
      <c r="UU82" s="120"/>
      <c r="UV82" s="120"/>
      <c r="UW82" s="120"/>
      <c r="UX82" s="120"/>
      <c r="UY82" s="120"/>
      <c r="UZ82" s="120"/>
      <c r="VA82" s="120"/>
      <c r="VB82" s="120"/>
      <c r="VC82" s="120"/>
      <c r="VD82" s="120"/>
      <c r="VE82" s="120"/>
      <c r="VF82" s="120"/>
      <c r="VG82" s="120"/>
      <c r="VH82" s="120"/>
      <c r="VI82" s="120"/>
      <c r="VJ82" s="120"/>
      <c r="VK82" s="120"/>
      <c r="VL82" s="120"/>
      <c r="VM82" s="120"/>
      <c r="VN82" s="120"/>
      <c r="VO82" s="120"/>
      <c r="VP82" s="120"/>
      <c r="VQ82" s="120"/>
      <c r="VR82" s="120"/>
      <c r="VS82" s="120"/>
      <c r="VT82" s="120"/>
      <c r="VU82" s="120"/>
      <c r="VV82" s="120"/>
      <c r="VW82" s="120"/>
      <c r="VX82" s="120"/>
      <c r="VY82" s="120"/>
      <c r="VZ82" s="120"/>
      <c r="WA82" s="120"/>
      <c r="WB82" s="120"/>
      <c r="WC82" s="120"/>
      <c r="WD82" s="120"/>
      <c r="WE82" s="120"/>
      <c r="WF82" s="120"/>
      <c r="WG82" s="120"/>
      <c r="WH82" s="120"/>
      <c r="WI82" s="120"/>
      <c r="WJ82" s="120"/>
      <c r="WK82" s="120"/>
      <c r="WL82" s="120"/>
      <c r="WM82" s="120"/>
      <c r="WN82" s="120"/>
      <c r="WO82" s="120"/>
      <c r="WP82" s="120"/>
      <c r="WQ82" s="120"/>
      <c r="WR82" s="120"/>
      <c r="WS82" s="120"/>
      <c r="WT82" s="120"/>
      <c r="WU82" s="120"/>
      <c r="WV82" s="120"/>
      <c r="WW82" s="120"/>
      <c r="WX82" s="120"/>
      <c r="WY82" s="120"/>
      <c r="WZ82" s="120"/>
      <c r="XA82" s="120"/>
      <c r="XB82" s="120"/>
      <c r="XC82" s="120"/>
      <c r="XD82" s="120"/>
      <c r="XE82" s="120"/>
      <c r="XF82" s="120"/>
      <c r="XG82" s="120"/>
      <c r="XH82" s="120"/>
      <c r="XI82" s="120"/>
      <c r="XJ82" s="120"/>
      <c r="XK82" s="120"/>
      <c r="XL82" s="120"/>
      <c r="XM82" s="120"/>
      <c r="XN82" s="120"/>
      <c r="XO82" s="120"/>
      <c r="XP82" s="120"/>
      <c r="XQ82" s="120"/>
      <c r="XR82" s="120"/>
      <c r="XS82" s="120"/>
      <c r="XT82" s="120"/>
      <c r="XU82" s="120"/>
      <c r="XV82" s="120"/>
      <c r="XW82" s="120"/>
      <c r="XX82" s="120"/>
      <c r="XY82" s="120"/>
      <c r="XZ82" s="120"/>
      <c r="YA82" s="120"/>
      <c r="YB82" s="120"/>
      <c r="YC82" s="120"/>
      <c r="YD82" s="120"/>
      <c r="YE82" s="120"/>
      <c r="YF82" s="120"/>
      <c r="YG82" s="120"/>
      <c r="YH82" s="120"/>
      <c r="YI82" s="120"/>
      <c r="YJ82" s="120"/>
      <c r="YK82" s="120"/>
      <c r="YL82" s="120"/>
      <c r="YM82" s="120"/>
      <c r="YN82" s="120"/>
      <c r="YO82" s="120"/>
      <c r="YP82" s="120"/>
      <c r="YQ82" s="120"/>
      <c r="YR82" s="120"/>
      <c r="YS82" s="120"/>
      <c r="YT82" s="120"/>
      <c r="YU82" s="120"/>
      <c r="YV82" s="120"/>
      <c r="YW82" s="120"/>
      <c r="YX82" s="120"/>
      <c r="YY82" s="120"/>
      <c r="YZ82" s="120"/>
      <c r="ZA82" s="120"/>
      <c r="ZB82" s="120"/>
      <c r="ZC82" s="120"/>
      <c r="ZD82" s="120"/>
      <c r="ZE82" s="120"/>
      <c r="ZF82" s="120"/>
      <c r="ZG82" s="120"/>
      <c r="ZH82" s="120"/>
      <c r="ZI82" s="120"/>
      <c r="ZJ82" s="120"/>
      <c r="ZK82" s="120"/>
      <c r="ZL82" s="120"/>
      <c r="ZM82" s="120"/>
      <c r="ZN82" s="120"/>
      <c r="ZO82" s="120"/>
      <c r="ZP82" s="120"/>
      <c r="ZQ82" s="120"/>
      <c r="ZR82" s="120"/>
      <c r="ZS82" s="120"/>
      <c r="ZT82" s="120"/>
      <c r="ZU82" s="120"/>
      <c r="ZV82" s="120"/>
      <c r="ZW82" s="120"/>
      <c r="ZX82" s="120"/>
      <c r="ZY82" s="120"/>
      <c r="ZZ82" s="120"/>
      <c r="AAA82" s="120"/>
    </row>
    <row r="83" spans="1:703" hidden="1" outlineLevel="1">
      <c r="A83" s="62">
        <v>42736</v>
      </c>
      <c r="B83" s="120">
        <v>2072.8157587300002</v>
      </c>
      <c r="C83" s="120">
        <v>714.65621724000005</v>
      </c>
      <c r="D83" s="120">
        <v>0.49687214000000002</v>
      </c>
      <c r="E83" s="120">
        <v>647.88407411000003</v>
      </c>
      <c r="F83" s="120">
        <v>6.8087789299999999</v>
      </c>
      <c r="G83" s="120">
        <v>9.4924380000000003E-2</v>
      </c>
      <c r="H83" s="120">
        <v>55.175596349999999</v>
      </c>
      <c r="I83" s="120">
        <v>563.09356932000003</v>
      </c>
      <c r="J83" s="120">
        <v>51.125955480000002</v>
      </c>
      <c r="K83" s="120">
        <v>0.12592241000000001</v>
      </c>
      <c r="L83" s="120">
        <v>10.30357072</v>
      </c>
      <c r="M83" s="176" t="s">
        <v>191</v>
      </c>
      <c r="N83" s="120">
        <v>13.95917974</v>
      </c>
      <c r="O83" s="120">
        <v>0.91811622999999998</v>
      </c>
      <c r="P83" s="120">
        <v>2.5307352500000002</v>
      </c>
      <c r="Q83" s="120">
        <v>0.19884541</v>
      </c>
      <c r="R83" s="120">
        <v>2.7856771</v>
      </c>
      <c r="S83" s="120">
        <v>2.5082052300000002</v>
      </c>
      <c r="T83" s="120">
        <v>0.14951869000000001</v>
      </c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</row>
    <row r="84" spans="1:703" hidden="1" outlineLevel="1">
      <c r="A84" s="62">
        <v>42767</v>
      </c>
      <c r="B84" s="120">
        <v>2004.09664937</v>
      </c>
      <c r="C84" s="120">
        <v>578.03904921000003</v>
      </c>
      <c r="D84" s="120">
        <v>1.4888899</v>
      </c>
      <c r="E84" s="120">
        <v>708.86835552000002</v>
      </c>
      <c r="F84" s="120">
        <v>4.4460202899999999</v>
      </c>
      <c r="G84" s="120">
        <v>0.17904930999999999</v>
      </c>
      <c r="H84" s="120">
        <v>58.38019852</v>
      </c>
      <c r="I84" s="120">
        <v>571.39014285999997</v>
      </c>
      <c r="J84" s="120">
        <v>48.751151139999997</v>
      </c>
      <c r="K84" s="120">
        <v>0.18920836999999999</v>
      </c>
      <c r="L84" s="120">
        <v>10.25086247</v>
      </c>
      <c r="M84" s="176" t="s">
        <v>191</v>
      </c>
      <c r="N84" s="120">
        <v>12.868393770000001</v>
      </c>
      <c r="O84" s="120">
        <v>0.90085470999999995</v>
      </c>
      <c r="P84" s="120">
        <v>2.7768062599999999</v>
      </c>
      <c r="Q84" s="120">
        <v>0.20705994999999999</v>
      </c>
      <c r="R84" s="120">
        <v>2.78218897</v>
      </c>
      <c r="S84" s="120">
        <v>2.5082019299999998</v>
      </c>
      <c r="T84" s="120">
        <v>7.0216189999999998E-2</v>
      </c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</row>
    <row r="85" spans="1:703" hidden="1" outlineLevel="1">
      <c r="A85" s="62">
        <v>42795</v>
      </c>
      <c r="B85" s="120">
        <v>2072.1647043600001</v>
      </c>
      <c r="C85" s="120">
        <v>632.63071431000003</v>
      </c>
      <c r="D85" s="120">
        <v>4.6102998199999998</v>
      </c>
      <c r="E85" s="120">
        <v>711.95651521000002</v>
      </c>
      <c r="F85" s="120">
        <v>3.7193422100000002</v>
      </c>
      <c r="G85" s="120">
        <v>0.28489862999999999</v>
      </c>
      <c r="H85" s="120">
        <v>57.974571019999999</v>
      </c>
      <c r="I85" s="120">
        <v>580.51277011000002</v>
      </c>
      <c r="J85" s="120">
        <v>51.50255636</v>
      </c>
      <c r="K85" s="120">
        <v>0.10562862000000001</v>
      </c>
      <c r="L85" s="120">
        <v>8.9991955400000005</v>
      </c>
      <c r="M85" s="176" t="s">
        <v>191</v>
      </c>
      <c r="N85" s="120">
        <v>10.553304000000001</v>
      </c>
      <c r="O85" s="120">
        <v>0.62202882999999998</v>
      </c>
      <c r="P85" s="120">
        <v>2.9804388799999999</v>
      </c>
      <c r="Q85" s="120">
        <v>0.20401832</v>
      </c>
      <c r="R85" s="120">
        <v>2.7351455100000002</v>
      </c>
      <c r="S85" s="120">
        <v>2.5081989299999998</v>
      </c>
      <c r="T85" s="120">
        <v>0.26507806</v>
      </c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</row>
    <row r="86" spans="1:703" hidden="1" outlineLevel="1">
      <c r="A86" s="62">
        <v>42826</v>
      </c>
      <c r="B86" s="120">
        <v>2052.5795481099999</v>
      </c>
      <c r="C86" s="120">
        <v>621.57265981</v>
      </c>
      <c r="D86" s="120">
        <v>4.2718402199999996</v>
      </c>
      <c r="E86" s="120">
        <v>676.53385785</v>
      </c>
      <c r="F86" s="120">
        <v>3.6383299999999999E-3</v>
      </c>
      <c r="G86" s="120">
        <v>0.40267533999999999</v>
      </c>
      <c r="H86" s="120">
        <v>58.255126179999998</v>
      </c>
      <c r="I86" s="120">
        <v>612.37387991000003</v>
      </c>
      <c r="J86" s="120">
        <v>47.780453319999999</v>
      </c>
      <c r="K86" s="120">
        <v>0.10865988</v>
      </c>
      <c r="L86" s="120">
        <v>8.5077783700000005</v>
      </c>
      <c r="M86" s="176" t="s">
        <v>191</v>
      </c>
      <c r="N86" s="120">
        <v>12.88440076</v>
      </c>
      <c r="O86" s="120">
        <v>0.63647867999999996</v>
      </c>
      <c r="P86" s="120">
        <v>3.5405922400000001</v>
      </c>
      <c r="Q86" s="120">
        <v>0.19983402</v>
      </c>
      <c r="R86" s="120">
        <v>2.7400084300000001</v>
      </c>
      <c r="S86" s="120">
        <v>2.5081964499999998</v>
      </c>
      <c r="T86" s="120">
        <v>0.25946831999999997</v>
      </c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</row>
    <row r="87" spans="1:703" hidden="1" outlineLevel="1">
      <c r="A87" s="62">
        <v>42856</v>
      </c>
      <c r="B87" s="120">
        <v>2104.4473003100002</v>
      </c>
      <c r="C87" s="120">
        <v>697.20264846999999</v>
      </c>
      <c r="D87" s="120">
        <v>4.2006253899999999</v>
      </c>
      <c r="E87" s="120">
        <v>634.43604631000005</v>
      </c>
      <c r="F87" s="120">
        <v>4.1188990000000002E-2</v>
      </c>
      <c r="G87" s="120">
        <v>0.22700687999999999</v>
      </c>
      <c r="H87" s="120">
        <v>57.718021440000001</v>
      </c>
      <c r="I87" s="120">
        <v>628.85053298000003</v>
      </c>
      <c r="J87" s="120">
        <v>53.290904730000001</v>
      </c>
      <c r="K87" s="120">
        <v>0.1027656</v>
      </c>
      <c r="L87" s="120">
        <v>8.0650523100000004</v>
      </c>
      <c r="M87" s="176" t="s">
        <v>191</v>
      </c>
      <c r="N87" s="120">
        <v>13.073375690000001</v>
      </c>
      <c r="O87" s="120">
        <v>0.90833664000000003</v>
      </c>
      <c r="P87" s="120">
        <v>3.4397284699999999</v>
      </c>
      <c r="Q87" s="120">
        <v>0.10596397</v>
      </c>
      <c r="R87" s="120">
        <v>9.3014929999999996E-2</v>
      </c>
      <c r="S87" s="120">
        <v>2.5081937999999999</v>
      </c>
      <c r="T87" s="120">
        <v>0.18389370999999999</v>
      </c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</row>
    <row r="88" spans="1:703" hidden="1" outlineLevel="1">
      <c r="A88" s="62">
        <v>42887</v>
      </c>
      <c r="B88" s="120">
        <v>2289.7233242299999</v>
      </c>
      <c r="C88" s="120">
        <v>739.12804458999994</v>
      </c>
      <c r="D88" s="120">
        <v>72.364759169999999</v>
      </c>
      <c r="E88" s="120">
        <v>634.68228280000005</v>
      </c>
      <c r="F88" s="120">
        <v>12.867820999999999</v>
      </c>
      <c r="G88" s="120">
        <v>0.1706886</v>
      </c>
      <c r="H88" s="120">
        <v>54.184840139999999</v>
      </c>
      <c r="I88" s="120">
        <v>688.28364878000002</v>
      </c>
      <c r="J88" s="120">
        <v>51.598180220000003</v>
      </c>
      <c r="K88" s="120">
        <v>8.9230619999999997E-2</v>
      </c>
      <c r="L88" s="120">
        <v>6.9308491200000004</v>
      </c>
      <c r="M88" s="176" t="s">
        <v>191</v>
      </c>
      <c r="N88" s="120">
        <v>22.05523968</v>
      </c>
      <c r="O88" s="120">
        <v>0.87680912</v>
      </c>
      <c r="P88" s="120">
        <v>3.6467205300000001</v>
      </c>
      <c r="Q88" s="120">
        <v>0.10141596999999999</v>
      </c>
      <c r="R88" s="120">
        <v>8.8344229999999996E-2</v>
      </c>
      <c r="S88" s="120">
        <v>2.5081913400000002</v>
      </c>
      <c r="T88" s="120">
        <v>0.14625832</v>
      </c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</row>
    <row r="89" spans="1:703" hidden="1" outlineLevel="1">
      <c r="A89" s="62">
        <v>42917</v>
      </c>
      <c r="B89" s="120">
        <v>2314.0305675999998</v>
      </c>
      <c r="C89" s="120">
        <v>775.07069517000002</v>
      </c>
      <c r="D89" s="120">
        <v>66.254801020000002</v>
      </c>
      <c r="E89" s="120">
        <v>617.97697673000005</v>
      </c>
      <c r="F89" s="120">
        <v>10.080412150000001</v>
      </c>
      <c r="G89" s="120">
        <v>0.12080928</v>
      </c>
      <c r="H89" s="120">
        <v>55.659123039999997</v>
      </c>
      <c r="I89" s="120">
        <v>700.05884993999996</v>
      </c>
      <c r="J89" s="120">
        <v>55.477594519999997</v>
      </c>
      <c r="K89" s="120">
        <v>6.2709459999999995E-2</v>
      </c>
      <c r="L89" s="120">
        <v>4.2466676799999998</v>
      </c>
      <c r="M89" s="176" t="s">
        <v>191</v>
      </c>
      <c r="N89" s="120">
        <v>22.06753101</v>
      </c>
      <c r="O89" s="120">
        <v>0.63563080999999999</v>
      </c>
      <c r="P89" s="120">
        <v>3.4883932899999999</v>
      </c>
      <c r="Q89" s="120">
        <v>9.7157999999999994E-2</v>
      </c>
      <c r="R89" s="120">
        <v>6.8667290000000006E-2</v>
      </c>
      <c r="S89" s="120">
        <v>2.5081891500000002</v>
      </c>
      <c r="T89" s="120">
        <v>0.15635905999999999</v>
      </c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</row>
    <row r="90" spans="1:703" hidden="1" outlineLevel="1">
      <c r="A90" s="62">
        <v>42948</v>
      </c>
      <c r="B90" s="120">
        <v>2326.85980969</v>
      </c>
      <c r="C90" s="120">
        <v>854.70624456999997</v>
      </c>
      <c r="D90" s="120">
        <v>5.3718515299999998</v>
      </c>
      <c r="E90" s="120">
        <v>602.35514103000003</v>
      </c>
      <c r="F90" s="120">
        <v>25.18016283</v>
      </c>
      <c r="G90" s="120">
        <v>0.16092028999999999</v>
      </c>
      <c r="H90" s="120">
        <v>53.97839518</v>
      </c>
      <c r="I90" s="120">
        <v>687.61691498000005</v>
      </c>
      <c r="J90" s="120">
        <v>60.489508639999997</v>
      </c>
      <c r="K90" s="120">
        <v>5.1242990000000002E-2</v>
      </c>
      <c r="L90" s="120">
        <v>3.4012697900000002</v>
      </c>
      <c r="M90" s="176" t="s">
        <v>191</v>
      </c>
      <c r="N90" s="120">
        <v>26.158810859999999</v>
      </c>
      <c r="O90" s="120">
        <v>0.62472837999999997</v>
      </c>
      <c r="P90" s="120">
        <v>3.99811198</v>
      </c>
      <c r="Q90" s="120">
        <v>9.284982E-2</v>
      </c>
      <c r="R90" s="120">
        <v>7.4751399999999996E-2</v>
      </c>
      <c r="S90" s="120">
        <v>2.50818721</v>
      </c>
      <c r="T90" s="120">
        <v>9.0718209999999994E-2</v>
      </c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</row>
    <row r="91" spans="1:703" hidden="1" outlineLevel="1">
      <c r="A91" s="62">
        <v>42979</v>
      </c>
      <c r="B91" s="120">
        <v>2431.7272690200002</v>
      </c>
      <c r="C91" s="120">
        <v>901.90981558999999</v>
      </c>
      <c r="D91" s="120">
        <v>5.1996525099999999</v>
      </c>
      <c r="E91" s="120">
        <v>649.47512630000006</v>
      </c>
      <c r="F91" s="120">
        <v>7.1387910000000003</v>
      </c>
      <c r="G91" s="120">
        <v>0.17674482</v>
      </c>
      <c r="H91" s="120">
        <v>57.47953613</v>
      </c>
      <c r="I91" s="120">
        <v>708.16234423000003</v>
      </c>
      <c r="J91" s="120">
        <v>63.162003300000002</v>
      </c>
      <c r="K91" s="120">
        <v>6.2861009999999995E-2</v>
      </c>
      <c r="L91" s="120">
        <v>3.45310015</v>
      </c>
      <c r="M91" s="176" t="s">
        <v>191</v>
      </c>
      <c r="N91" s="120">
        <v>28.459250220000001</v>
      </c>
      <c r="O91" s="120">
        <v>0.66158576999999996</v>
      </c>
      <c r="P91" s="120">
        <v>3.5504193900000001</v>
      </c>
      <c r="Q91" s="120">
        <v>8.8481989999999996E-2</v>
      </c>
      <c r="R91" s="120">
        <v>6.2001460000000001E-2</v>
      </c>
      <c r="S91" s="120">
        <v>2.5081858299999999</v>
      </c>
      <c r="T91" s="120">
        <v>0.17736932</v>
      </c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</row>
    <row r="92" spans="1:703" hidden="1" outlineLevel="1">
      <c r="A92" s="62">
        <v>43009</v>
      </c>
      <c r="B92" s="120">
        <v>2403.22947501</v>
      </c>
      <c r="C92" s="120">
        <v>888.13194836000002</v>
      </c>
      <c r="D92" s="120">
        <v>4.2449438800000001</v>
      </c>
      <c r="E92" s="120">
        <v>642.49941282999998</v>
      </c>
      <c r="F92" s="120">
        <v>24.511403609999999</v>
      </c>
      <c r="G92" s="120">
        <v>0.20796276</v>
      </c>
      <c r="H92" s="120">
        <v>60.767347659999999</v>
      </c>
      <c r="I92" s="120">
        <v>679.18461778999995</v>
      </c>
      <c r="J92" s="120">
        <v>64.582648550000002</v>
      </c>
      <c r="K92" s="120">
        <v>5.5408560000000003E-2</v>
      </c>
      <c r="L92" s="120">
        <v>3.5065134900000001</v>
      </c>
      <c r="M92" s="176" t="s">
        <v>191</v>
      </c>
      <c r="N92" s="120">
        <v>28.520435339999999</v>
      </c>
      <c r="O92" s="120">
        <v>0.59125638999999997</v>
      </c>
      <c r="P92" s="120">
        <v>3.6053348700000001</v>
      </c>
      <c r="Q92" s="120">
        <v>8.4004040000000002E-2</v>
      </c>
      <c r="R92" s="120">
        <v>5.8300110000000002E-2</v>
      </c>
      <c r="S92" s="120">
        <v>2.50818407</v>
      </c>
      <c r="T92" s="120">
        <v>0.16975270000000001</v>
      </c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</row>
    <row r="93" spans="1:703" hidden="1" outlineLevel="1">
      <c r="A93" s="62">
        <v>43040</v>
      </c>
      <c r="B93" s="120">
        <v>2419.3938404700002</v>
      </c>
      <c r="C93" s="120">
        <v>892.06134440999995</v>
      </c>
      <c r="D93" s="120">
        <v>4.1165104799999996</v>
      </c>
      <c r="E93" s="120">
        <v>652.81286481999996</v>
      </c>
      <c r="F93" s="120">
        <v>28.800599760000001</v>
      </c>
      <c r="G93" s="120">
        <v>0.13570345</v>
      </c>
      <c r="H93" s="120">
        <v>62.417595390000002</v>
      </c>
      <c r="I93" s="120">
        <v>660.15166891000001</v>
      </c>
      <c r="J93" s="120">
        <v>79.183076389999997</v>
      </c>
      <c r="K93" s="120">
        <v>5.1158439999999999E-2</v>
      </c>
      <c r="L93" s="120">
        <v>3.82489634</v>
      </c>
      <c r="M93" s="176" t="s">
        <v>191</v>
      </c>
      <c r="N93" s="120">
        <v>28.822449989999999</v>
      </c>
      <c r="O93" s="120">
        <v>0.60538833000000003</v>
      </c>
      <c r="P93" s="120">
        <v>3.5551650600000002</v>
      </c>
      <c r="Q93" s="120">
        <v>7.9376970000000005E-2</v>
      </c>
      <c r="R93" s="120">
        <v>6.5946190000000002E-2</v>
      </c>
      <c r="S93" s="120">
        <v>2.55818272</v>
      </c>
      <c r="T93" s="120">
        <v>0.15191282</v>
      </c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</row>
    <row r="94" spans="1:703" hidden="1" outlineLevel="1">
      <c r="A94" s="62">
        <v>43070</v>
      </c>
      <c r="B94" s="120">
        <v>2485.2095796200001</v>
      </c>
      <c r="C94" s="120">
        <v>902.86410810999996</v>
      </c>
      <c r="D94" s="120">
        <v>4.4607617299999998</v>
      </c>
      <c r="E94" s="120">
        <v>683.40397417999998</v>
      </c>
      <c r="F94" s="120">
        <v>16.549671069999999</v>
      </c>
      <c r="G94" s="120">
        <v>0.24977260000000001</v>
      </c>
      <c r="H94" s="120">
        <v>64.22163406</v>
      </c>
      <c r="I94" s="120">
        <v>712.41469983000002</v>
      </c>
      <c r="J94" s="120">
        <v>61.32210104</v>
      </c>
      <c r="K94" s="120">
        <v>0.10679586000000001</v>
      </c>
      <c r="L94" s="120">
        <v>3.74169149</v>
      </c>
      <c r="M94" s="176" t="s">
        <v>191</v>
      </c>
      <c r="N94" s="120">
        <v>28.605355800000002</v>
      </c>
      <c r="O94" s="120">
        <v>0.97874762000000004</v>
      </c>
      <c r="P94" s="120">
        <v>3.4400541900000001</v>
      </c>
      <c r="Q94" s="120">
        <v>0.12946790999999999</v>
      </c>
      <c r="R94" s="120">
        <v>8.7477949999999999E-2</v>
      </c>
      <c r="S94" s="120">
        <v>2.55401503</v>
      </c>
      <c r="T94" s="120">
        <v>7.9251150000000006E-2</v>
      </c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</row>
    <row r="95" spans="1:703" hidden="1" outlineLevel="1">
      <c r="A95" s="62">
        <v>43101</v>
      </c>
      <c r="B95" s="120">
        <v>2534.3181444500001</v>
      </c>
      <c r="C95" s="120">
        <v>885.31716927000002</v>
      </c>
      <c r="D95" s="120">
        <v>4.5491008199999996</v>
      </c>
      <c r="E95" s="120">
        <v>711.21185694999997</v>
      </c>
      <c r="F95" s="120">
        <v>29.602219810000001</v>
      </c>
      <c r="G95" s="120">
        <v>0.17818993</v>
      </c>
      <c r="H95" s="120">
        <v>72.960993770000002</v>
      </c>
      <c r="I95" s="120">
        <v>734.73132956999996</v>
      </c>
      <c r="J95" s="120">
        <v>57.056834819999999</v>
      </c>
      <c r="K95" s="120">
        <v>0.11247385999999999</v>
      </c>
      <c r="L95" s="120">
        <v>3.2673154000000002</v>
      </c>
      <c r="M95" s="176" t="s">
        <v>191</v>
      </c>
      <c r="N95" s="120">
        <v>27.248113400000001</v>
      </c>
      <c r="O95" s="120">
        <v>1.07470602</v>
      </c>
      <c r="P95" s="120">
        <v>4.0388423199999997</v>
      </c>
      <c r="Q95" s="120">
        <v>0.12583333999999999</v>
      </c>
      <c r="R95" s="120">
        <v>5.258968E-2</v>
      </c>
      <c r="S95" s="120">
        <v>2.54180983</v>
      </c>
      <c r="T95" s="120">
        <v>0.24876566</v>
      </c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</row>
    <row r="96" spans="1:703" hidden="1" outlineLevel="1">
      <c r="A96" s="62">
        <v>43132</v>
      </c>
      <c r="B96" s="120">
        <v>2459.303265</v>
      </c>
      <c r="C96" s="120">
        <v>855.43615953999995</v>
      </c>
      <c r="D96" s="120">
        <v>3.9775172699999999</v>
      </c>
      <c r="E96" s="120">
        <v>762.94815929000004</v>
      </c>
      <c r="F96" s="120">
        <v>39.0800713</v>
      </c>
      <c r="G96" s="120">
        <v>0.25678150999999999</v>
      </c>
      <c r="H96" s="120">
        <v>72.915629890000005</v>
      </c>
      <c r="I96" s="120">
        <v>646.71489446999999</v>
      </c>
      <c r="J96" s="120">
        <v>49.850382539999998</v>
      </c>
      <c r="K96" s="120">
        <v>0.11788862</v>
      </c>
      <c r="L96" s="120">
        <v>3.1020481000000002</v>
      </c>
      <c r="M96" s="176" t="s">
        <v>191</v>
      </c>
      <c r="N96" s="120">
        <v>17.19901836</v>
      </c>
      <c r="O96" s="120">
        <v>0.9262745</v>
      </c>
      <c r="P96" s="120">
        <v>3.8280449499999998</v>
      </c>
      <c r="Q96" s="120">
        <v>0.12206649</v>
      </c>
      <c r="R96" s="120">
        <v>4.8219360000000003E-2</v>
      </c>
      <c r="S96" s="120">
        <v>2.5418095699999999</v>
      </c>
      <c r="T96" s="120">
        <v>0.23829924</v>
      </c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</row>
    <row r="97" spans="1:53" hidden="1" outlineLevel="1">
      <c r="A97" s="62">
        <v>43160</v>
      </c>
      <c r="B97" s="120">
        <v>2650.6030809099998</v>
      </c>
      <c r="C97" s="120">
        <v>989.50829530999999</v>
      </c>
      <c r="D97" s="120">
        <v>4.32183983</v>
      </c>
      <c r="E97" s="120">
        <v>755.49990529000002</v>
      </c>
      <c r="F97" s="120">
        <v>36.199655550000003</v>
      </c>
      <c r="G97" s="120">
        <v>0.18990613000000001</v>
      </c>
      <c r="H97" s="120">
        <v>94.409121880000001</v>
      </c>
      <c r="I97" s="120">
        <v>689.52665050999997</v>
      </c>
      <c r="J97" s="120">
        <v>50.617860589999999</v>
      </c>
      <c r="K97" s="120">
        <v>0.11973004</v>
      </c>
      <c r="L97" s="120">
        <v>2.9397264600000002</v>
      </c>
      <c r="M97" s="176" t="s">
        <v>191</v>
      </c>
      <c r="N97" s="120">
        <v>18.487621959999998</v>
      </c>
      <c r="O97" s="120">
        <v>1.42205326</v>
      </c>
      <c r="P97" s="120">
        <v>4.3275847499999998</v>
      </c>
      <c r="Q97" s="120">
        <v>0.11853036</v>
      </c>
      <c r="R97" s="120">
        <v>4.4206799999999997E-2</v>
      </c>
      <c r="S97" s="120">
        <v>2.6071813599999998</v>
      </c>
      <c r="T97" s="120">
        <v>0.26321083000000001</v>
      </c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</row>
    <row r="98" spans="1:53" hidden="1" outlineLevel="1">
      <c r="A98" s="62">
        <v>43191</v>
      </c>
      <c r="B98" s="120">
        <v>2759.6457507099999</v>
      </c>
      <c r="C98" s="120">
        <v>1033.32726112</v>
      </c>
      <c r="D98" s="120">
        <v>2.3002032899999998</v>
      </c>
      <c r="E98" s="120">
        <v>767.45642687999998</v>
      </c>
      <c r="F98" s="120">
        <v>108.97534915</v>
      </c>
      <c r="G98" s="120">
        <v>0.13796465999999999</v>
      </c>
      <c r="H98" s="120">
        <v>112.37445221999999</v>
      </c>
      <c r="I98" s="120">
        <v>653.37904492999996</v>
      </c>
      <c r="J98" s="120">
        <v>51.849382339999998</v>
      </c>
      <c r="K98" s="120">
        <v>0.10386165999999999</v>
      </c>
      <c r="L98" s="120">
        <v>3.6541337399999998</v>
      </c>
      <c r="M98" s="176" t="s">
        <v>191</v>
      </c>
      <c r="N98" s="120">
        <v>17.375467440000001</v>
      </c>
      <c r="O98" s="120">
        <v>1.20323958</v>
      </c>
      <c r="P98" s="120">
        <v>4.4237086699999999</v>
      </c>
      <c r="Q98" s="120">
        <v>0.11462418000000001</v>
      </c>
      <c r="R98" s="120">
        <v>4.2500339999999998E-2</v>
      </c>
      <c r="S98" s="120">
        <v>2.6289722900000001</v>
      </c>
      <c r="T98" s="120">
        <v>0.29915821999999997</v>
      </c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</row>
    <row r="99" spans="1:53" hidden="1" outlineLevel="1">
      <c r="A99" s="62">
        <v>43221</v>
      </c>
      <c r="B99" s="120">
        <v>2788.6428320199998</v>
      </c>
      <c r="C99" s="120">
        <v>1067.8035213799999</v>
      </c>
      <c r="D99" s="120">
        <v>1.71158425</v>
      </c>
      <c r="E99" s="120">
        <v>749.56854599999997</v>
      </c>
      <c r="F99" s="120">
        <v>122.31308937999999</v>
      </c>
      <c r="G99" s="120">
        <v>0.17860639</v>
      </c>
      <c r="H99" s="120">
        <v>107.18925219</v>
      </c>
      <c r="I99" s="120">
        <v>663.02177124000002</v>
      </c>
      <c r="J99" s="120">
        <v>49.987056670000001</v>
      </c>
      <c r="K99" s="120">
        <v>0.105778</v>
      </c>
      <c r="L99" s="120">
        <v>2.0876990599999998</v>
      </c>
      <c r="M99" s="176" t="s">
        <v>191</v>
      </c>
      <c r="N99" s="120">
        <v>16.278689910000001</v>
      </c>
      <c r="O99" s="120">
        <v>1.3037332399999999</v>
      </c>
      <c r="P99" s="120">
        <v>3.9948562500000002</v>
      </c>
      <c r="Q99" s="120">
        <v>0.11086826</v>
      </c>
      <c r="R99" s="120">
        <v>4.254086E-2</v>
      </c>
      <c r="S99" s="120">
        <v>2.6514892099999998</v>
      </c>
      <c r="T99" s="120">
        <v>0.29374972999999999</v>
      </c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</row>
    <row r="100" spans="1:53" hidden="1" outlineLevel="1">
      <c r="A100" s="62">
        <v>43252</v>
      </c>
      <c r="B100" s="120">
        <v>2915.0567781899999</v>
      </c>
      <c r="C100" s="120">
        <v>1161.8324840800001</v>
      </c>
      <c r="D100" s="120">
        <v>1.2074916099999999</v>
      </c>
      <c r="E100" s="120">
        <v>729.07495924</v>
      </c>
      <c r="F100" s="120">
        <v>89.011833539999998</v>
      </c>
      <c r="G100" s="120">
        <v>0.3069096</v>
      </c>
      <c r="H100" s="120">
        <v>107.36021499</v>
      </c>
      <c r="I100" s="120">
        <v>763.03515822999998</v>
      </c>
      <c r="J100" s="120">
        <v>36.654838069999997</v>
      </c>
      <c r="K100" s="120">
        <v>0.11420557000000001</v>
      </c>
      <c r="L100" s="120">
        <v>1.9349143</v>
      </c>
      <c r="M100" s="176" t="s">
        <v>191</v>
      </c>
      <c r="N100" s="120">
        <v>15.72760467</v>
      </c>
      <c r="O100" s="120">
        <v>1.3676444699999999</v>
      </c>
      <c r="P100" s="120">
        <v>4.3529740400000003</v>
      </c>
      <c r="Q100" s="120">
        <v>0.10674532</v>
      </c>
      <c r="R100" s="120">
        <v>4.1395429999999997E-2</v>
      </c>
      <c r="S100" s="120">
        <v>2.6732910599999999</v>
      </c>
      <c r="T100" s="120">
        <v>0.25411397000000002</v>
      </c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</row>
    <row r="101" spans="1:53" hidden="1" outlineLevel="1">
      <c r="A101" s="62">
        <v>43282</v>
      </c>
      <c r="B101" s="120">
        <v>2960.8041706700001</v>
      </c>
      <c r="C101" s="120">
        <v>1171.84493922</v>
      </c>
      <c r="D101" s="120">
        <v>0.71903731000000004</v>
      </c>
      <c r="E101" s="120">
        <v>768.29043477000005</v>
      </c>
      <c r="F101" s="120">
        <v>90.792397510000001</v>
      </c>
      <c r="G101" s="120">
        <v>0.30522155000000001</v>
      </c>
      <c r="H101" s="120">
        <v>108.71081701999999</v>
      </c>
      <c r="I101" s="120">
        <v>754.56014544000004</v>
      </c>
      <c r="J101" s="120">
        <v>38.22581821</v>
      </c>
      <c r="K101" s="120">
        <v>0.10760747</v>
      </c>
      <c r="L101" s="120">
        <v>1.8990168700000001</v>
      </c>
      <c r="M101" s="176" t="s">
        <v>191</v>
      </c>
      <c r="N101" s="120">
        <v>14.364526939999999</v>
      </c>
      <c r="O101" s="120">
        <v>3.1103588000000002</v>
      </c>
      <c r="P101" s="120">
        <v>4.7257695799999997</v>
      </c>
      <c r="Q101" s="120">
        <v>0.10279911999999999</v>
      </c>
      <c r="R101" s="120">
        <v>4.0362130000000003E-2</v>
      </c>
      <c r="S101" s="120">
        <v>2.69580069</v>
      </c>
      <c r="T101" s="120">
        <v>0.30911803999999998</v>
      </c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</row>
    <row r="102" spans="1:53" hidden="1" outlineLevel="1">
      <c r="A102" s="62">
        <v>43313</v>
      </c>
      <c r="B102" s="120">
        <v>3046.8905595599999</v>
      </c>
      <c r="C102" s="120">
        <v>1178.56369376</v>
      </c>
      <c r="D102" s="120">
        <v>3.00835886</v>
      </c>
      <c r="E102" s="120">
        <v>823.10031461999995</v>
      </c>
      <c r="F102" s="120">
        <v>110.48291079000001</v>
      </c>
      <c r="G102" s="120">
        <v>0.33159115</v>
      </c>
      <c r="H102" s="120">
        <v>116.94112627</v>
      </c>
      <c r="I102" s="120">
        <v>741.22418949999997</v>
      </c>
      <c r="J102" s="120">
        <v>44.983981720000003</v>
      </c>
      <c r="K102" s="120">
        <v>0.10883518</v>
      </c>
      <c r="L102" s="120">
        <v>1.8941792799999999</v>
      </c>
      <c r="M102" s="176" t="s">
        <v>191</v>
      </c>
      <c r="N102" s="120">
        <v>15.233957269999999</v>
      </c>
      <c r="O102" s="120">
        <v>3.1315280200000002</v>
      </c>
      <c r="P102" s="120">
        <v>4.7933814300000002</v>
      </c>
      <c r="Q102" s="120">
        <v>9.8632399999999995E-2</v>
      </c>
      <c r="R102" s="120">
        <v>0.13840589</v>
      </c>
      <c r="S102" s="120">
        <v>2.7183135599999999</v>
      </c>
      <c r="T102" s="120">
        <v>0.13715985999999999</v>
      </c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</row>
    <row r="103" spans="1:53" hidden="1" outlineLevel="1">
      <c r="A103" s="62">
        <v>43344</v>
      </c>
      <c r="B103" s="120">
        <v>3204.8817186800002</v>
      </c>
      <c r="C103" s="120">
        <v>1225.2293856599999</v>
      </c>
      <c r="D103" s="120">
        <v>4.5509965299999999</v>
      </c>
      <c r="E103" s="120">
        <v>870.93849296999997</v>
      </c>
      <c r="F103" s="120">
        <v>116.09207296</v>
      </c>
      <c r="G103" s="120">
        <v>0.36800126999999999</v>
      </c>
      <c r="H103" s="120">
        <v>125.63782842000001</v>
      </c>
      <c r="I103" s="120">
        <v>782.39907100000005</v>
      </c>
      <c r="J103" s="120">
        <v>49.019511219999998</v>
      </c>
      <c r="K103" s="120">
        <v>0.11258472</v>
      </c>
      <c r="L103" s="120">
        <v>1.73531327</v>
      </c>
      <c r="M103" s="176" t="s">
        <v>191</v>
      </c>
      <c r="N103" s="120">
        <v>17.388694610000002</v>
      </c>
      <c r="O103" s="120">
        <v>3.1836753600000001</v>
      </c>
      <c r="P103" s="120">
        <v>5.0515975600000003</v>
      </c>
      <c r="Q103" s="120">
        <v>9.9877830000000001E-2</v>
      </c>
      <c r="R103" s="120">
        <v>0.20021523999999999</v>
      </c>
      <c r="S103" s="120">
        <v>2.7401037399999999</v>
      </c>
      <c r="T103" s="120">
        <v>0.13429632</v>
      </c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</row>
    <row r="104" spans="1:53" hidden="1" outlineLevel="1">
      <c r="A104" s="62">
        <v>43374</v>
      </c>
      <c r="B104" s="120">
        <v>3187.5385798000002</v>
      </c>
      <c r="C104" s="120">
        <v>1251.93617943</v>
      </c>
      <c r="D104" s="120">
        <v>4.3923974699999997</v>
      </c>
      <c r="E104" s="120">
        <v>880.70191395999996</v>
      </c>
      <c r="F104" s="120">
        <v>114.35793959999999</v>
      </c>
      <c r="G104" s="120">
        <v>0.32712540000000001</v>
      </c>
      <c r="H104" s="120">
        <v>97.253429019999999</v>
      </c>
      <c r="I104" s="120">
        <v>763.04812928000001</v>
      </c>
      <c r="J104" s="120">
        <v>45.773720990000001</v>
      </c>
      <c r="K104" s="120">
        <v>0.12191508</v>
      </c>
      <c r="L104" s="120">
        <v>1.5832544799999999</v>
      </c>
      <c r="M104" s="176" t="s">
        <v>191</v>
      </c>
      <c r="N104" s="120">
        <v>17.568406920000001</v>
      </c>
      <c r="O104" s="120">
        <v>2.7410059599999999</v>
      </c>
      <c r="P104" s="120">
        <v>4.6042052099999999</v>
      </c>
      <c r="Q104" s="120">
        <v>0.10108309</v>
      </c>
      <c r="R104" s="120">
        <v>0.13715515</v>
      </c>
      <c r="S104" s="120">
        <v>2.76262147</v>
      </c>
      <c r="T104" s="120">
        <v>0.12809729</v>
      </c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</row>
    <row r="105" spans="1:53" hidden="1" outlineLevel="1">
      <c r="A105" s="62">
        <v>43405</v>
      </c>
      <c r="B105" s="120">
        <v>3230.0350262100001</v>
      </c>
      <c r="C105" s="120">
        <v>1262.4231859500001</v>
      </c>
      <c r="D105" s="120">
        <v>4.3733746599999996</v>
      </c>
      <c r="E105" s="120">
        <v>849.83550911999998</v>
      </c>
      <c r="F105" s="120">
        <v>162.74343984999999</v>
      </c>
      <c r="G105" s="120">
        <v>0.36083346999999999</v>
      </c>
      <c r="H105" s="120">
        <v>99.637478990000005</v>
      </c>
      <c r="I105" s="120">
        <v>772.08538839000005</v>
      </c>
      <c r="J105" s="120">
        <v>48.257888090000002</v>
      </c>
      <c r="K105" s="120">
        <v>0.13233605000000001</v>
      </c>
      <c r="L105" s="120">
        <v>1.62503278</v>
      </c>
      <c r="M105" s="176" t="s">
        <v>191</v>
      </c>
      <c r="N105" s="120">
        <v>18.79995246</v>
      </c>
      <c r="O105" s="120">
        <v>2.8369394099999998</v>
      </c>
      <c r="P105" s="120">
        <v>3.7459351500000002</v>
      </c>
      <c r="Q105" s="120">
        <v>0.10228868000000001</v>
      </c>
      <c r="R105" s="120">
        <v>0.17962044999999999</v>
      </c>
      <c r="S105" s="120">
        <v>2.78441166</v>
      </c>
      <c r="T105" s="120">
        <v>0.11141105</v>
      </c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</row>
    <row r="106" spans="1:53" hidden="1" outlineLevel="1">
      <c r="A106" s="62">
        <v>43435</v>
      </c>
      <c r="B106" s="120">
        <v>3182.1673488900001</v>
      </c>
      <c r="C106" s="120">
        <v>1250.7111011899999</v>
      </c>
      <c r="D106" s="120">
        <v>5.4983843600000002</v>
      </c>
      <c r="E106" s="120">
        <v>845.03749726000001</v>
      </c>
      <c r="F106" s="120">
        <v>179.23614975999999</v>
      </c>
      <c r="G106" s="120">
        <v>0.36020876000000002</v>
      </c>
      <c r="H106" s="120">
        <v>102.38338286</v>
      </c>
      <c r="I106" s="120">
        <v>722.52611336999996</v>
      </c>
      <c r="J106" s="120">
        <v>45.634503799999997</v>
      </c>
      <c r="K106" s="120">
        <v>0.12361255</v>
      </c>
      <c r="L106" s="120">
        <v>1.2595274599999999</v>
      </c>
      <c r="M106" s="176" t="s">
        <v>191</v>
      </c>
      <c r="N106" s="120">
        <v>19.451478380000001</v>
      </c>
      <c r="O106" s="120">
        <v>2.8276415400000001</v>
      </c>
      <c r="P106" s="120">
        <v>3.6733801599999998</v>
      </c>
      <c r="Q106" s="120">
        <v>0.10357396000000001</v>
      </c>
      <c r="R106" s="120">
        <v>0.39858595000000002</v>
      </c>
      <c r="S106" s="120">
        <v>2.8069283399999998</v>
      </c>
      <c r="T106" s="120">
        <v>0.13527918999999999</v>
      </c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</row>
    <row r="107" spans="1:53" hidden="1" outlineLevel="1">
      <c r="A107" s="62">
        <v>43466</v>
      </c>
      <c r="B107" s="120">
        <v>3167.1633625300001</v>
      </c>
      <c r="C107" s="120">
        <v>1263.40485208</v>
      </c>
      <c r="D107" s="120">
        <v>4.2468804599999999</v>
      </c>
      <c r="E107" s="120">
        <v>832.70748001000004</v>
      </c>
      <c r="F107" s="120">
        <v>179.33675292999999</v>
      </c>
      <c r="G107" s="120">
        <v>0.20947946000000001</v>
      </c>
      <c r="H107" s="120">
        <v>102.65367114</v>
      </c>
      <c r="I107" s="120">
        <v>711.37914505000003</v>
      </c>
      <c r="J107" s="120">
        <v>42.631130020000001</v>
      </c>
      <c r="K107" s="120">
        <v>0.13487495999999999</v>
      </c>
      <c r="L107" s="120">
        <v>1.3336067199999999</v>
      </c>
      <c r="M107" s="176" t="s">
        <v>191</v>
      </c>
      <c r="N107" s="120">
        <v>19.029341689999999</v>
      </c>
      <c r="O107" s="120">
        <v>2.7088055899999999</v>
      </c>
      <c r="P107" s="120">
        <v>3.5500856500000002</v>
      </c>
      <c r="Q107" s="120">
        <v>0.10481939999999999</v>
      </c>
      <c r="R107" s="120">
        <v>0.81082430000000005</v>
      </c>
      <c r="S107" s="120">
        <v>2.8294458300000001</v>
      </c>
      <c r="T107" s="120">
        <v>9.2167239999999998E-2</v>
      </c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</row>
    <row r="108" spans="1:53" hidden="1" outlineLevel="1">
      <c r="A108" s="62">
        <v>43497</v>
      </c>
      <c r="B108" s="120">
        <v>3191.17602932</v>
      </c>
      <c r="C108" s="120">
        <v>1253.4075046</v>
      </c>
      <c r="D108" s="120">
        <v>4.5988536099999999</v>
      </c>
      <c r="E108" s="120">
        <v>863.47107434999998</v>
      </c>
      <c r="F108" s="120">
        <v>184.80241581000001</v>
      </c>
      <c r="G108" s="120">
        <v>0.46460811000000002</v>
      </c>
      <c r="H108" s="120">
        <v>95.350700399999994</v>
      </c>
      <c r="I108" s="120">
        <v>718.42999911000004</v>
      </c>
      <c r="J108" s="120">
        <v>37.130373900000002</v>
      </c>
      <c r="K108" s="120">
        <v>0.63470409999999999</v>
      </c>
      <c r="L108" s="120">
        <v>2.0333584099999999</v>
      </c>
      <c r="M108" s="176" t="s">
        <v>191</v>
      </c>
      <c r="N108" s="120">
        <v>20.234648889999999</v>
      </c>
      <c r="O108" s="120">
        <v>2.8540287000000002</v>
      </c>
      <c r="P108" s="120">
        <v>4.0825764099999997</v>
      </c>
      <c r="Q108" s="120">
        <v>0.10594655</v>
      </c>
      <c r="R108" s="120">
        <v>0.64021817000000003</v>
      </c>
      <c r="S108" s="120">
        <v>2.8497838899999999</v>
      </c>
      <c r="T108" s="120">
        <v>8.5234309999999994E-2</v>
      </c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</row>
    <row r="109" spans="1:53" hidden="1" outlineLevel="1">
      <c r="A109" s="62">
        <v>43525</v>
      </c>
      <c r="B109" s="120">
        <v>3309.2747262500002</v>
      </c>
      <c r="C109" s="120">
        <v>1364.5782950299999</v>
      </c>
      <c r="D109" s="120">
        <v>5.1914433500000001</v>
      </c>
      <c r="E109" s="120">
        <v>859.96747943000003</v>
      </c>
      <c r="F109" s="120">
        <v>177.94755172000001</v>
      </c>
      <c r="G109" s="120">
        <v>0.49556076999999998</v>
      </c>
      <c r="H109" s="120">
        <v>101.12516855</v>
      </c>
      <c r="I109" s="120">
        <v>730.7156291</v>
      </c>
      <c r="J109" s="120">
        <v>35.644374239999998</v>
      </c>
      <c r="K109" s="120">
        <v>0.60795772999999997</v>
      </c>
      <c r="L109" s="120">
        <v>2.6995152299999998</v>
      </c>
      <c r="M109" s="176" t="s">
        <v>191</v>
      </c>
      <c r="N109" s="120">
        <v>20.364665970000001</v>
      </c>
      <c r="O109" s="120">
        <v>2.90935363</v>
      </c>
      <c r="P109" s="120">
        <v>3.7474651799999998</v>
      </c>
      <c r="Q109" s="120">
        <v>0.10765461</v>
      </c>
      <c r="R109" s="120">
        <v>0.24587166999999999</v>
      </c>
      <c r="S109" s="120">
        <v>2.8723005700000002</v>
      </c>
      <c r="T109" s="120">
        <v>5.4439469999999997E-2</v>
      </c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</row>
    <row r="110" spans="1:53" hidden="1" outlineLevel="1">
      <c r="A110" s="62">
        <v>43556</v>
      </c>
      <c r="B110" s="120">
        <v>3325.4571898999998</v>
      </c>
      <c r="C110" s="120">
        <v>1422.1808438099999</v>
      </c>
      <c r="D110" s="120">
        <v>6.7855819899999998</v>
      </c>
      <c r="E110" s="120">
        <v>856.27779425999995</v>
      </c>
      <c r="F110" s="120">
        <v>161.76985187</v>
      </c>
      <c r="G110" s="120">
        <v>0.65624188999999999</v>
      </c>
      <c r="H110" s="120">
        <v>96.346633859999997</v>
      </c>
      <c r="I110" s="120">
        <v>707.41738444999999</v>
      </c>
      <c r="J110" s="120">
        <v>41.37194083</v>
      </c>
      <c r="K110" s="120">
        <v>0.60427818</v>
      </c>
      <c r="L110" s="120">
        <v>2.0500827300000002</v>
      </c>
      <c r="M110" s="176" t="s">
        <v>191</v>
      </c>
      <c r="N110" s="120">
        <v>20.481511909999998</v>
      </c>
      <c r="O110" s="120">
        <v>3.0002452100000001</v>
      </c>
      <c r="P110" s="120">
        <v>3.2487907300000001</v>
      </c>
      <c r="Q110" s="120">
        <v>0.13283901000000001</v>
      </c>
      <c r="R110" s="120">
        <v>0.18955572000000001</v>
      </c>
      <c r="S110" s="120">
        <v>2.8940910999999998</v>
      </c>
      <c r="T110" s="120">
        <v>4.952235E-2</v>
      </c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</row>
    <row r="111" spans="1:53" hidden="1" outlineLevel="1">
      <c r="A111" s="62">
        <v>43586</v>
      </c>
      <c r="B111" s="120">
        <v>3296.3946625200001</v>
      </c>
      <c r="C111" s="120">
        <v>1514.4463044900001</v>
      </c>
      <c r="D111" s="120">
        <v>6.2528476900000003</v>
      </c>
      <c r="E111" s="120">
        <v>879.13973280000005</v>
      </c>
      <c r="F111" s="120">
        <v>140.79956161000001</v>
      </c>
      <c r="G111" s="120">
        <v>0.52120615000000003</v>
      </c>
      <c r="H111" s="120">
        <v>94.33834804</v>
      </c>
      <c r="I111" s="120">
        <v>584.76028053000005</v>
      </c>
      <c r="J111" s="120">
        <v>43.661869289999999</v>
      </c>
      <c r="K111" s="120">
        <v>0.51224917999999997</v>
      </c>
      <c r="L111" s="120">
        <v>2.3438027799999999</v>
      </c>
      <c r="M111" s="176" t="s">
        <v>191</v>
      </c>
      <c r="N111" s="120">
        <v>19.72664692</v>
      </c>
      <c r="O111" s="120">
        <v>2.4135629299999999</v>
      </c>
      <c r="P111" s="120">
        <v>4.2187307399999998</v>
      </c>
      <c r="Q111" s="120">
        <v>0.12079296</v>
      </c>
      <c r="R111" s="120">
        <v>0.17798162000000001</v>
      </c>
      <c r="S111" s="120">
        <v>2.9166082499999999</v>
      </c>
      <c r="T111" s="120">
        <v>4.4136540000000002E-2</v>
      </c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</row>
    <row r="112" spans="1:53" hidden="1" outlineLevel="1">
      <c r="A112" s="62">
        <v>43617</v>
      </c>
      <c r="B112" s="120">
        <v>3609.8259876100001</v>
      </c>
      <c r="C112" s="120">
        <v>1653.05856741</v>
      </c>
      <c r="D112" s="120">
        <v>4.1384387599999997</v>
      </c>
      <c r="E112" s="120">
        <v>906.78420238000001</v>
      </c>
      <c r="F112" s="120">
        <v>130.75112171000001</v>
      </c>
      <c r="G112" s="120">
        <v>0.53521165999999998</v>
      </c>
      <c r="H112" s="120">
        <v>93.631245660000005</v>
      </c>
      <c r="I112" s="120">
        <v>554.90796786999999</v>
      </c>
      <c r="J112" s="120">
        <v>45.735259749999997</v>
      </c>
      <c r="K112" s="120">
        <v>0.17418797999999999</v>
      </c>
      <c r="L112" s="120">
        <v>2.6138117900000002</v>
      </c>
      <c r="M112" s="176" t="s">
        <v>191</v>
      </c>
      <c r="N112" s="120">
        <v>211.23768619000001</v>
      </c>
      <c r="O112" s="120">
        <v>2.2740710700000002</v>
      </c>
      <c r="P112" s="120">
        <v>3.5204374299999999</v>
      </c>
      <c r="Q112" s="120">
        <v>0.10868472</v>
      </c>
      <c r="R112" s="120">
        <v>0.31094926000000001</v>
      </c>
      <c r="S112" s="120">
        <v>0</v>
      </c>
      <c r="T112" s="120">
        <v>4.4143969999999998E-2</v>
      </c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</row>
    <row r="113" spans="1:53" hidden="1" outlineLevel="1">
      <c r="A113" s="62">
        <v>43647</v>
      </c>
      <c r="B113" s="120">
        <v>3620.3677395099999</v>
      </c>
      <c r="C113" s="120">
        <v>1662.2360620100001</v>
      </c>
      <c r="D113" s="120">
        <v>4.4649825999999999</v>
      </c>
      <c r="E113" s="120">
        <v>922.79202118000001</v>
      </c>
      <c r="F113" s="120">
        <v>125.27285912000001</v>
      </c>
      <c r="G113" s="120">
        <v>0.70170308999999997</v>
      </c>
      <c r="H113" s="120">
        <v>87.763547209999999</v>
      </c>
      <c r="I113" s="120">
        <v>539.76072766000004</v>
      </c>
      <c r="J113" s="120">
        <v>48.321682150000001</v>
      </c>
      <c r="K113" s="120">
        <v>7.0307099999999997E-2</v>
      </c>
      <c r="L113" s="120">
        <v>2.2032032899999998</v>
      </c>
      <c r="M113" s="176" t="s">
        <v>191</v>
      </c>
      <c r="N113" s="120">
        <v>221.01827842</v>
      </c>
      <c r="O113" s="120">
        <v>2.1639228899999998</v>
      </c>
      <c r="P113" s="120">
        <v>3.1587332199999998</v>
      </c>
      <c r="Q113" s="120">
        <v>0.11538706999999999</v>
      </c>
      <c r="R113" s="120">
        <v>0.28018596000000001</v>
      </c>
      <c r="S113" s="120">
        <v>0</v>
      </c>
      <c r="T113" s="120">
        <v>4.4136540000000002E-2</v>
      </c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</row>
    <row r="114" spans="1:53" hidden="1" outlineLevel="1">
      <c r="A114" s="62">
        <v>43678</v>
      </c>
      <c r="B114" s="120">
        <v>3889.92987111</v>
      </c>
      <c r="C114" s="120">
        <v>1721.65224397</v>
      </c>
      <c r="D114" s="120">
        <v>4.0644740400000003</v>
      </c>
      <c r="E114" s="120">
        <v>1047.2177374800001</v>
      </c>
      <c r="F114" s="120">
        <v>169.79370058000001</v>
      </c>
      <c r="G114" s="120">
        <v>0.94544172000000004</v>
      </c>
      <c r="H114" s="120">
        <v>86.404696250000001</v>
      </c>
      <c r="I114" s="120">
        <v>564.11646435</v>
      </c>
      <c r="J114" s="120">
        <v>49.860231669999997</v>
      </c>
      <c r="K114" s="120">
        <v>7.8857780000000002E-2</v>
      </c>
      <c r="L114" s="120">
        <v>2.87614021</v>
      </c>
      <c r="M114" s="176" t="s">
        <v>191</v>
      </c>
      <c r="N114" s="120">
        <v>232.37616883999999</v>
      </c>
      <c r="O114" s="120">
        <v>7.2066460599999997</v>
      </c>
      <c r="P114" s="120">
        <v>3.0577694000000002</v>
      </c>
      <c r="Q114" s="120">
        <v>0.11437118</v>
      </c>
      <c r="R114" s="120">
        <v>0.12079104</v>
      </c>
      <c r="S114" s="120">
        <v>0</v>
      </c>
      <c r="T114" s="120">
        <v>4.4136540000000002E-2</v>
      </c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</row>
    <row r="115" spans="1:53" hidden="1" outlineLevel="1">
      <c r="A115" s="62">
        <v>43709</v>
      </c>
      <c r="B115" s="120">
        <v>4040.0710284199999</v>
      </c>
      <c r="C115" s="120">
        <v>1681.3614603399999</v>
      </c>
      <c r="D115" s="120">
        <v>4.1022753700000001</v>
      </c>
      <c r="E115" s="120">
        <v>974.94470870999999</v>
      </c>
      <c r="F115" s="120">
        <v>379.96688721999999</v>
      </c>
      <c r="G115" s="120">
        <v>0.72741847000000004</v>
      </c>
      <c r="H115" s="120">
        <v>86.275070909999997</v>
      </c>
      <c r="I115" s="120">
        <v>604.63150581000002</v>
      </c>
      <c r="J115" s="120">
        <v>49.817710900000002</v>
      </c>
      <c r="K115" s="120">
        <v>6.918233E-2</v>
      </c>
      <c r="L115" s="120">
        <v>4.0812833800000003</v>
      </c>
      <c r="M115" s="176" t="s">
        <v>191</v>
      </c>
      <c r="N115" s="120">
        <v>246.38073876999999</v>
      </c>
      <c r="O115" s="120">
        <v>4.0825831099999998</v>
      </c>
      <c r="P115" s="120">
        <v>3.3562253599999998</v>
      </c>
      <c r="Q115" s="120">
        <v>0.12522272000000001</v>
      </c>
      <c r="R115" s="120">
        <v>0.10461848</v>
      </c>
      <c r="S115" s="120">
        <v>0</v>
      </c>
      <c r="T115" s="120">
        <v>4.4136540000000002E-2</v>
      </c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</row>
    <row r="116" spans="1:53" hidden="1" outlineLevel="1">
      <c r="A116" s="62">
        <v>43739</v>
      </c>
      <c r="B116" s="120">
        <v>4179.3080442</v>
      </c>
      <c r="C116" s="120">
        <v>1670.4539759700001</v>
      </c>
      <c r="D116" s="120">
        <v>7.7173407000000003</v>
      </c>
      <c r="E116" s="120">
        <v>974.14245428000004</v>
      </c>
      <c r="F116" s="120">
        <v>388.20275787999998</v>
      </c>
      <c r="G116" s="120">
        <v>0.84765822999999996</v>
      </c>
      <c r="H116" s="120">
        <v>198.50222144</v>
      </c>
      <c r="I116" s="120">
        <v>615.38202460000002</v>
      </c>
      <c r="J116" s="120">
        <v>53.310145660000003</v>
      </c>
      <c r="K116" s="120">
        <v>6.4047980000000004E-2</v>
      </c>
      <c r="L116" s="120">
        <v>5.88832209</v>
      </c>
      <c r="M116" s="176" t="s">
        <v>191</v>
      </c>
      <c r="N116" s="120">
        <v>257.98862771</v>
      </c>
      <c r="O116" s="120">
        <v>2.0880255000000001</v>
      </c>
      <c r="P116" s="120">
        <v>4.2522636499999997</v>
      </c>
      <c r="Q116" s="120">
        <v>0.16159113999999999</v>
      </c>
      <c r="R116" s="120">
        <v>0.11906127</v>
      </c>
      <c r="S116" s="120">
        <v>0</v>
      </c>
      <c r="T116" s="120">
        <v>0.1875261</v>
      </c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</row>
    <row r="117" spans="1:53" hidden="1" outlineLevel="1">
      <c r="A117" s="62">
        <v>43770</v>
      </c>
      <c r="B117" s="120">
        <v>4238.7799638300003</v>
      </c>
      <c r="C117" s="120">
        <v>1723.0462355100001</v>
      </c>
      <c r="D117" s="120">
        <v>7.4505627900000002</v>
      </c>
      <c r="E117" s="120">
        <v>1019.18336007</v>
      </c>
      <c r="F117" s="120">
        <v>377.23816431</v>
      </c>
      <c r="G117" s="120">
        <v>0.91357403999999998</v>
      </c>
      <c r="H117" s="120">
        <v>188.84830491</v>
      </c>
      <c r="I117" s="120">
        <v>596.77983401999995</v>
      </c>
      <c r="J117" s="120">
        <v>51.392601929999998</v>
      </c>
      <c r="K117" s="120">
        <v>4.9376099999999999E-2</v>
      </c>
      <c r="L117" s="120">
        <v>6.8589537199999997</v>
      </c>
      <c r="M117" s="176" t="s">
        <v>191</v>
      </c>
      <c r="N117" s="120">
        <v>255.9104911</v>
      </c>
      <c r="O117" s="120">
        <v>2.0207614500000002</v>
      </c>
      <c r="P117" s="120">
        <v>6.6478396999999996</v>
      </c>
      <c r="Q117" s="120">
        <v>2.1485125300000001</v>
      </c>
      <c r="R117" s="120">
        <v>0.11409042</v>
      </c>
      <c r="S117" s="120">
        <v>0</v>
      </c>
      <c r="T117" s="120">
        <v>0.17730123</v>
      </c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</row>
    <row r="118" spans="1:53" hidden="1" outlineLevel="1">
      <c r="A118" s="62">
        <v>43800</v>
      </c>
      <c r="B118" s="120">
        <v>4134.8106220600002</v>
      </c>
      <c r="C118" s="120">
        <v>1658.91675756</v>
      </c>
      <c r="D118" s="120">
        <v>7.5211132799999998</v>
      </c>
      <c r="E118" s="120">
        <v>914.56432272999996</v>
      </c>
      <c r="F118" s="120">
        <v>415.51377831999997</v>
      </c>
      <c r="G118" s="120">
        <v>1.0834922899999999</v>
      </c>
      <c r="H118" s="120">
        <v>193.83931469000001</v>
      </c>
      <c r="I118" s="120">
        <v>610.66209873000003</v>
      </c>
      <c r="J118" s="120">
        <v>56.840479000000002</v>
      </c>
      <c r="K118" s="120">
        <v>6.140992E-2</v>
      </c>
      <c r="L118" s="120">
        <v>6.05808182</v>
      </c>
      <c r="M118" s="176" t="s">
        <v>191</v>
      </c>
      <c r="N118" s="120">
        <v>259.09344483000001</v>
      </c>
      <c r="O118" s="120">
        <v>1.83305809</v>
      </c>
      <c r="P118" s="120">
        <v>6.1210500899999998</v>
      </c>
      <c r="Q118" s="120">
        <v>2.1650869899999998</v>
      </c>
      <c r="R118" s="120">
        <v>0.37372537</v>
      </c>
      <c r="S118" s="120">
        <v>0</v>
      </c>
      <c r="T118" s="120">
        <v>0.16340835000000001</v>
      </c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</row>
    <row r="119" spans="1:53" hidden="1" outlineLevel="1">
      <c r="A119" s="62">
        <v>43831</v>
      </c>
      <c r="B119" s="120">
        <v>4035.2181036500001</v>
      </c>
      <c r="C119" s="120">
        <v>1617.1880449</v>
      </c>
      <c r="D119" s="120">
        <v>8.4017184100000009</v>
      </c>
      <c r="E119" s="120">
        <v>940.96944487999997</v>
      </c>
      <c r="F119" s="120">
        <v>396.01908112000001</v>
      </c>
      <c r="G119" s="120">
        <v>0.81628350999999999</v>
      </c>
      <c r="H119" s="120">
        <v>115.65151804</v>
      </c>
      <c r="I119" s="120">
        <v>637.09095480999997</v>
      </c>
      <c r="J119" s="120">
        <v>33.677599979999997</v>
      </c>
      <c r="K119" s="120">
        <v>7.3658989500000001</v>
      </c>
      <c r="L119" s="120">
        <v>6.0008451300000001</v>
      </c>
      <c r="M119" s="177">
        <v>0</v>
      </c>
      <c r="N119" s="120">
        <v>259.60819830000003</v>
      </c>
      <c r="O119" s="120">
        <v>2.1939260200000001</v>
      </c>
      <c r="P119" s="120">
        <v>7.49807399</v>
      </c>
      <c r="Q119" s="120">
        <v>2.080962</v>
      </c>
      <c r="R119" s="120">
        <v>0.50374540999999995</v>
      </c>
      <c r="S119" s="120">
        <v>0</v>
      </c>
      <c r="T119" s="120">
        <v>0.1518082</v>
      </c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</row>
    <row r="120" spans="1:53" hidden="1" outlineLevel="1">
      <c r="A120" s="62">
        <v>43862</v>
      </c>
      <c r="B120" s="120">
        <v>4013.9086715799999</v>
      </c>
      <c r="C120" s="120">
        <v>1619.21512712</v>
      </c>
      <c r="D120" s="120">
        <v>7.86679511</v>
      </c>
      <c r="E120" s="120">
        <v>967.57791214999997</v>
      </c>
      <c r="F120" s="120">
        <v>367.83661190999999</v>
      </c>
      <c r="G120" s="120">
        <v>0.37355911000000003</v>
      </c>
      <c r="H120" s="120">
        <v>80.745553360000002</v>
      </c>
      <c r="I120" s="120">
        <v>907.89728920000005</v>
      </c>
      <c r="J120" s="120">
        <v>29.306664850000001</v>
      </c>
      <c r="K120" s="120">
        <v>7.2611134000000002</v>
      </c>
      <c r="L120" s="120">
        <v>6.1361116999999998</v>
      </c>
      <c r="M120" s="120">
        <v>0</v>
      </c>
      <c r="N120" s="120">
        <v>5.5962259000000003</v>
      </c>
      <c r="O120" s="120">
        <v>2.4972887300000002</v>
      </c>
      <c r="P120" s="120">
        <v>8.9549001399999995</v>
      </c>
      <c r="Q120" s="120">
        <v>2.0522202200000002</v>
      </c>
      <c r="R120" s="120">
        <v>0.45008745</v>
      </c>
      <c r="S120" s="120">
        <v>0</v>
      </c>
      <c r="T120" s="120">
        <v>0.14121122999999999</v>
      </c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0"/>
      <c r="BA120" s="120"/>
    </row>
    <row r="121" spans="1:53" hidden="1" outlineLevel="1">
      <c r="A121" s="62">
        <v>43891</v>
      </c>
      <c r="B121" s="120">
        <v>4630.0243984600002</v>
      </c>
      <c r="C121" s="120">
        <v>1830.80336893</v>
      </c>
      <c r="D121" s="120">
        <v>11.339536450000001</v>
      </c>
      <c r="E121" s="120">
        <v>1085.40056297</v>
      </c>
      <c r="F121" s="120">
        <v>450.38372528999997</v>
      </c>
      <c r="G121" s="120">
        <v>0.52305044999999994</v>
      </c>
      <c r="H121" s="120">
        <v>86.048435339999997</v>
      </c>
      <c r="I121" s="120">
        <v>750.18629007000004</v>
      </c>
      <c r="J121" s="120">
        <v>29.745599930000001</v>
      </c>
      <c r="K121" s="120">
        <v>7.8115174300000003</v>
      </c>
      <c r="L121" s="120">
        <v>7.6077092500000001</v>
      </c>
      <c r="M121" s="120">
        <v>0</v>
      </c>
      <c r="N121" s="120">
        <v>353.05908305999998</v>
      </c>
      <c r="O121" s="120">
        <v>7.5431027899999998</v>
      </c>
      <c r="P121" s="120">
        <v>7.0367514399999997</v>
      </c>
      <c r="Q121" s="120">
        <v>2.0549153699999998</v>
      </c>
      <c r="R121" s="120">
        <v>0.35199661999999998</v>
      </c>
      <c r="S121" s="120">
        <v>0</v>
      </c>
      <c r="T121" s="120">
        <v>0.12875307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0"/>
    </row>
    <row r="122" spans="1:53" hidden="1" outlineLevel="1">
      <c r="A122" s="62">
        <v>43922</v>
      </c>
      <c r="B122" s="120">
        <v>4544.2725487500002</v>
      </c>
      <c r="C122" s="120">
        <v>1815.1622319099999</v>
      </c>
      <c r="D122" s="120">
        <v>10.59431519</v>
      </c>
      <c r="E122" s="120">
        <v>1041.5373275699999</v>
      </c>
      <c r="F122" s="120">
        <v>408.75545120999999</v>
      </c>
      <c r="G122" s="120">
        <v>0.49750716</v>
      </c>
      <c r="H122" s="120">
        <v>102.99152572</v>
      </c>
      <c r="I122" s="120">
        <v>760.77315535000002</v>
      </c>
      <c r="J122" s="120">
        <v>25.541389420000002</v>
      </c>
      <c r="K122" s="120">
        <v>7.6380842500000004</v>
      </c>
      <c r="L122" s="120">
        <v>7.3714187899999999</v>
      </c>
      <c r="M122" s="120">
        <v>0</v>
      </c>
      <c r="N122" s="120">
        <v>350.80967647</v>
      </c>
      <c r="O122" s="120">
        <v>2.4459108600000001</v>
      </c>
      <c r="P122" s="120">
        <v>7.7253409700000004</v>
      </c>
      <c r="Q122" s="120">
        <v>2.01902968</v>
      </c>
      <c r="R122" s="120">
        <v>0.29223957</v>
      </c>
      <c r="S122" s="120">
        <v>0</v>
      </c>
      <c r="T122" s="120">
        <v>0.11794462999999999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  <c r="AY122" s="120"/>
      <c r="AZ122" s="120"/>
    </row>
    <row r="123" spans="1:53" hidden="1" outlineLevel="1">
      <c r="A123" s="62">
        <v>43952</v>
      </c>
      <c r="B123" s="120">
        <v>4373.1247133300003</v>
      </c>
      <c r="C123" s="120">
        <v>1701.5163513099999</v>
      </c>
      <c r="D123" s="120">
        <v>10.526965690000001</v>
      </c>
      <c r="E123" s="120">
        <v>1025.40635705</v>
      </c>
      <c r="F123" s="120">
        <v>418.46733640999997</v>
      </c>
      <c r="G123" s="120">
        <v>0.50625598000000005</v>
      </c>
      <c r="H123" s="120">
        <v>121.82203851</v>
      </c>
      <c r="I123" s="120">
        <v>695.31034907000003</v>
      </c>
      <c r="J123" s="120">
        <v>27.017206850000001</v>
      </c>
      <c r="K123" s="120">
        <v>7.4602072599999998</v>
      </c>
      <c r="L123" s="120">
        <v>7.17673104</v>
      </c>
      <c r="M123" s="120">
        <v>0</v>
      </c>
      <c r="N123" s="120">
        <v>345.26394606000002</v>
      </c>
      <c r="O123" s="120">
        <v>2.3340236000000001</v>
      </c>
      <c r="P123" s="120">
        <v>7.4564509399999999</v>
      </c>
      <c r="Q123" s="120">
        <v>1.9594784000000001</v>
      </c>
      <c r="R123" s="120">
        <v>0.79637645999999995</v>
      </c>
      <c r="S123" s="120">
        <v>0</v>
      </c>
      <c r="T123" s="120">
        <v>0.1046387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  <c r="AY123" s="120"/>
      <c r="AZ123" s="120"/>
    </row>
    <row r="124" spans="1:53" hidden="1" outlineLevel="1">
      <c r="A124" s="62">
        <v>43983</v>
      </c>
      <c r="B124" s="120">
        <v>4465.77367478</v>
      </c>
      <c r="C124" s="120">
        <v>1844.4224166500001</v>
      </c>
      <c r="D124" s="120">
        <v>11.58556297</v>
      </c>
      <c r="E124" s="120">
        <v>1003.86503425</v>
      </c>
      <c r="F124" s="120">
        <v>444.34940929999999</v>
      </c>
      <c r="G124" s="120">
        <v>0.39989509000000001</v>
      </c>
      <c r="H124" s="120">
        <v>95.386041289999994</v>
      </c>
      <c r="I124" s="120">
        <v>660.92313483999999</v>
      </c>
      <c r="J124" s="120">
        <v>26.413449620000002</v>
      </c>
      <c r="K124" s="120">
        <v>7.2771749000000003</v>
      </c>
      <c r="L124" s="120">
        <v>6.69951791</v>
      </c>
      <c r="M124" s="120">
        <v>0</v>
      </c>
      <c r="N124" s="120">
        <v>348.95179858</v>
      </c>
      <c r="O124" s="120">
        <v>2.2409764499999998</v>
      </c>
      <c r="P124" s="120">
        <v>10.913029509999999</v>
      </c>
      <c r="Q124" s="120">
        <v>1.74509779</v>
      </c>
      <c r="R124" s="120">
        <v>0.50839508</v>
      </c>
      <c r="S124" s="120">
        <v>0</v>
      </c>
      <c r="T124" s="120">
        <v>9.2740550000000005E-2</v>
      </c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  <c r="AY124" s="120"/>
      <c r="AZ124" s="120"/>
    </row>
    <row r="125" spans="1:53" hidden="1" outlineLevel="1">
      <c r="A125" s="62">
        <v>44013</v>
      </c>
      <c r="B125" s="120">
        <v>4614.4813129599997</v>
      </c>
      <c r="C125" s="120">
        <v>1932.9062659799999</v>
      </c>
      <c r="D125" s="120">
        <v>9.3917707499999992</v>
      </c>
      <c r="E125" s="120">
        <v>1069.3727346200001</v>
      </c>
      <c r="F125" s="120">
        <v>426.31158419000002</v>
      </c>
      <c r="G125" s="120">
        <v>0.39059037000000002</v>
      </c>
      <c r="H125" s="120">
        <v>105.86032423</v>
      </c>
      <c r="I125" s="120">
        <v>662.41197607000004</v>
      </c>
      <c r="J125" s="120">
        <v>29.47134106</v>
      </c>
      <c r="K125" s="120">
        <v>6.6542239099999998</v>
      </c>
      <c r="L125" s="120">
        <v>5.9543232000000001</v>
      </c>
      <c r="M125" s="120">
        <v>0</v>
      </c>
      <c r="N125" s="120">
        <v>353.03043745999997</v>
      </c>
      <c r="O125" s="120">
        <v>2.1373371099999998</v>
      </c>
      <c r="P125" s="120">
        <v>8.5958622299999998</v>
      </c>
      <c r="Q125" s="120">
        <v>1.6899674200000001</v>
      </c>
      <c r="R125" s="120">
        <v>0.22220224999999999</v>
      </c>
      <c r="S125" s="120">
        <v>0</v>
      </c>
      <c r="T125" s="120">
        <v>8.0372109999999997E-2</v>
      </c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</row>
    <row r="126" spans="1:53" hidden="1" outlineLevel="1">
      <c r="A126" s="62">
        <v>44044</v>
      </c>
      <c r="B126" s="120">
        <v>4615.74210339</v>
      </c>
      <c r="C126" s="120">
        <v>1950.93634043</v>
      </c>
      <c r="D126" s="120">
        <v>9.1005831799999992</v>
      </c>
      <c r="E126" s="120">
        <v>1041.41156697</v>
      </c>
      <c r="F126" s="120">
        <v>431.99918746999998</v>
      </c>
      <c r="G126" s="120">
        <v>0.56171645000000003</v>
      </c>
      <c r="H126" s="120">
        <v>107.69762101000001</v>
      </c>
      <c r="I126" s="120">
        <v>660.98955658</v>
      </c>
      <c r="J126" s="120">
        <v>29.997519789999998</v>
      </c>
      <c r="K126" s="120">
        <v>5.7270909000000003</v>
      </c>
      <c r="L126" s="120">
        <v>6.2828864400000004</v>
      </c>
      <c r="M126" s="120">
        <v>0</v>
      </c>
      <c r="N126" s="120">
        <v>356.98900795999998</v>
      </c>
      <c r="O126" s="120">
        <v>3.0530119999999998</v>
      </c>
      <c r="P126" s="120">
        <v>8.7134756400000004</v>
      </c>
      <c r="Q126" s="120">
        <v>1.6342878000000001</v>
      </c>
      <c r="R126" s="120">
        <v>0.58059346000000001</v>
      </c>
      <c r="S126" s="120">
        <v>0</v>
      </c>
      <c r="T126" s="120">
        <v>6.7657309999999998E-2</v>
      </c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  <c r="AY126" s="120"/>
      <c r="AZ126" s="120"/>
    </row>
    <row r="127" spans="1:53" hidden="1" outlineLevel="1">
      <c r="A127" s="62">
        <v>44075</v>
      </c>
      <c r="B127" s="120">
        <v>4687.5529385299997</v>
      </c>
      <c r="C127" s="120">
        <v>2087.3554606900002</v>
      </c>
      <c r="D127" s="120">
        <v>9.2394102599999997</v>
      </c>
      <c r="E127" s="120">
        <v>1033.0391292100001</v>
      </c>
      <c r="F127" s="120">
        <v>442.20324579999999</v>
      </c>
      <c r="G127" s="120">
        <v>0.84808373000000004</v>
      </c>
      <c r="H127" s="120">
        <v>66.009565769999995</v>
      </c>
      <c r="I127" s="120">
        <v>639.04070417000003</v>
      </c>
      <c r="J127" s="120">
        <v>27.842991479999998</v>
      </c>
      <c r="K127" s="120">
        <v>2.9826640000000001E-2</v>
      </c>
      <c r="L127" s="120">
        <v>6.6363508099999997</v>
      </c>
      <c r="M127" s="120">
        <v>0</v>
      </c>
      <c r="N127" s="120">
        <v>361.57021195999999</v>
      </c>
      <c r="O127" s="120">
        <v>2.6263183699999999</v>
      </c>
      <c r="P127" s="120">
        <v>8.2216816300000009</v>
      </c>
      <c r="Q127" s="120">
        <v>2.3281942299999998</v>
      </c>
      <c r="R127" s="120">
        <v>0.50725023000000002</v>
      </c>
      <c r="S127" s="120">
        <v>0</v>
      </c>
      <c r="T127" s="120">
        <v>5.4513550000000001E-2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</row>
    <row r="128" spans="1:53" hidden="1" outlineLevel="1">
      <c r="A128" s="62">
        <v>44105</v>
      </c>
      <c r="B128" s="120">
        <v>4365.67614916</v>
      </c>
      <c r="C128" s="120">
        <v>1812.6508765999999</v>
      </c>
      <c r="D128" s="120">
        <v>6.1769632100000003</v>
      </c>
      <c r="E128" s="120">
        <v>1034.6931217700001</v>
      </c>
      <c r="F128" s="120">
        <v>438.29006858999998</v>
      </c>
      <c r="G128" s="120">
        <v>0.76313770000000003</v>
      </c>
      <c r="H128" s="120">
        <v>70.844783390000003</v>
      </c>
      <c r="I128" s="120">
        <v>590.43313318000003</v>
      </c>
      <c r="J128" s="120">
        <v>25.45718192</v>
      </c>
      <c r="K128" s="120">
        <v>2.9022719999999998E-2</v>
      </c>
      <c r="L128" s="120">
        <v>4.1923580100000004</v>
      </c>
      <c r="M128" s="120">
        <v>0</v>
      </c>
      <c r="N128" s="120">
        <v>364.67241374000002</v>
      </c>
      <c r="O128" s="120">
        <v>2.31640968</v>
      </c>
      <c r="P128" s="120">
        <v>8.4113600700000006</v>
      </c>
      <c r="Q128" s="120">
        <v>2.16456297</v>
      </c>
      <c r="R128" s="120">
        <v>4.53975653</v>
      </c>
      <c r="S128" s="120">
        <v>0</v>
      </c>
      <c r="T128" s="120">
        <v>4.099908E-2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  <c r="AY128" s="120"/>
      <c r="AZ128" s="120"/>
    </row>
    <row r="129" spans="1:52" hidden="1" outlineLevel="1">
      <c r="A129" s="62">
        <v>44136</v>
      </c>
      <c r="B129" s="120">
        <v>4380.1930903900002</v>
      </c>
      <c r="C129" s="120">
        <v>1739.1172577</v>
      </c>
      <c r="D129" s="120">
        <v>6.20122558</v>
      </c>
      <c r="E129" s="120">
        <v>1066.17685575</v>
      </c>
      <c r="F129" s="120">
        <v>408.71852381999997</v>
      </c>
      <c r="G129" s="120">
        <v>0.62182855000000004</v>
      </c>
      <c r="H129" s="120">
        <v>65.618187050000003</v>
      </c>
      <c r="I129" s="120">
        <v>682.46092976</v>
      </c>
      <c r="J129" s="120">
        <v>25.033811719999999</v>
      </c>
      <c r="K129" s="120">
        <v>1.8860450000000001E-2</v>
      </c>
      <c r="L129" s="120">
        <v>3.9752514900000002</v>
      </c>
      <c r="M129" s="120">
        <v>0</v>
      </c>
      <c r="N129" s="120">
        <v>366.32109589999999</v>
      </c>
      <c r="O129" s="120">
        <v>2.1936411699999998</v>
      </c>
      <c r="P129" s="120">
        <v>7.3538849199999996</v>
      </c>
      <c r="Q129" s="120">
        <v>2.0213152399999998</v>
      </c>
      <c r="R129" s="120">
        <v>4.3194170500000002</v>
      </c>
      <c r="S129" s="120">
        <v>0</v>
      </c>
      <c r="T129" s="120">
        <v>4.1004239999999997E-2</v>
      </c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0"/>
    </row>
    <row r="130" spans="1:52" hidden="1" outlineLevel="1">
      <c r="A130" s="62">
        <v>44166</v>
      </c>
      <c r="B130" s="120">
        <v>4670.1822615800002</v>
      </c>
      <c r="C130" s="120">
        <v>1936.5750037600001</v>
      </c>
      <c r="D130" s="120">
        <v>5.6074809500000002</v>
      </c>
      <c r="E130" s="120">
        <v>1095.9348652900001</v>
      </c>
      <c r="F130" s="120">
        <v>494.85448131999999</v>
      </c>
      <c r="G130" s="120">
        <v>3.0117095800000002</v>
      </c>
      <c r="H130" s="120">
        <v>65.930338879999994</v>
      </c>
      <c r="I130" s="120">
        <v>645.63666937999994</v>
      </c>
      <c r="J130" s="120">
        <v>23.804251699999998</v>
      </c>
      <c r="K130" s="120">
        <v>5.0203806999999996</v>
      </c>
      <c r="L130" s="120">
        <v>3.4404399099999998</v>
      </c>
      <c r="M130" s="120">
        <v>0</v>
      </c>
      <c r="N130" s="120">
        <v>374.571709</v>
      </c>
      <c r="O130" s="120">
        <v>3.1797591199999999</v>
      </c>
      <c r="P130" s="120">
        <v>6.3647646299999998</v>
      </c>
      <c r="Q130" s="120">
        <v>1.9242282399999999</v>
      </c>
      <c r="R130" s="120">
        <v>4.2801017699999999</v>
      </c>
      <c r="S130" s="120">
        <v>0</v>
      </c>
      <c r="T130" s="120">
        <v>4.6077349999999996E-2</v>
      </c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</row>
    <row r="131" spans="1:52" hidden="1" outlineLevel="1">
      <c r="A131" s="62">
        <v>44197</v>
      </c>
      <c r="B131" s="120">
        <v>4445.3996485500002</v>
      </c>
      <c r="C131" s="120">
        <v>1746.9020072999999</v>
      </c>
      <c r="D131" s="120">
        <v>13.562335300000001</v>
      </c>
      <c r="E131" s="120">
        <v>1042.7256545</v>
      </c>
      <c r="F131" s="120">
        <v>467.81978586999998</v>
      </c>
      <c r="G131" s="120">
        <v>2.9735751700000002</v>
      </c>
      <c r="H131" s="120">
        <v>68.171628929999997</v>
      </c>
      <c r="I131" s="120">
        <v>675.11766826999997</v>
      </c>
      <c r="J131" s="120">
        <v>27.126043599999999</v>
      </c>
      <c r="K131" s="120">
        <v>4.8671368299999997</v>
      </c>
      <c r="L131" s="120">
        <v>4.0930568599999999</v>
      </c>
      <c r="M131" s="120">
        <v>0</v>
      </c>
      <c r="N131" s="120">
        <v>375.57993304000001</v>
      </c>
      <c r="O131" s="120">
        <v>3.1008857399999998</v>
      </c>
      <c r="P131" s="120">
        <v>7.3441527999999998</v>
      </c>
      <c r="Q131" s="120">
        <v>1.8241533700000001</v>
      </c>
      <c r="R131" s="120">
        <v>4.1455428300000001</v>
      </c>
      <c r="S131" s="120">
        <v>0</v>
      </c>
      <c r="T131" s="120">
        <v>4.608814E-2</v>
      </c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</row>
    <row r="132" spans="1:52" hidden="1" outlineLevel="1">
      <c r="A132" s="62">
        <v>44228</v>
      </c>
      <c r="B132" s="120">
        <v>4401.1683979700001</v>
      </c>
      <c r="C132" s="120">
        <v>1665.7107214099999</v>
      </c>
      <c r="D132" s="120">
        <v>17.33702186</v>
      </c>
      <c r="E132" s="120">
        <v>1091.9095099000001</v>
      </c>
      <c r="F132" s="120">
        <v>490.67360430000002</v>
      </c>
      <c r="G132" s="120">
        <v>3.0580933300000002</v>
      </c>
      <c r="H132" s="120">
        <v>73.243777050000006</v>
      </c>
      <c r="I132" s="120">
        <v>652.70697101999997</v>
      </c>
      <c r="J132" s="120">
        <v>27.45353029</v>
      </c>
      <c r="K132" s="120">
        <v>16.499376059999999</v>
      </c>
      <c r="L132" s="120">
        <v>3.8928568299999999</v>
      </c>
      <c r="M132" s="120">
        <v>0</v>
      </c>
      <c r="N132" s="120">
        <v>341.75705714999998</v>
      </c>
      <c r="O132" s="120">
        <v>3.7247335800000001</v>
      </c>
      <c r="P132" s="120">
        <v>7.4491976800000002</v>
      </c>
      <c r="Q132" s="120">
        <v>1.7308421599999999</v>
      </c>
      <c r="R132" s="120">
        <v>3.9746933000000002</v>
      </c>
      <c r="S132" s="120">
        <v>0</v>
      </c>
      <c r="T132" s="120">
        <v>4.6412050000000003E-2</v>
      </c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  <c r="AY132" s="120"/>
      <c r="AZ132" s="120"/>
    </row>
    <row r="133" spans="1:52" hidden="1" outlineLevel="1">
      <c r="A133" s="62">
        <v>44256</v>
      </c>
      <c r="B133" s="120">
        <v>4554.97364311</v>
      </c>
      <c r="C133" s="120">
        <v>1799.7388440699999</v>
      </c>
      <c r="D133" s="120">
        <v>14.222064100000001</v>
      </c>
      <c r="E133" s="120">
        <v>1127.9916185699999</v>
      </c>
      <c r="F133" s="120">
        <v>456.36313847999998</v>
      </c>
      <c r="G133" s="120">
        <v>2.8533828400000001</v>
      </c>
      <c r="H133" s="120">
        <v>74.62411582</v>
      </c>
      <c r="I133" s="120">
        <v>664.99791345000006</v>
      </c>
      <c r="J133" s="120">
        <v>28.016378679999999</v>
      </c>
      <c r="K133" s="120">
        <v>16.84086679</v>
      </c>
      <c r="L133" s="120">
        <v>4.39485306</v>
      </c>
      <c r="M133" s="120">
        <v>0</v>
      </c>
      <c r="N133" s="120">
        <v>348.04287054999998</v>
      </c>
      <c r="O133" s="120">
        <v>3.9223395299999999</v>
      </c>
      <c r="P133" s="120">
        <v>7.5640470100000003</v>
      </c>
      <c r="Q133" s="120">
        <v>1.6193016200000001</v>
      </c>
      <c r="R133" s="120">
        <v>3.7351853699999999</v>
      </c>
      <c r="S133" s="120">
        <v>0</v>
      </c>
      <c r="T133" s="120">
        <v>4.6723170000000001E-2</v>
      </c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</row>
    <row r="134" spans="1:52" hidden="1" outlineLevel="1">
      <c r="A134" s="62">
        <v>44287</v>
      </c>
      <c r="B134" s="120">
        <v>4857.43736429</v>
      </c>
      <c r="C134" s="120">
        <v>2009.75779321</v>
      </c>
      <c r="D134" s="120">
        <v>28.641733819999999</v>
      </c>
      <c r="E134" s="120">
        <v>1149.11365486</v>
      </c>
      <c r="F134" s="120">
        <v>434.84514094000002</v>
      </c>
      <c r="G134" s="120">
        <v>1.1444506000000001</v>
      </c>
      <c r="H134" s="120">
        <v>119.9026544</v>
      </c>
      <c r="I134" s="120">
        <v>708.75201460000005</v>
      </c>
      <c r="J134" s="120">
        <v>26.746299329999999</v>
      </c>
      <c r="K134" s="120">
        <v>5.2927387699999997</v>
      </c>
      <c r="L134" s="120">
        <v>4.83436354</v>
      </c>
      <c r="M134" s="120">
        <v>0</v>
      </c>
      <c r="N134" s="120">
        <v>347.71764941999999</v>
      </c>
      <c r="O134" s="120">
        <v>3.1218160699999999</v>
      </c>
      <c r="P134" s="120">
        <v>9.8140113800000002</v>
      </c>
      <c r="Q134" s="120">
        <v>1.5155612599999999</v>
      </c>
      <c r="R134" s="120">
        <v>6.1901037600000004</v>
      </c>
      <c r="S134" s="120">
        <v>0</v>
      </c>
      <c r="T134" s="120">
        <v>4.7378329999999996E-2</v>
      </c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</row>
    <row r="135" spans="1:52" hidden="1" outlineLevel="1">
      <c r="A135" s="62">
        <v>44317</v>
      </c>
      <c r="B135" s="120">
        <v>5090.0836561699998</v>
      </c>
      <c r="C135" s="120">
        <v>2182.6129733799999</v>
      </c>
      <c r="D135" s="120">
        <v>31.998317119999999</v>
      </c>
      <c r="E135" s="120">
        <v>1166.0467134099999</v>
      </c>
      <c r="F135" s="120">
        <v>407.91591505999997</v>
      </c>
      <c r="G135" s="120">
        <v>0.54011629999999999</v>
      </c>
      <c r="H135" s="120">
        <v>131.63328229000001</v>
      </c>
      <c r="I135" s="120">
        <v>753.38577784999995</v>
      </c>
      <c r="J135" s="120">
        <v>29.751081729999999</v>
      </c>
      <c r="K135" s="120">
        <v>5.0316340999999998</v>
      </c>
      <c r="L135" s="120">
        <v>4.7296522300000001</v>
      </c>
      <c r="M135" s="120">
        <v>0</v>
      </c>
      <c r="N135" s="120">
        <v>346.33379961000003</v>
      </c>
      <c r="O135" s="120">
        <v>3.4229265600000001</v>
      </c>
      <c r="P135" s="120">
        <v>6.6429372799999999</v>
      </c>
      <c r="Q135" s="120">
        <v>1.4123700800000001</v>
      </c>
      <c r="R135" s="120">
        <v>18.50798546</v>
      </c>
      <c r="S135" s="120">
        <v>0</v>
      </c>
      <c r="T135" s="120">
        <v>0.11817370999999999</v>
      </c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</row>
    <row r="136" spans="1:52" hidden="1" outlineLevel="1">
      <c r="A136" s="62">
        <v>44348</v>
      </c>
      <c r="B136" s="120">
        <v>5346.7932248999996</v>
      </c>
      <c r="C136" s="120">
        <v>2326.4403815400001</v>
      </c>
      <c r="D136" s="120">
        <v>31.504248069999999</v>
      </c>
      <c r="E136" s="120">
        <v>1163.69817429</v>
      </c>
      <c r="F136" s="120">
        <v>392.86699111000001</v>
      </c>
      <c r="G136" s="120">
        <v>2.3064008299999998</v>
      </c>
      <c r="H136" s="120">
        <v>202.25003752999999</v>
      </c>
      <c r="I136" s="120">
        <v>791.20718402</v>
      </c>
      <c r="J136" s="120">
        <v>41.780213420000003</v>
      </c>
      <c r="K136" s="120">
        <v>4.8532450699999998</v>
      </c>
      <c r="L136" s="120">
        <v>4.5059983700000004</v>
      </c>
      <c r="M136" s="120">
        <v>0</v>
      </c>
      <c r="N136" s="120">
        <v>356.98996706000003</v>
      </c>
      <c r="O136" s="120">
        <v>2.0762932699999999</v>
      </c>
      <c r="P136" s="120">
        <v>6.6948923599999999</v>
      </c>
      <c r="Q136" s="120">
        <v>1.0970141799999999</v>
      </c>
      <c r="R136" s="120">
        <v>18.432960080000001</v>
      </c>
      <c r="S136" s="120">
        <v>0</v>
      </c>
      <c r="T136" s="120">
        <v>8.9223699999999989E-2</v>
      </c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</row>
    <row r="137" spans="1:52" hidden="1" outlineLevel="1">
      <c r="A137" s="62">
        <v>44378</v>
      </c>
      <c r="B137" s="120">
        <v>5552.8516646999997</v>
      </c>
      <c r="C137" s="120">
        <v>2449.1213041999999</v>
      </c>
      <c r="D137" s="120">
        <v>31.58572277</v>
      </c>
      <c r="E137" s="120">
        <v>1190.10101356</v>
      </c>
      <c r="F137" s="120">
        <v>365.02441841000001</v>
      </c>
      <c r="G137" s="120">
        <v>0.34280574000000003</v>
      </c>
      <c r="H137" s="120">
        <v>219.08713875000001</v>
      </c>
      <c r="I137" s="120">
        <v>843.79561507000005</v>
      </c>
      <c r="J137" s="120">
        <v>55.888432590000001</v>
      </c>
      <c r="K137" s="120">
        <v>5.6579351200000003</v>
      </c>
      <c r="L137" s="120">
        <v>5.6673428499999998</v>
      </c>
      <c r="M137" s="120">
        <v>0</v>
      </c>
      <c r="N137" s="120">
        <v>358.76186691999999</v>
      </c>
      <c r="O137" s="120">
        <v>2.0066581000000001</v>
      </c>
      <c r="P137" s="120">
        <v>6.47956369</v>
      </c>
      <c r="Q137" s="120">
        <v>0.99624310000000005</v>
      </c>
      <c r="R137" s="120">
        <v>18.247289930000001</v>
      </c>
      <c r="S137" s="120">
        <v>0</v>
      </c>
      <c r="T137" s="120">
        <v>8.8313900000000001E-2</v>
      </c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</row>
    <row r="138" spans="1:52" hidden="1" outlineLevel="1">
      <c r="A138" s="62">
        <v>44409</v>
      </c>
      <c r="B138" s="120">
        <v>5623.4713249200004</v>
      </c>
      <c r="C138" s="120">
        <v>2504.0660603299998</v>
      </c>
      <c r="D138" s="120">
        <v>34.97736287</v>
      </c>
      <c r="E138" s="120">
        <v>1234.37533581</v>
      </c>
      <c r="F138" s="120">
        <v>361.46059824000002</v>
      </c>
      <c r="G138" s="120">
        <v>0.50112752999999999</v>
      </c>
      <c r="H138" s="120">
        <v>160.4101666</v>
      </c>
      <c r="I138" s="120">
        <v>854.56704888000002</v>
      </c>
      <c r="J138" s="120">
        <v>70.635940840000004</v>
      </c>
      <c r="K138" s="120">
        <v>5.4158283100000002</v>
      </c>
      <c r="L138" s="120">
        <v>5.4521322000000003</v>
      </c>
      <c r="M138" s="120">
        <v>0</v>
      </c>
      <c r="N138" s="120">
        <v>361.17334255999998</v>
      </c>
      <c r="O138" s="120">
        <v>3.0036001200000002</v>
      </c>
      <c r="P138" s="120">
        <v>7.4483159700000003</v>
      </c>
      <c r="Q138" s="120">
        <v>1.0458315300000001</v>
      </c>
      <c r="R138" s="120">
        <v>18.87607367</v>
      </c>
      <c r="S138" s="120">
        <v>0</v>
      </c>
      <c r="T138" s="120">
        <v>6.2559460000000011E-2</v>
      </c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</row>
    <row r="139" spans="1:52" hidden="1" outlineLevel="1">
      <c r="A139" s="62">
        <v>44440</v>
      </c>
      <c r="B139" s="120">
        <v>5868.0035499599999</v>
      </c>
      <c r="C139" s="120">
        <v>2636.6159440599999</v>
      </c>
      <c r="D139" s="120">
        <v>35.037137569999999</v>
      </c>
      <c r="E139" s="120">
        <v>1203.1615342499999</v>
      </c>
      <c r="F139" s="120">
        <v>352.68198990000002</v>
      </c>
      <c r="G139" s="120">
        <v>7.2326639999999998E-2</v>
      </c>
      <c r="H139" s="120">
        <v>201.56865454000001</v>
      </c>
      <c r="I139" s="120">
        <v>917.12341471000002</v>
      </c>
      <c r="J139" s="120">
        <v>119.56785465</v>
      </c>
      <c r="K139" s="120">
        <v>5.1903858600000001</v>
      </c>
      <c r="L139" s="120">
        <v>7.7780086199999996</v>
      </c>
      <c r="M139" s="120">
        <v>0</v>
      </c>
      <c r="N139" s="120">
        <v>360.06777025999997</v>
      </c>
      <c r="O139" s="120">
        <v>3.66482983</v>
      </c>
      <c r="P139" s="120">
        <v>5.0110703599999997</v>
      </c>
      <c r="Q139" s="120">
        <v>0.99235271000000003</v>
      </c>
      <c r="R139" s="120">
        <v>19.217331210000001</v>
      </c>
      <c r="S139" s="120">
        <v>0</v>
      </c>
      <c r="T139" s="120">
        <v>0.25294479000000003</v>
      </c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</row>
    <row r="140" spans="1:52">
      <c r="A140" s="62">
        <v>44470</v>
      </c>
      <c r="B140" s="120">
        <v>6157.7886699299997</v>
      </c>
      <c r="C140" s="120">
        <v>2644.3303981600002</v>
      </c>
      <c r="D140" s="120">
        <v>43.747235230000001</v>
      </c>
      <c r="E140" s="120">
        <v>1378.3800198900001</v>
      </c>
      <c r="F140" s="120">
        <v>386.80075527000002</v>
      </c>
      <c r="G140" s="120">
        <v>1.26107586</v>
      </c>
      <c r="H140" s="120">
        <v>240.07025368000001</v>
      </c>
      <c r="I140" s="120">
        <v>929.83957898999995</v>
      </c>
      <c r="J140" s="120">
        <v>125.12551397999999</v>
      </c>
      <c r="K140" s="120">
        <v>4.91337416</v>
      </c>
      <c r="L140" s="120">
        <v>12.417405110000001</v>
      </c>
      <c r="M140" s="120">
        <v>0</v>
      </c>
      <c r="N140" s="120">
        <v>359.5511727</v>
      </c>
      <c r="O140" s="120">
        <v>4.6461059100000002</v>
      </c>
      <c r="P140" s="120">
        <v>6.0007850100000004</v>
      </c>
      <c r="Q140" s="120">
        <v>0.97594161999999995</v>
      </c>
      <c r="R140" s="120">
        <v>19.645558569999999</v>
      </c>
      <c r="S140" s="120">
        <v>0</v>
      </c>
      <c r="T140" s="120">
        <v>8.349579E-2</v>
      </c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</row>
    <row r="141" spans="1:52">
      <c r="A141" s="62">
        <v>44501</v>
      </c>
      <c r="B141" s="120">
        <v>6111.1527916100003</v>
      </c>
      <c r="C141" s="120">
        <v>2595.7973996000001</v>
      </c>
      <c r="D141" s="120">
        <v>42.461046209999999</v>
      </c>
      <c r="E141" s="120">
        <v>1419.3469332499999</v>
      </c>
      <c r="F141" s="120">
        <v>305.37164546000002</v>
      </c>
      <c r="G141" s="120">
        <v>1.15216326</v>
      </c>
      <c r="H141" s="120">
        <v>202.75663903</v>
      </c>
      <c r="I141" s="120">
        <v>994.91287221000005</v>
      </c>
      <c r="J141" s="120">
        <v>127.01827994</v>
      </c>
      <c r="K141" s="120">
        <v>5.4584232699999999</v>
      </c>
      <c r="L141" s="120">
        <v>16.63144861</v>
      </c>
      <c r="M141" s="120">
        <v>0</v>
      </c>
      <c r="N141" s="120">
        <v>359.22194490999999</v>
      </c>
      <c r="O141" s="120">
        <v>11.01124194</v>
      </c>
      <c r="P141" s="120">
        <v>9.1648899000000004</v>
      </c>
      <c r="Q141" s="120">
        <v>1.4676338200000001</v>
      </c>
      <c r="R141" s="120">
        <v>19.200685700000001</v>
      </c>
      <c r="S141" s="120">
        <v>0</v>
      </c>
      <c r="T141" s="120">
        <v>0.1795445</v>
      </c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</row>
    <row r="142" spans="1:52">
      <c r="A142" s="62">
        <v>44531</v>
      </c>
      <c r="B142" s="120">
        <v>6182.1516473399997</v>
      </c>
      <c r="C142" s="120">
        <v>2647.0746405300001</v>
      </c>
      <c r="D142" s="120">
        <v>42.551381399999997</v>
      </c>
      <c r="E142" s="120">
        <v>1471.05409826</v>
      </c>
      <c r="F142" s="120">
        <v>252.70462479</v>
      </c>
      <c r="G142" s="120">
        <v>1.4350774100000001</v>
      </c>
      <c r="H142" s="120">
        <v>184.46230514999999</v>
      </c>
      <c r="I142" s="120">
        <v>1030.14976185</v>
      </c>
      <c r="J142" s="120">
        <v>125.02395235</v>
      </c>
      <c r="K142" s="120">
        <v>5.1264802100000004</v>
      </c>
      <c r="L142" s="120">
        <v>18.48464139</v>
      </c>
      <c r="M142" s="120">
        <v>0</v>
      </c>
      <c r="N142" s="120">
        <v>360.08324983</v>
      </c>
      <c r="O142" s="120">
        <v>10.9163023</v>
      </c>
      <c r="P142" s="120">
        <v>10.434250479999999</v>
      </c>
      <c r="Q142" s="120">
        <v>1.41454696</v>
      </c>
      <c r="R142" s="120">
        <v>21.19524045</v>
      </c>
      <c r="S142" s="120">
        <v>0</v>
      </c>
      <c r="T142" s="120">
        <v>4.1093979999999995E-2</v>
      </c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</row>
    <row r="143" spans="1:52">
      <c r="A143" s="62">
        <v>44562</v>
      </c>
      <c r="B143" s="120">
        <v>6424.33387743</v>
      </c>
      <c r="C143" s="120">
        <v>2759.67150649</v>
      </c>
      <c r="D143" s="120">
        <v>41.024552470000003</v>
      </c>
      <c r="E143" s="120">
        <v>1560.5187820799999</v>
      </c>
      <c r="F143" s="120">
        <v>238.72315663000001</v>
      </c>
      <c r="G143" s="120">
        <v>2.22876472</v>
      </c>
      <c r="H143" s="120">
        <v>234.85056896</v>
      </c>
      <c r="I143" s="120">
        <v>1029.6037058899999</v>
      </c>
      <c r="J143" s="120">
        <v>124.94258935000001</v>
      </c>
      <c r="K143" s="120">
        <v>5.0157489499999999</v>
      </c>
      <c r="L143" s="120">
        <v>19.05833217</v>
      </c>
      <c r="M143" s="120">
        <v>0</v>
      </c>
      <c r="N143" s="120">
        <v>364.05245841999999</v>
      </c>
      <c r="O143" s="120">
        <v>9.6195472100000003</v>
      </c>
      <c r="P143" s="120">
        <v>12.60097028</v>
      </c>
      <c r="Q143" s="120">
        <v>1.36016421</v>
      </c>
      <c r="R143" s="120">
        <v>20.998486669999998</v>
      </c>
      <c r="S143" s="120">
        <v>0</v>
      </c>
      <c r="T143" s="120">
        <v>6.4542929999999998E-2</v>
      </c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</row>
    <row r="144" spans="1:52">
      <c r="A144" s="62">
        <v>44593</v>
      </c>
      <c r="B144" s="120">
        <v>6406.0538715100001</v>
      </c>
      <c r="C144" s="120">
        <v>2675.73839146</v>
      </c>
      <c r="D144" s="120">
        <v>52.155022719999998</v>
      </c>
      <c r="E144" s="120">
        <v>1581.1467647100001</v>
      </c>
      <c r="F144" s="120">
        <v>270.04975440999999</v>
      </c>
      <c r="G144" s="120">
        <v>2.4283039</v>
      </c>
      <c r="H144" s="120">
        <v>243.65485611</v>
      </c>
      <c r="I144" s="120">
        <v>1037.86481873</v>
      </c>
      <c r="J144" s="120">
        <v>122.75352863000001</v>
      </c>
      <c r="K144" s="120">
        <v>4.7356972300000004</v>
      </c>
      <c r="L144" s="120">
        <v>17.661651970000001</v>
      </c>
      <c r="M144" s="120">
        <v>0</v>
      </c>
      <c r="N144" s="120">
        <v>352.43140986999998</v>
      </c>
      <c r="O144" s="120">
        <v>10.70486221</v>
      </c>
      <c r="P144" s="120">
        <v>12.1018025</v>
      </c>
      <c r="Q144" s="120">
        <v>1.3137590299999999</v>
      </c>
      <c r="R144" s="120">
        <v>21.272145330000001</v>
      </c>
      <c r="S144" s="120">
        <v>0</v>
      </c>
      <c r="T144" s="120">
        <v>4.1102699999999999E-2</v>
      </c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</row>
    <row r="145" spans="1:52">
      <c r="A145" s="62">
        <v>44621</v>
      </c>
      <c r="B145" s="120">
        <v>6529.8929158800001</v>
      </c>
      <c r="C145" s="120">
        <v>2853.46584433</v>
      </c>
      <c r="D145" s="120">
        <v>52.50103652</v>
      </c>
      <c r="E145" s="120">
        <v>1583.28861628</v>
      </c>
      <c r="F145" s="120">
        <v>262.30421171</v>
      </c>
      <c r="G145" s="120">
        <v>0.83535302</v>
      </c>
      <c r="H145" s="120">
        <v>197.67736762000001</v>
      </c>
      <c r="I145" s="120">
        <v>1038.63901584</v>
      </c>
      <c r="J145" s="120">
        <v>117.87294835</v>
      </c>
      <c r="K145" s="120">
        <v>4.5075012900000004</v>
      </c>
      <c r="L145" s="120">
        <v>17.811503380000001</v>
      </c>
      <c r="M145" s="120">
        <v>0</v>
      </c>
      <c r="N145" s="120">
        <v>356.04036194999998</v>
      </c>
      <c r="O145" s="120">
        <v>10.27544348</v>
      </c>
      <c r="P145" s="120">
        <v>12.130068980000001</v>
      </c>
      <c r="Q145" s="120">
        <v>1.3234358900000001</v>
      </c>
      <c r="R145" s="120">
        <v>21.179106999999998</v>
      </c>
      <c r="S145" s="120">
        <v>0</v>
      </c>
      <c r="T145" s="120">
        <v>4.1100240000000003E-2</v>
      </c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</row>
    <row r="146" spans="1:52">
      <c r="A146" s="62">
        <v>44652</v>
      </c>
      <c r="B146" s="120">
        <v>7563.7952627200002</v>
      </c>
      <c r="C146" s="120">
        <v>4003.6562856199998</v>
      </c>
      <c r="D146" s="120">
        <v>68.742778200000004</v>
      </c>
      <c r="E146" s="120">
        <v>1580.3254832800001</v>
      </c>
      <c r="F146" s="120">
        <v>209.61976819</v>
      </c>
      <c r="G146" s="120">
        <v>0.82489984999999999</v>
      </c>
      <c r="H146" s="120">
        <v>150.71694966000001</v>
      </c>
      <c r="I146" s="120">
        <v>1011.63582334</v>
      </c>
      <c r="J146" s="120">
        <v>117.2726189</v>
      </c>
      <c r="K146" s="120">
        <v>4.1706713000000004</v>
      </c>
      <c r="L146" s="120">
        <v>17.691517990000001</v>
      </c>
      <c r="M146" s="120">
        <v>0</v>
      </c>
      <c r="N146" s="120">
        <v>355.64209929999998</v>
      </c>
      <c r="O146" s="120">
        <v>9.9838344800000005</v>
      </c>
      <c r="P146" s="120">
        <v>10.968776139999999</v>
      </c>
      <c r="Q146" s="120">
        <v>1.3218839200000001</v>
      </c>
      <c r="R146" s="120">
        <v>21.180766309999999</v>
      </c>
      <c r="S146" s="120">
        <v>0</v>
      </c>
      <c r="T146" s="120">
        <v>4.1106240000000002E-2</v>
      </c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</row>
    <row r="147" spans="1:52">
      <c r="A147" s="62">
        <v>44682</v>
      </c>
      <c r="B147" s="120">
        <v>8512.7437542099997</v>
      </c>
      <c r="C147" s="120">
        <v>4944.9778875299999</v>
      </c>
      <c r="D147" s="120">
        <v>73.404703150000003</v>
      </c>
      <c r="E147" s="120">
        <v>1568.0487754599999</v>
      </c>
      <c r="F147" s="120">
        <v>243.40808899000001</v>
      </c>
      <c r="G147" s="120">
        <v>0.61635116000000001</v>
      </c>
      <c r="H147" s="120">
        <v>135.76334946</v>
      </c>
      <c r="I147" s="120">
        <v>998.22669242999996</v>
      </c>
      <c r="J147" s="120">
        <v>123.69801031</v>
      </c>
      <c r="K147" s="120">
        <v>3.9281025299999999</v>
      </c>
      <c r="L147" s="120">
        <v>18.48008132</v>
      </c>
      <c r="M147" s="120">
        <v>0</v>
      </c>
      <c r="N147" s="120">
        <v>359.92624996000001</v>
      </c>
      <c r="O147" s="120">
        <v>9.3322383099999993</v>
      </c>
      <c r="P147" s="120">
        <v>11.687024640000001</v>
      </c>
      <c r="Q147" s="120">
        <v>1.19523454</v>
      </c>
      <c r="R147" s="120">
        <v>20.009852179999999</v>
      </c>
      <c r="S147" s="120">
        <v>0</v>
      </c>
      <c r="T147" s="120">
        <v>4.1112240000000001E-2</v>
      </c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</row>
    <row r="148" spans="1:52">
      <c r="A148" s="62">
        <v>44713</v>
      </c>
      <c r="B148" s="120">
        <v>8784.6228447800004</v>
      </c>
      <c r="C148" s="120">
        <v>5207.5242620199997</v>
      </c>
      <c r="D148" s="120">
        <v>73.810418650000003</v>
      </c>
      <c r="E148" s="120">
        <v>1564.24686959</v>
      </c>
      <c r="F148" s="120">
        <v>245.22003647</v>
      </c>
      <c r="G148" s="120">
        <v>3.9141357700000001</v>
      </c>
      <c r="H148" s="120">
        <v>135.49750051000001</v>
      </c>
      <c r="I148" s="120">
        <v>999.90236060999996</v>
      </c>
      <c r="J148" s="120">
        <v>133.13407476</v>
      </c>
      <c r="K148" s="120">
        <v>3.6988510200000002</v>
      </c>
      <c r="L148" s="120">
        <v>17.56117205</v>
      </c>
      <c r="M148" s="120">
        <v>0</v>
      </c>
      <c r="N148" s="120">
        <v>359.93724387999998</v>
      </c>
      <c r="O148" s="120">
        <v>8.4731074900000003</v>
      </c>
      <c r="P148" s="120">
        <v>11.23683479</v>
      </c>
      <c r="Q148" s="120">
        <v>1.0951449499999999</v>
      </c>
      <c r="R148" s="120">
        <v>19.329713980000001</v>
      </c>
      <c r="S148" s="120">
        <v>0</v>
      </c>
      <c r="T148" s="120">
        <v>4.111824E-2</v>
      </c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</row>
    <row r="149" spans="1:52">
      <c r="A149" s="62">
        <v>44743</v>
      </c>
      <c r="B149" s="120">
        <v>8995.9489179499997</v>
      </c>
      <c r="C149" s="120">
        <v>5346.5002591599996</v>
      </c>
      <c r="D149" s="120">
        <v>88.826541570000003</v>
      </c>
      <c r="E149" s="120">
        <v>1604.3831295</v>
      </c>
      <c r="F149" s="120">
        <v>307.91097660999998</v>
      </c>
      <c r="G149" s="120">
        <v>5.3505011199999997</v>
      </c>
      <c r="H149" s="120">
        <v>134.18190053999999</v>
      </c>
      <c r="I149" s="120">
        <v>973.62919872999998</v>
      </c>
      <c r="J149" s="120">
        <v>101.59876142</v>
      </c>
      <c r="K149" s="120">
        <v>3.40986162</v>
      </c>
      <c r="L149" s="120">
        <v>16.39706142</v>
      </c>
      <c r="M149" s="120">
        <v>0</v>
      </c>
      <c r="N149" s="120">
        <v>375.05803087999999</v>
      </c>
      <c r="O149" s="120">
        <v>8.5257151100000002</v>
      </c>
      <c r="P149" s="120">
        <v>10.17372529</v>
      </c>
      <c r="Q149" s="120">
        <v>1.03859426</v>
      </c>
      <c r="R149" s="120">
        <v>18.923503780000001</v>
      </c>
      <c r="S149" s="120">
        <v>3.2700000000000002E-5</v>
      </c>
      <c r="T149" s="120">
        <v>4.1124239999999999E-2</v>
      </c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</row>
    <row r="150" spans="1:52">
      <c r="A150" s="62">
        <v>44774</v>
      </c>
      <c r="B150" s="120">
        <v>9052.2275811799991</v>
      </c>
      <c r="C150" s="120">
        <v>5524.2107649500003</v>
      </c>
      <c r="D150" s="120">
        <v>88.768308619999999</v>
      </c>
      <c r="E150" s="120">
        <v>1432.2259517299999</v>
      </c>
      <c r="F150" s="120">
        <v>351.31885939</v>
      </c>
      <c r="G150" s="120">
        <v>5.1522442699999997</v>
      </c>
      <c r="H150" s="120">
        <v>129.78316083000001</v>
      </c>
      <c r="I150" s="120">
        <v>1010.3058501</v>
      </c>
      <c r="J150" s="120">
        <v>79.067672220000006</v>
      </c>
      <c r="K150" s="120">
        <v>3.13802848</v>
      </c>
      <c r="L150" s="120">
        <v>16.21847781</v>
      </c>
      <c r="M150" s="120">
        <v>0</v>
      </c>
      <c r="N150" s="120">
        <v>375.74207459000002</v>
      </c>
      <c r="O150" s="120">
        <v>8.2370240199999998</v>
      </c>
      <c r="P150" s="120">
        <v>9.0015886399999996</v>
      </c>
      <c r="Q150" s="120">
        <v>0.96370389999999995</v>
      </c>
      <c r="R150" s="120">
        <v>18.052741390000001</v>
      </c>
      <c r="S150" s="120">
        <v>0</v>
      </c>
      <c r="T150" s="120">
        <v>4.1130239999999998E-2</v>
      </c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</row>
    <row r="151" spans="1:52">
      <c r="A151" s="62">
        <v>44805</v>
      </c>
      <c r="B151" s="120">
        <v>9025.4157613999996</v>
      </c>
      <c r="C151" s="120">
        <v>5539.8452305399996</v>
      </c>
      <c r="D151" s="120">
        <v>88.247343499999999</v>
      </c>
      <c r="E151" s="120">
        <v>1378.67274303</v>
      </c>
      <c r="F151" s="120">
        <v>353.37837730000001</v>
      </c>
      <c r="G151" s="120">
        <v>4.9479398100000003</v>
      </c>
      <c r="H151" s="120">
        <v>127.61229647</v>
      </c>
      <c r="I151" s="120">
        <v>1042.0581549200001</v>
      </c>
      <c r="J151" s="120">
        <v>59.964252500000001</v>
      </c>
      <c r="K151" s="120">
        <v>2.8812618300000001</v>
      </c>
      <c r="L151" s="120">
        <v>15.8960483</v>
      </c>
      <c r="M151" s="120">
        <v>0</v>
      </c>
      <c r="N151" s="120">
        <v>376.87221385999999</v>
      </c>
      <c r="O151" s="120">
        <v>7.8233456099999996</v>
      </c>
      <c r="P151" s="120">
        <v>8.70654723</v>
      </c>
      <c r="Q151" s="120">
        <v>0.90753565000000003</v>
      </c>
      <c r="R151" s="120">
        <v>17.561334609999999</v>
      </c>
      <c r="S151" s="120">
        <v>0</v>
      </c>
      <c r="T151" s="120">
        <v>4.1136239999999998E-2</v>
      </c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</row>
    <row r="152" spans="1:52">
      <c r="A152" s="62">
        <v>44835</v>
      </c>
      <c r="B152" s="120">
        <v>8962.3860695500007</v>
      </c>
      <c r="C152" s="120">
        <v>5473.4250784200003</v>
      </c>
      <c r="D152" s="120">
        <v>86.266484680000005</v>
      </c>
      <c r="E152" s="120">
        <v>1344.9847607500001</v>
      </c>
      <c r="F152" s="120">
        <v>355.63479639000002</v>
      </c>
      <c r="G152" s="120">
        <v>4.6971302799999997</v>
      </c>
      <c r="H152" s="120">
        <v>126.80486625</v>
      </c>
      <c r="I152" s="120">
        <v>1061.19310847</v>
      </c>
      <c r="J152" s="120">
        <v>73.623802130000001</v>
      </c>
      <c r="K152" s="120">
        <v>2.6162080799999998</v>
      </c>
      <c r="L152" s="120">
        <v>15.41698216</v>
      </c>
      <c r="M152" s="120">
        <v>0</v>
      </c>
      <c r="N152" s="120">
        <v>374.05565609000001</v>
      </c>
      <c r="O152" s="120">
        <v>17.51123741</v>
      </c>
      <c r="P152" s="120">
        <v>8.2226445300000002</v>
      </c>
      <c r="Q152" s="120">
        <v>0.84845177000000005</v>
      </c>
      <c r="R152" s="120">
        <v>17.043719899999999</v>
      </c>
      <c r="S152" s="120">
        <v>0</v>
      </c>
      <c r="T152" s="120">
        <v>4.1142239999999997E-2</v>
      </c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</row>
  </sheetData>
  <mergeCells count="22">
    <mergeCell ref="F7:F9"/>
    <mergeCell ref="P7:P9"/>
    <mergeCell ref="Q7:Q9"/>
    <mergeCell ref="N7:N9"/>
    <mergeCell ref="O7:O9"/>
    <mergeCell ref="M7:M9"/>
    <mergeCell ref="A4:B4"/>
    <mergeCell ref="A6:A9"/>
    <mergeCell ref="B6:B9"/>
    <mergeCell ref="C6:T6"/>
    <mergeCell ref="C7:C9"/>
    <mergeCell ref="D7:D9"/>
    <mergeCell ref="R7:R9"/>
    <mergeCell ref="S7:S9"/>
    <mergeCell ref="G7:G9"/>
    <mergeCell ref="H7:H9"/>
    <mergeCell ref="T7:T9"/>
    <mergeCell ref="I7:I9"/>
    <mergeCell ref="J7:J9"/>
    <mergeCell ref="K7:K9"/>
    <mergeCell ref="L7:L9"/>
    <mergeCell ref="E7:E9"/>
  </mergeCells>
  <hyperlinks>
    <hyperlink ref="A3" location="'на звітну дату'!A1" display="Кредити, надані депозитними корпораціями (крім Національного банку України) нефінансовим корпораціям, у розрізі видів економічної діяльності"/>
    <hyperlink ref="A1" location="Зміст!A1" display="Зміст"/>
  </hyperlinks>
  <printOptions horizontalCentered="1"/>
  <pageMargins left="0.39370078740157483" right="0.19685039370078741" top="0.39370078740157483" bottom="0.39370078740157483" header="0.19685039370078741" footer="0.19685039370078741"/>
  <pageSetup paperSize="9" scale="63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3" tint="0.39997558519241921"/>
    <outlinePr summaryBelow="0"/>
  </sheetPr>
  <dimension ref="A1:T152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8" style="82" customWidth="1"/>
    <col min="2" max="2" width="12.33203125" style="76" customWidth="1"/>
    <col min="3" max="3" width="15.109375" style="76" customWidth="1"/>
    <col min="4" max="11" width="9.44140625" style="71" customWidth="1"/>
    <col min="12" max="13" width="12.33203125" style="76" customWidth="1"/>
    <col min="14" max="14" width="9.109375" style="76" collapsed="1"/>
    <col min="15" max="16384" width="9.109375" style="76"/>
  </cols>
  <sheetData>
    <row r="1" spans="1:20" ht="14.4">
      <c r="A1" s="108" t="s">
        <v>173</v>
      </c>
    </row>
    <row r="2" spans="1:20" ht="5.25" customHeight="1"/>
    <row r="3" spans="1:20" ht="26.25" customHeight="1">
      <c r="A3" s="225" t="s">
        <v>68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20" ht="12.75" customHeight="1">
      <c r="A4" s="56" t="s">
        <v>62</v>
      </c>
    </row>
    <row r="5" spans="1:20" ht="12.75" customHeight="1">
      <c r="A5" s="77" t="s">
        <v>239</v>
      </c>
    </row>
    <row r="6" spans="1:20" s="78" customFormat="1">
      <c r="A6" s="227" t="s">
        <v>0</v>
      </c>
      <c r="B6" s="223" t="s">
        <v>1</v>
      </c>
      <c r="C6" s="223" t="s">
        <v>55</v>
      </c>
      <c r="D6" s="205" t="s">
        <v>2</v>
      </c>
      <c r="E6" s="205"/>
      <c r="F6" s="205"/>
      <c r="G6" s="205"/>
      <c r="H6" s="205"/>
      <c r="I6" s="205"/>
      <c r="J6" s="205"/>
      <c r="K6" s="205"/>
      <c r="L6" s="223" t="s">
        <v>54</v>
      </c>
      <c r="M6" s="228" t="s">
        <v>53</v>
      </c>
    </row>
    <row r="7" spans="1:20" s="78" customFormat="1">
      <c r="A7" s="227"/>
      <c r="B7" s="223"/>
      <c r="C7" s="223"/>
      <c r="D7" s="205" t="s">
        <v>17</v>
      </c>
      <c r="E7" s="206"/>
      <c r="F7" s="206"/>
      <c r="G7" s="206"/>
      <c r="H7" s="205" t="s">
        <v>9</v>
      </c>
      <c r="I7" s="206"/>
      <c r="J7" s="206"/>
      <c r="K7" s="206"/>
      <c r="L7" s="223"/>
      <c r="M7" s="228"/>
    </row>
    <row r="8" spans="1:20" ht="27.6">
      <c r="A8" s="227"/>
      <c r="B8" s="223"/>
      <c r="C8" s="223"/>
      <c r="D8" s="79" t="s">
        <v>13</v>
      </c>
      <c r="E8" s="79" t="s">
        <v>10</v>
      </c>
      <c r="F8" s="79" t="s">
        <v>11</v>
      </c>
      <c r="G8" s="79" t="s">
        <v>12</v>
      </c>
      <c r="H8" s="79" t="s">
        <v>13</v>
      </c>
      <c r="I8" s="79" t="s">
        <v>10</v>
      </c>
      <c r="J8" s="79" t="s">
        <v>11</v>
      </c>
      <c r="K8" s="79" t="s">
        <v>12</v>
      </c>
      <c r="L8" s="223"/>
      <c r="M8" s="228"/>
    </row>
    <row r="9" spans="1:20" hidden="1">
      <c r="A9" s="136"/>
      <c r="B9" s="135"/>
      <c r="C9" s="135"/>
      <c r="D9" s="134"/>
      <c r="E9" s="134"/>
      <c r="F9" s="134"/>
      <c r="G9" s="134"/>
      <c r="H9" s="134"/>
      <c r="I9" s="134"/>
      <c r="J9" s="134"/>
      <c r="K9" s="134"/>
      <c r="L9" s="135"/>
      <c r="M9" s="137"/>
    </row>
    <row r="10" spans="1:20" collapsed="1">
      <c r="A10" s="80">
        <v>1</v>
      </c>
      <c r="B10" s="81">
        <v>2</v>
      </c>
      <c r="C10" s="80">
        <v>3</v>
      </c>
      <c r="D10" s="81">
        <v>4</v>
      </c>
      <c r="E10" s="80">
        <v>5</v>
      </c>
      <c r="F10" s="81">
        <v>6</v>
      </c>
      <c r="G10" s="80">
        <v>7</v>
      </c>
      <c r="H10" s="81">
        <v>8</v>
      </c>
      <c r="I10" s="80">
        <v>9</v>
      </c>
      <c r="J10" s="81">
        <v>10</v>
      </c>
      <c r="K10" s="80">
        <v>11</v>
      </c>
      <c r="L10" s="81">
        <v>12</v>
      </c>
      <c r="M10" s="80">
        <v>13</v>
      </c>
    </row>
    <row r="11" spans="1:20" hidden="1" outlineLevel="1">
      <c r="A11" s="62">
        <v>40544</v>
      </c>
      <c r="B11" s="120">
        <v>2489.43325856</v>
      </c>
      <c r="C11" s="120"/>
      <c r="D11" s="89"/>
      <c r="E11" s="89"/>
      <c r="F11" s="89"/>
      <c r="G11" s="89"/>
      <c r="H11" s="89"/>
      <c r="I11" s="89"/>
      <c r="J11" s="89"/>
      <c r="K11" s="89"/>
      <c r="L11" s="120"/>
      <c r="M11" s="120"/>
      <c r="N11" s="120"/>
      <c r="O11" s="120"/>
      <c r="P11" s="120"/>
      <c r="Q11" s="120"/>
      <c r="R11" s="120"/>
      <c r="S11" s="120"/>
      <c r="T11" s="120"/>
    </row>
    <row r="12" spans="1:20" hidden="1" outlineLevel="1">
      <c r="A12" s="62">
        <v>40575</v>
      </c>
      <c r="B12" s="120">
        <v>2540.0696884200001</v>
      </c>
      <c r="C12" s="120"/>
      <c r="D12" s="89"/>
      <c r="E12" s="89"/>
      <c r="F12" s="89"/>
      <c r="G12" s="89"/>
      <c r="H12" s="89"/>
      <c r="I12" s="89"/>
      <c r="J12" s="89"/>
      <c r="K12" s="89"/>
      <c r="L12" s="120"/>
      <c r="M12" s="120"/>
      <c r="N12" s="120"/>
      <c r="O12" s="120"/>
      <c r="P12" s="120"/>
      <c r="Q12" s="120"/>
      <c r="R12" s="120"/>
      <c r="S12" s="120"/>
      <c r="T12" s="120"/>
    </row>
    <row r="13" spans="1:20" hidden="1" outlineLevel="1">
      <c r="A13" s="62">
        <v>40603</v>
      </c>
      <c r="B13" s="120">
        <v>2596.5587335</v>
      </c>
      <c r="C13" s="120"/>
      <c r="D13" s="89"/>
      <c r="E13" s="89"/>
      <c r="F13" s="89"/>
      <c r="G13" s="89"/>
      <c r="H13" s="89"/>
      <c r="I13" s="89"/>
      <c r="J13" s="89"/>
      <c r="K13" s="89"/>
      <c r="L13" s="120"/>
      <c r="M13" s="120"/>
      <c r="N13" s="120"/>
      <c r="O13" s="120"/>
      <c r="P13" s="120"/>
      <c r="Q13" s="120"/>
      <c r="R13" s="120"/>
      <c r="S13" s="120"/>
      <c r="T13" s="120"/>
    </row>
    <row r="14" spans="1:20" hidden="1" outlineLevel="1">
      <c r="A14" s="62">
        <v>40634</v>
      </c>
      <c r="B14" s="120">
        <v>2659.5184011000001</v>
      </c>
      <c r="C14" s="120"/>
      <c r="D14" s="89"/>
      <c r="E14" s="89"/>
      <c r="F14" s="89"/>
      <c r="G14" s="89"/>
      <c r="H14" s="89"/>
      <c r="I14" s="89"/>
      <c r="J14" s="89"/>
      <c r="K14" s="89"/>
      <c r="L14" s="120"/>
      <c r="M14" s="120"/>
      <c r="N14" s="120"/>
      <c r="O14" s="120"/>
      <c r="P14" s="120"/>
      <c r="Q14" s="120"/>
      <c r="R14" s="120"/>
      <c r="S14" s="120"/>
      <c r="T14" s="120"/>
    </row>
    <row r="15" spans="1:20" hidden="1" outlineLevel="1">
      <c r="A15" s="62">
        <v>40664</v>
      </c>
      <c r="B15" s="120">
        <v>2723.7675920900001</v>
      </c>
      <c r="C15" s="120"/>
      <c r="D15" s="89"/>
      <c r="E15" s="89"/>
      <c r="F15" s="89"/>
      <c r="G15" s="89"/>
      <c r="H15" s="89"/>
      <c r="I15" s="89"/>
      <c r="J15" s="89"/>
      <c r="K15" s="89"/>
      <c r="L15" s="120"/>
      <c r="M15" s="120"/>
      <c r="N15" s="120"/>
      <c r="O15" s="120"/>
      <c r="P15" s="120"/>
      <c r="Q15" s="120"/>
      <c r="R15" s="120"/>
      <c r="S15" s="120"/>
      <c r="T15" s="120"/>
    </row>
    <row r="16" spans="1:20" hidden="1" outlineLevel="1">
      <c r="A16" s="62">
        <v>40695</v>
      </c>
      <c r="B16" s="120">
        <v>2626.3533908999998</v>
      </c>
      <c r="C16" s="120"/>
      <c r="D16" s="89"/>
      <c r="E16" s="89"/>
      <c r="F16" s="89"/>
      <c r="G16" s="89"/>
      <c r="H16" s="89"/>
      <c r="I16" s="89"/>
      <c r="J16" s="89"/>
      <c r="K16" s="89"/>
      <c r="L16" s="120"/>
      <c r="M16" s="120"/>
      <c r="N16" s="120"/>
      <c r="O16" s="120"/>
      <c r="P16" s="120"/>
      <c r="Q16" s="120"/>
      <c r="R16" s="120"/>
      <c r="S16" s="120"/>
      <c r="T16" s="120"/>
    </row>
    <row r="17" spans="1:20" hidden="1" outlineLevel="1">
      <c r="A17" s="62">
        <v>40725</v>
      </c>
      <c r="B17" s="120">
        <v>2679.3053369300001</v>
      </c>
      <c r="C17" s="120"/>
      <c r="D17" s="89"/>
      <c r="E17" s="89"/>
      <c r="F17" s="89"/>
      <c r="G17" s="89"/>
      <c r="H17" s="89"/>
      <c r="I17" s="89"/>
      <c r="J17" s="89"/>
      <c r="K17" s="89"/>
      <c r="L17" s="120"/>
      <c r="M17" s="120"/>
      <c r="N17" s="120"/>
      <c r="O17" s="120"/>
      <c r="P17" s="120"/>
      <c r="Q17" s="120"/>
      <c r="R17" s="120"/>
      <c r="S17" s="120"/>
      <c r="T17" s="120"/>
    </row>
    <row r="18" spans="1:20" hidden="1" outlineLevel="1">
      <c r="A18" s="62">
        <v>40756</v>
      </c>
      <c r="B18" s="120">
        <v>2714.9409027299998</v>
      </c>
      <c r="C18" s="120"/>
      <c r="D18" s="89"/>
      <c r="E18" s="89"/>
      <c r="F18" s="89"/>
      <c r="G18" s="89"/>
      <c r="H18" s="89"/>
      <c r="I18" s="89"/>
      <c r="J18" s="89"/>
      <c r="K18" s="89"/>
      <c r="L18" s="120"/>
      <c r="M18" s="120"/>
      <c r="N18" s="120"/>
      <c r="O18" s="120"/>
      <c r="P18" s="120"/>
      <c r="Q18" s="120"/>
      <c r="R18" s="120"/>
      <c r="S18" s="120"/>
      <c r="T18" s="120"/>
    </row>
    <row r="19" spans="1:20" hidden="1" outlineLevel="1">
      <c r="A19" s="62">
        <v>40787</v>
      </c>
      <c r="B19" s="120">
        <v>2820.1733774499999</v>
      </c>
      <c r="C19" s="120"/>
      <c r="D19" s="89"/>
      <c r="E19" s="89"/>
      <c r="F19" s="89"/>
      <c r="G19" s="89"/>
      <c r="H19" s="89"/>
      <c r="I19" s="89"/>
      <c r="J19" s="89"/>
      <c r="K19" s="89"/>
      <c r="L19" s="120"/>
      <c r="M19" s="120"/>
      <c r="N19" s="120"/>
      <c r="O19" s="120"/>
      <c r="P19" s="120"/>
      <c r="Q19" s="120"/>
      <c r="R19" s="120"/>
      <c r="S19" s="120"/>
      <c r="T19" s="120"/>
    </row>
    <row r="20" spans="1:20" hidden="1" outlineLevel="1">
      <c r="A20" s="62">
        <v>40817</v>
      </c>
      <c r="B20" s="120">
        <v>2793.6517624500002</v>
      </c>
      <c r="C20" s="120"/>
      <c r="D20" s="89"/>
      <c r="E20" s="89"/>
      <c r="F20" s="89"/>
      <c r="G20" s="89"/>
      <c r="H20" s="89"/>
      <c r="I20" s="89"/>
      <c r="J20" s="89"/>
      <c r="K20" s="89"/>
      <c r="L20" s="120"/>
      <c r="M20" s="120"/>
      <c r="N20" s="120"/>
      <c r="O20" s="120"/>
      <c r="P20" s="120"/>
      <c r="Q20" s="120"/>
      <c r="R20" s="120"/>
      <c r="S20" s="120"/>
      <c r="T20" s="120"/>
    </row>
    <row r="21" spans="1:20" hidden="1" outlineLevel="1">
      <c r="A21" s="62">
        <v>40848</v>
      </c>
      <c r="B21" s="120">
        <v>2452.0385061699999</v>
      </c>
      <c r="C21" s="120"/>
      <c r="D21" s="89"/>
      <c r="E21" s="89"/>
      <c r="F21" s="89"/>
      <c r="G21" s="89"/>
      <c r="H21" s="89"/>
      <c r="I21" s="89"/>
      <c r="J21" s="89"/>
      <c r="K21" s="89"/>
      <c r="L21" s="120"/>
      <c r="M21" s="120"/>
      <c r="N21" s="120"/>
      <c r="O21" s="120"/>
      <c r="P21" s="120"/>
      <c r="Q21" s="120"/>
      <c r="R21" s="120"/>
      <c r="S21" s="120"/>
      <c r="T21" s="120"/>
    </row>
    <row r="22" spans="1:20" hidden="1" outlineLevel="1">
      <c r="A22" s="62">
        <v>40878</v>
      </c>
      <c r="B22" s="120">
        <v>2491.9141333600001</v>
      </c>
      <c r="C22" s="120"/>
      <c r="D22" s="89"/>
      <c r="E22" s="89"/>
      <c r="F22" s="89"/>
      <c r="G22" s="89"/>
      <c r="H22" s="89"/>
      <c r="I22" s="89"/>
      <c r="J22" s="89"/>
      <c r="K22" s="89"/>
      <c r="L22" s="120"/>
      <c r="M22" s="120"/>
      <c r="N22" s="120"/>
      <c r="O22" s="120"/>
      <c r="P22" s="120"/>
      <c r="Q22" s="120"/>
      <c r="R22" s="120"/>
      <c r="S22" s="120"/>
      <c r="T22" s="120"/>
    </row>
    <row r="23" spans="1:20" hidden="1" outlineLevel="1">
      <c r="A23" s="62">
        <v>40909</v>
      </c>
      <c r="B23" s="120">
        <v>2492.2440783000002</v>
      </c>
      <c r="C23" s="120"/>
      <c r="D23" s="89"/>
      <c r="E23" s="89"/>
      <c r="F23" s="89"/>
      <c r="G23" s="89"/>
      <c r="H23" s="89"/>
      <c r="I23" s="89"/>
      <c r="J23" s="89"/>
      <c r="K23" s="89"/>
      <c r="L23" s="120"/>
      <c r="M23" s="120"/>
      <c r="N23" s="120"/>
      <c r="O23" s="120"/>
      <c r="P23" s="120"/>
      <c r="Q23" s="120"/>
      <c r="R23" s="120"/>
      <c r="S23" s="120"/>
      <c r="T23" s="120"/>
    </row>
    <row r="24" spans="1:20" hidden="1" outlineLevel="1">
      <c r="A24" s="62">
        <v>40940</v>
      </c>
      <c r="B24" s="120">
        <v>2482.3793238399999</v>
      </c>
      <c r="C24" s="120"/>
      <c r="D24" s="89"/>
      <c r="E24" s="89"/>
      <c r="F24" s="89"/>
      <c r="G24" s="89"/>
      <c r="H24" s="89"/>
      <c r="I24" s="89"/>
      <c r="J24" s="89"/>
      <c r="K24" s="89"/>
      <c r="L24" s="120"/>
      <c r="M24" s="120"/>
      <c r="N24" s="120"/>
      <c r="O24" s="120"/>
      <c r="P24" s="120"/>
      <c r="Q24" s="120"/>
      <c r="R24" s="120"/>
      <c r="S24" s="120"/>
      <c r="T24" s="120"/>
    </row>
    <row r="25" spans="1:20" hidden="1" outlineLevel="1">
      <c r="A25" s="62">
        <v>40969</v>
      </c>
      <c r="B25" s="120">
        <v>2484.8294460699999</v>
      </c>
      <c r="C25" s="120"/>
      <c r="D25" s="89"/>
      <c r="E25" s="89"/>
      <c r="F25" s="89"/>
      <c r="G25" s="89"/>
      <c r="H25" s="89"/>
      <c r="I25" s="89"/>
      <c r="J25" s="89"/>
      <c r="K25" s="89"/>
      <c r="L25" s="120"/>
      <c r="M25" s="120"/>
      <c r="N25" s="120"/>
      <c r="O25" s="120"/>
      <c r="P25" s="120"/>
      <c r="Q25" s="120"/>
      <c r="R25" s="120"/>
      <c r="S25" s="120"/>
      <c r="T25" s="120"/>
    </row>
    <row r="26" spans="1:20" hidden="1" outlineLevel="1">
      <c r="A26" s="62">
        <v>41000</v>
      </c>
      <c r="B26" s="120">
        <v>2608.6691529300001</v>
      </c>
      <c r="C26" s="120"/>
      <c r="D26" s="89"/>
      <c r="E26" s="89"/>
      <c r="F26" s="89"/>
      <c r="G26" s="89"/>
      <c r="H26" s="89"/>
      <c r="I26" s="89"/>
      <c r="J26" s="89"/>
      <c r="K26" s="89"/>
      <c r="L26" s="120"/>
      <c r="M26" s="120"/>
      <c r="N26" s="120"/>
      <c r="O26" s="120"/>
      <c r="P26" s="120"/>
      <c r="Q26" s="120"/>
      <c r="R26" s="120"/>
      <c r="S26" s="120"/>
      <c r="T26" s="120"/>
    </row>
    <row r="27" spans="1:20" hidden="1" outlineLevel="1">
      <c r="A27" s="62">
        <v>41030</v>
      </c>
      <c r="B27" s="120">
        <v>2721.1149477899999</v>
      </c>
      <c r="C27" s="120"/>
      <c r="D27" s="89"/>
      <c r="E27" s="89"/>
      <c r="F27" s="89"/>
      <c r="G27" s="89"/>
      <c r="H27" s="89"/>
      <c r="I27" s="89"/>
      <c r="J27" s="89"/>
      <c r="K27" s="89"/>
      <c r="L27" s="120"/>
      <c r="M27" s="120"/>
      <c r="N27" s="120"/>
      <c r="O27" s="120"/>
      <c r="P27" s="120"/>
      <c r="Q27" s="120"/>
      <c r="R27" s="120"/>
      <c r="S27" s="120"/>
      <c r="T27" s="120"/>
    </row>
    <row r="28" spans="1:20" hidden="1" outlineLevel="1">
      <c r="A28" s="62">
        <v>41061</v>
      </c>
      <c r="B28" s="120">
        <v>2774.45260676</v>
      </c>
      <c r="C28" s="120"/>
      <c r="D28" s="89"/>
      <c r="E28" s="89"/>
      <c r="F28" s="89"/>
      <c r="G28" s="89"/>
      <c r="H28" s="89"/>
      <c r="I28" s="89"/>
      <c r="J28" s="89"/>
      <c r="K28" s="89"/>
      <c r="L28" s="120"/>
      <c r="M28" s="120"/>
      <c r="N28" s="120"/>
      <c r="O28" s="120"/>
      <c r="P28" s="120"/>
      <c r="Q28" s="120"/>
      <c r="R28" s="120"/>
      <c r="S28" s="120"/>
      <c r="T28" s="120"/>
    </row>
    <row r="29" spans="1:20" hidden="1" outlineLevel="1">
      <c r="A29" s="62">
        <v>41091</v>
      </c>
      <c r="B29" s="120">
        <v>2743.4638098999999</v>
      </c>
      <c r="C29" s="120"/>
      <c r="D29" s="89"/>
      <c r="E29" s="89"/>
      <c r="F29" s="89"/>
      <c r="G29" s="89"/>
      <c r="H29" s="89"/>
      <c r="I29" s="89"/>
      <c r="J29" s="89"/>
      <c r="K29" s="89"/>
      <c r="L29" s="120"/>
      <c r="M29" s="120"/>
      <c r="N29" s="120"/>
      <c r="O29" s="120"/>
      <c r="P29" s="120"/>
      <c r="Q29" s="120"/>
      <c r="R29" s="120"/>
      <c r="S29" s="120"/>
      <c r="T29" s="120"/>
    </row>
    <row r="30" spans="1:20" hidden="1" outlineLevel="1">
      <c r="A30" s="62">
        <v>41122</v>
      </c>
      <c r="B30" s="120">
        <v>2644.2082850400002</v>
      </c>
      <c r="C30" s="120"/>
      <c r="D30" s="89"/>
      <c r="E30" s="89"/>
      <c r="F30" s="89"/>
      <c r="G30" s="89"/>
      <c r="H30" s="89"/>
      <c r="I30" s="89"/>
      <c r="J30" s="89"/>
      <c r="K30" s="89"/>
      <c r="L30" s="120"/>
      <c r="M30" s="120"/>
      <c r="N30" s="120"/>
      <c r="O30" s="120"/>
      <c r="P30" s="120"/>
      <c r="Q30" s="120"/>
      <c r="R30" s="120"/>
      <c r="S30" s="120"/>
      <c r="T30" s="120"/>
    </row>
    <row r="31" spans="1:20" hidden="1" outlineLevel="1">
      <c r="A31" s="62">
        <v>41153</v>
      </c>
      <c r="B31" s="120">
        <v>2735.8053855100002</v>
      </c>
      <c r="C31" s="120"/>
      <c r="D31" s="89"/>
      <c r="E31" s="89"/>
      <c r="F31" s="89"/>
      <c r="G31" s="89"/>
      <c r="H31" s="89"/>
      <c r="I31" s="89"/>
      <c r="J31" s="89"/>
      <c r="K31" s="89"/>
      <c r="L31" s="120"/>
      <c r="M31" s="120"/>
      <c r="N31" s="120"/>
      <c r="O31" s="120"/>
      <c r="P31" s="120"/>
      <c r="Q31" s="120"/>
      <c r="R31" s="120"/>
      <c r="S31" s="120"/>
      <c r="T31" s="120"/>
    </row>
    <row r="32" spans="1:20" hidden="1" outlineLevel="1">
      <c r="A32" s="62">
        <v>41183</v>
      </c>
      <c r="B32" s="120">
        <v>2746.5773902699998</v>
      </c>
      <c r="C32" s="120"/>
      <c r="D32" s="89"/>
      <c r="E32" s="89"/>
      <c r="F32" s="89"/>
      <c r="G32" s="89"/>
      <c r="H32" s="89"/>
      <c r="I32" s="89"/>
      <c r="J32" s="89"/>
      <c r="K32" s="89"/>
      <c r="L32" s="120"/>
      <c r="M32" s="120"/>
      <c r="N32" s="120"/>
      <c r="O32" s="120"/>
      <c r="P32" s="120"/>
      <c r="Q32" s="120"/>
      <c r="R32" s="120"/>
      <c r="S32" s="120"/>
      <c r="T32" s="120"/>
    </row>
    <row r="33" spans="1:20" hidden="1" outlineLevel="1">
      <c r="A33" s="62">
        <v>41214</v>
      </c>
      <c r="B33" s="120">
        <v>2680.7128287099999</v>
      </c>
      <c r="C33" s="120"/>
      <c r="D33" s="89"/>
      <c r="E33" s="89"/>
      <c r="F33" s="89"/>
      <c r="G33" s="89"/>
      <c r="H33" s="89"/>
      <c r="I33" s="89"/>
      <c r="J33" s="89"/>
      <c r="K33" s="89"/>
      <c r="L33" s="120"/>
      <c r="M33" s="120"/>
      <c r="N33" s="120"/>
      <c r="O33" s="120"/>
      <c r="P33" s="120"/>
      <c r="Q33" s="120"/>
      <c r="R33" s="120"/>
      <c r="S33" s="120"/>
      <c r="T33" s="120"/>
    </row>
    <row r="34" spans="1:20" hidden="1" outlineLevel="1">
      <c r="A34" s="62">
        <v>41244</v>
      </c>
      <c r="B34" s="120">
        <v>2660.4338680300002</v>
      </c>
      <c r="C34" s="120"/>
      <c r="D34" s="89"/>
      <c r="E34" s="89"/>
      <c r="F34" s="89"/>
      <c r="G34" s="89"/>
      <c r="H34" s="89"/>
      <c r="I34" s="89"/>
      <c r="J34" s="89"/>
      <c r="K34" s="89"/>
      <c r="L34" s="120"/>
      <c r="M34" s="120"/>
      <c r="N34" s="120"/>
      <c r="O34" s="120"/>
      <c r="P34" s="120"/>
      <c r="Q34" s="120"/>
      <c r="R34" s="120"/>
      <c r="S34" s="120"/>
      <c r="T34" s="120"/>
    </row>
    <row r="35" spans="1:20" hidden="1" outlineLevel="1">
      <c r="A35" s="62">
        <v>41275</v>
      </c>
      <c r="B35" s="120">
        <v>2494.4085884400001</v>
      </c>
      <c r="C35" s="120"/>
      <c r="D35" s="89"/>
      <c r="E35" s="89"/>
      <c r="F35" s="89"/>
      <c r="G35" s="89"/>
      <c r="H35" s="89"/>
      <c r="I35" s="89"/>
      <c r="J35" s="89"/>
      <c r="K35" s="89"/>
      <c r="L35" s="120"/>
      <c r="M35" s="120"/>
      <c r="N35" s="120"/>
      <c r="O35" s="120"/>
      <c r="P35" s="120"/>
      <c r="Q35" s="120"/>
      <c r="R35" s="120"/>
      <c r="S35" s="120"/>
      <c r="T35" s="120"/>
    </row>
    <row r="36" spans="1:20" hidden="1" outlineLevel="1">
      <c r="A36" s="62">
        <v>41306</v>
      </c>
      <c r="B36" s="120">
        <v>2446.6004296400001</v>
      </c>
      <c r="C36" s="120"/>
      <c r="D36" s="89"/>
      <c r="E36" s="89"/>
      <c r="F36" s="89"/>
      <c r="G36" s="89"/>
      <c r="H36" s="89"/>
      <c r="I36" s="89"/>
      <c r="J36" s="89"/>
      <c r="K36" s="89"/>
      <c r="L36" s="120"/>
      <c r="M36" s="120"/>
      <c r="N36" s="120"/>
      <c r="O36" s="120"/>
      <c r="P36" s="120"/>
      <c r="Q36" s="120"/>
      <c r="R36" s="120"/>
      <c r="S36" s="120"/>
      <c r="T36" s="120"/>
    </row>
    <row r="37" spans="1:20" hidden="1" outlineLevel="1">
      <c r="A37" s="62">
        <v>41334</v>
      </c>
      <c r="B37" s="120">
        <v>2459.1945883200001</v>
      </c>
      <c r="C37" s="120"/>
      <c r="D37" s="89"/>
      <c r="E37" s="89"/>
      <c r="F37" s="89"/>
      <c r="G37" s="89"/>
      <c r="H37" s="89"/>
      <c r="I37" s="89"/>
      <c r="J37" s="89"/>
      <c r="K37" s="89"/>
      <c r="L37" s="120"/>
      <c r="M37" s="120"/>
      <c r="N37" s="120"/>
      <c r="O37" s="120"/>
      <c r="P37" s="120"/>
      <c r="Q37" s="120"/>
      <c r="R37" s="120"/>
      <c r="S37" s="120"/>
      <c r="T37" s="120"/>
    </row>
    <row r="38" spans="1:20" hidden="1" outlineLevel="1">
      <c r="A38" s="62">
        <v>41365</v>
      </c>
      <c r="B38" s="120">
        <v>2501.0178454500001</v>
      </c>
      <c r="C38" s="120"/>
      <c r="D38" s="89"/>
      <c r="E38" s="89"/>
      <c r="F38" s="89"/>
      <c r="G38" s="89"/>
      <c r="H38" s="89"/>
      <c r="I38" s="89"/>
      <c r="J38" s="89"/>
      <c r="K38" s="89"/>
      <c r="L38" s="120"/>
      <c r="M38" s="120"/>
      <c r="N38" s="120"/>
      <c r="O38" s="120"/>
      <c r="P38" s="120"/>
      <c r="Q38" s="120"/>
      <c r="R38" s="120"/>
      <c r="S38" s="120"/>
      <c r="T38" s="120"/>
    </row>
    <row r="39" spans="1:20" hidden="1" outlineLevel="1">
      <c r="A39" s="62">
        <v>41395</v>
      </c>
      <c r="B39" s="120">
        <v>2454.7348998699999</v>
      </c>
      <c r="C39" s="120"/>
      <c r="D39" s="89"/>
      <c r="E39" s="89"/>
      <c r="F39" s="89"/>
      <c r="G39" s="89"/>
      <c r="H39" s="89"/>
      <c r="I39" s="89"/>
      <c r="J39" s="89"/>
      <c r="K39" s="89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1:20" hidden="1" outlineLevel="1">
      <c r="A40" s="62">
        <v>41426</v>
      </c>
      <c r="B40" s="120">
        <v>2335.57203454</v>
      </c>
      <c r="C40" s="120"/>
      <c r="D40" s="89"/>
      <c r="E40" s="89"/>
      <c r="F40" s="89"/>
      <c r="G40" s="89"/>
      <c r="H40" s="89"/>
      <c r="I40" s="89"/>
      <c r="J40" s="89"/>
      <c r="K40" s="89"/>
      <c r="L40" s="120"/>
      <c r="M40" s="120"/>
      <c r="N40" s="120"/>
      <c r="O40" s="120"/>
      <c r="P40" s="120"/>
      <c r="Q40" s="120"/>
      <c r="R40" s="120"/>
      <c r="S40" s="120"/>
      <c r="T40" s="120"/>
    </row>
    <row r="41" spans="1:20" hidden="1" outlineLevel="1">
      <c r="A41" s="62">
        <v>41456</v>
      </c>
      <c r="B41" s="120">
        <v>2314.06710114</v>
      </c>
      <c r="C41" s="120"/>
      <c r="D41" s="89"/>
      <c r="E41" s="89"/>
      <c r="F41" s="89"/>
      <c r="G41" s="89"/>
      <c r="H41" s="89"/>
      <c r="I41" s="89"/>
      <c r="J41" s="89"/>
      <c r="K41" s="89"/>
      <c r="L41" s="120"/>
      <c r="M41" s="120"/>
      <c r="N41" s="120"/>
      <c r="O41" s="120"/>
      <c r="P41" s="120"/>
      <c r="Q41" s="120"/>
      <c r="R41" s="120"/>
      <c r="S41" s="120"/>
      <c r="T41" s="120"/>
    </row>
    <row r="42" spans="1:20" hidden="1" outlineLevel="1">
      <c r="A42" s="62">
        <v>41487</v>
      </c>
      <c r="B42" s="120">
        <v>2298.58313976</v>
      </c>
      <c r="C42" s="120"/>
      <c r="D42" s="89"/>
      <c r="E42" s="89"/>
      <c r="F42" s="89"/>
      <c r="G42" s="89"/>
      <c r="H42" s="89"/>
      <c r="I42" s="89"/>
      <c r="J42" s="89"/>
      <c r="K42" s="89"/>
      <c r="L42" s="120"/>
      <c r="M42" s="120"/>
      <c r="N42" s="120"/>
      <c r="O42" s="120"/>
      <c r="P42" s="120"/>
      <c r="Q42" s="120"/>
      <c r="R42" s="120"/>
      <c r="S42" s="120"/>
      <c r="T42" s="120"/>
    </row>
    <row r="43" spans="1:20" hidden="1" outlineLevel="1">
      <c r="A43" s="62">
        <v>41518</v>
      </c>
      <c r="B43" s="120">
        <v>2285.6445114200001</v>
      </c>
      <c r="C43" s="120"/>
      <c r="D43" s="89"/>
      <c r="E43" s="89"/>
      <c r="F43" s="89"/>
      <c r="G43" s="89"/>
      <c r="H43" s="89"/>
      <c r="I43" s="89"/>
      <c r="J43" s="89"/>
      <c r="K43" s="89"/>
      <c r="L43" s="120"/>
      <c r="M43" s="120"/>
      <c r="N43" s="120"/>
      <c r="O43" s="120"/>
      <c r="P43" s="120"/>
      <c r="Q43" s="120"/>
      <c r="R43" s="120"/>
      <c r="S43" s="120"/>
      <c r="T43" s="120"/>
    </row>
    <row r="44" spans="1:20" hidden="1" outlineLevel="1">
      <c r="A44" s="62">
        <v>41548</v>
      </c>
      <c r="B44" s="120">
        <v>2331.2879080799999</v>
      </c>
      <c r="C44" s="120"/>
      <c r="D44" s="89"/>
      <c r="E44" s="89"/>
      <c r="F44" s="89"/>
      <c r="G44" s="89"/>
      <c r="H44" s="89"/>
      <c r="I44" s="89"/>
      <c r="J44" s="89"/>
      <c r="K44" s="89"/>
      <c r="L44" s="120"/>
      <c r="M44" s="120"/>
      <c r="N44" s="120"/>
      <c r="O44" s="120"/>
      <c r="P44" s="120"/>
      <c r="Q44" s="120"/>
      <c r="R44" s="120"/>
      <c r="S44" s="120"/>
      <c r="T44" s="120"/>
    </row>
    <row r="45" spans="1:20" hidden="1" outlineLevel="1">
      <c r="A45" s="62">
        <v>41579</v>
      </c>
      <c r="B45" s="120">
        <v>2379.3959341599998</v>
      </c>
      <c r="C45" s="120"/>
      <c r="D45" s="89"/>
      <c r="E45" s="89"/>
      <c r="F45" s="89"/>
      <c r="G45" s="89"/>
      <c r="H45" s="89"/>
      <c r="I45" s="89"/>
      <c r="J45" s="89"/>
      <c r="K45" s="89"/>
      <c r="L45" s="120"/>
      <c r="M45" s="120"/>
      <c r="N45" s="120"/>
      <c r="O45" s="120"/>
      <c r="P45" s="120"/>
      <c r="Q45" s="120"/>
      <c r="R45" s="120"/>
      <c r="S45" s="120"/>
      <c r="T45" s="120"/>
    </row>
    <row r="46" spans="1:20" hidden="1" outlineLevel="1">
      <c r="A46" s="62">
        <v>41609</v>
      </c>
      <c r="B46" s="120">
        <v>2411.4128712800002</v>
      </c>
      <c r="C46" s="120"/>
      <c r="D46" s="89"/>
      <c r="E46" s="89"/>
      <c r="F46" s="89"/>
      <c r="G46" s="89"/>
      <c r="H46" s="89"/>
      <c r="I46" s="89"/>
      <c r="J46" s="89"/>
      <c r="K46" s="89"/>
      <c r="L46" s="120"/>
      <c r="M46" s="120"/>
      <c r="N46" s="120"/>
      <c r="O46" s="120"/>
      <c r="P46" s="120"/>
      <c r="Q46" s="120"/>
      <c r="R46" s="120"/>
      <c r="S46" s="120"/>
      <c r="T46" s="120"/>
    </row>
    <row r="47" spans="1:20" hidden="1" outlineLevel="1">
      <c r="A47" s="62">
        <v>41640</v>
      </c>
      <c r="B47" s="120">
        <v>2420.1762966800002</v>
      </c>
      <c r="C47" s="120"/>
      <c r="D47" s="89"/>
      <c r="E47" s="89"/>
      <c r="F47" s="89"/>
      <c r="G47" s="89"/>
      <c r="H47" s="89"/>
      <c r="I47" s="89"/>
      <c r="J47" s="89"/>
      <c r="K47" s="89"/>
      <c r="L47" s="120"/>
      <c r="M47" s="120"/>
      <c r="N47" s="120"/>
      <c r="O47" s="120"/>
      <c r="P47" s="120"/>
      <c r="Q47" s="120"/>
      <c r="R47" s="120"/>
      <c r="S47" s="120"/>
      <c r="T47" s="120"/>
    </row>
    <row r="48" spans="1:20" hidden="1" outlineLevel="1">
      <c r="A48" s="62">
        <v>41671</v>
      </c>
      <c r="B48" s="120">
        <v>2645.3011633199999</v>
      </c>
      <c r="C48" s="120"/>
      <c r="D48" s="89"/>
      <c r="E48" s="89"/>
      <c r="F48" s="89"/>
      <c r="G48" s="89"/>
      <c r="H48" s="89"/>
      <c r="I48" s="89"/>
      <c r="J48" s="89"/>
      <c r="K48" s="89"/>
      <c r="L48" s="120"/>
      <c r="M48" s="120"/>
      <c r="N48" s="120"/>
      <c r="O48" s="120"/>
      <c r="P48" s="120"/>
      <c r="Q48" s="120"/>
      <c r="R48" s="120"/>
      <c r="S48" s="120"/>
      <c r="T48" s="120"/>
    </row>
    <row r="49" spans="1:20" hidden="1" outlineLevel="1">
      <c r="A49" s="62">
        <v>41699</v>
      </c>
      <c r="B49" s="120">
        <v>2762.2831833300002</v>
      </c>
      <c r="C49" s="120"/>
      <c r="D49" s="89"/>
      <c r="E49" s="89"/>
      <c r="F49" s="89"/>
      <c r="G49" s="89"/>
      <c r="H49" s="89"/>
      <c r="I49" s="89"/>
      <c r="J49" s="89"/>
      <c r="K49" s="89"/>
      <c r="L49" s="120"/>
      <c r="M49" s="120"/>
      <c r="N49" s="120"/>
      <c r="O49" s="120"/>
      <c r="P49" s="120"/>
      <c r="Q49" s="120"/>
      <c r="R49" s="120"/>
      <c r="S49" s="120"/>
      <c r="T49" s="120"/>
    </row>
    <row r="50" spans="1:20" hidden="1" outlineLevel="1">
      <c r="A50" s="62">
        <v>41730</v>
      </c>
      <c r="B50" s="120">
        <v>2861.3333645900002</v>
      </c>
      <c r="C50" s="120"/>
      <c r="D50" s="89"/>
      <c r="E50" s="89"/>
      <c r="F50" s="89"/>
      <c r="G50" s="89"/>
      <c r="H50" s="89"/>
      <c r="I50" s="89"/>
      <c r="J50" s="89"/>
      <c r="K50" s="89"/>
      <c r="L50" s="120"/>
      <c r="M50" s="120"/>
      <c r="N50" s="120"/>
      <c r="O50" s="120"/>
      <c r="P50" s="120"/>
      <c r="Q50" s="120"/>
      <c r="R50" s="120"/>
      <c r="S50" s="120"/>
      <c r="T50" s="120"/>
    </row>
    <row r="51" spans="1:20" hidden="1" outlineLevel="1">
      <c r="A51" s="62">
        <v>41760</v>
      </c>
      <c r="B51" s="120">
        <v>2980.3981576599999</v>
      </c>
      <c r="C51" s="120"/>
      <c r="D51" s="89"/>
      <c r="E51" s="89"/>
      <c r="F51" s="89"/>
      <c r="G51" s="89"/>
      <c r="H51" s="89"/>
      <c r="I51" s="89"/>
      <c r="J51" s="89"/>
      <c r="K51" s="89"/>
      <c r="L51" s="120"/>
      <c r="M51" s="120"/>
      <c r="N51" s="120"/>
      <c r="O51" s="120"/>
      <c r="P51" s="120"/>
      <c r="Q51" s="120"/>
      <c r="R51" s="120"/>
      <c r="S51" s="120"/>
      <c r="T51" s="120"/>
    </row>
    <row r="52" spans="1:20" hidden="1" outlineLevel="1">
      <c r="A52" s="62">
        <v>41791</v>
      </c>
      <c r="B52" s="120">
        <v>2996.48956266</v>
      </c>
      <c r="C52" s="120"/>
      <c r="D52" s="89"/>
      <c r="E52" s="89"/>
      <c r="F52" s="89"/>
      <c r="G52" s="89"/>
      <c r="H52" s="89"/>
      <c r="I52" s="89"/>
      <c r="J52" s="89"/>
      <c r="K52" s="89"/>
      <c r="L52" s="120"/>
      <c r="M52" s="120"/>
      <c r="N52" s="120"/>
      <c r="O52" s="120"/>
      <c r="P52" s="120"/>
      <c r="Q52" s="120"/>
      <c r="R52" s="120"/>
      <c r="S52" s="120"/>
      <c r="T52" s="120"/>
    </row>
    <row r="53" spans="1:20" hidden="1" outlineLevel="1">
      <c r="A53" s="62">
        <v>41821</v>
      </c>
      <c r="B53" s="120">
        <v>2910.9232173099999</v>
      </c>
      <c r="C53" s="120"/>
      <c r="D53" s="89"/>
      <c r="E53" s="89"/>
      <c r="F53" s="89"/>
      <c r="G53" s="89"/>
      <c r="H53" s="89"/>
      <c r="I53" s="89"/>
      <c r="J53" s="89"/>
      <c r="K53" s="89"/>
      <c r="L53" s="120"/>
      <c r="M53" s="120"/>
      <c r="N53" s="120"/>
      <c r="O53" s="120"/>
      <c r="P53" s="120"/>
      <c r="Q53" s="120"/>
      <c r="R53" s="120"/>
      <c r="S53" s="120"/>
      <c r="T53" s="120"/>
    </row>
    <row r="54" spans="1:20" hidden="1" outlineLevel="1">
      <c r="A54" s="62">
        <v>41852</v>
      </c>
      <c r="B54" s="120">
        <v>3009.6998762500002</v>
      </c>
      <c r="C54" s="167">
        <v>43.958686470000004</v>
      </c>
      <c r="D54" s="167">
        <v>23.947093240000001</v>
      </c>
      <c r="E54" s="167">
        <v>0.31583438000000003</v>
      </c>
      <c r="F54" s="167">
        <v>7.5823347600000002</v>
      </c>
      <c r="G54" s="167">
        <v>16.048924100000001</v>
      </c>
      <c r="H54" s="167">
        <v>20.011593229999999</v>
      </c>
      <c r="I54" s="167">
        <v>0.12590011000000001</v>
      </c>
      <c r="J54" s="167">
        <v>0</v>
      </c>
      <c r="K54" s="167">
        <v>19.885693119999999</v>
      </c>
      <c r="L54" s="167">
        <v>2965.7411897799998</v>
      </c>
      <c r="M54" s="167">
        <v>615.7473205</v>
      </c>
      <c r="N54" s="120"/>
      <c r="O54" s="120"/>
      <c r="P54" s="120"/>
      <c r="Q54" s="120"/>
      <c r="R54" s="120"/>
      <c r="S54" s="120"/>
      <c r="T54" s="120"/>
    </row>
    <row r="55" spans="1:20" hidden="1" outlineLevel="1">
      <c r="A55" s="62">
        <v>41883</v>
      </c>
      <c r="B55" s="120">
        <v>2947.5924377400002</v>
      </c>
      <c r="C55" s="167">
        <v>42.387085239999998</v>
      </c>
      <c r="D55" s="167">
        <v>23.26037316</v>
      </c>
      <c r="E55" s="167">
        <v>1.22591866</v>
      </c>
      <c r="F55" s="167">
        <v>6.5016372100000002</v>
      </c>
      <c r="G55" s="167">
        <v>15.532817290000001</v>
      </c>
      <c r="H55" s="167">
        <v>19.126712080000001</v>
      </c>
      <c r="I55" s="167">
        <v>0.12345544999999999</v>
      </c>
      <c r="J55" s="167">
        <v>0</v>
      </c>
      <c r="K55" s="167">
        <v>19.003256629999999</v>
      </c>
      <c r="L55" s="167">
        <v>2905.2053525000001</v>
      </c>
      <c r="M55" s="167">
        <v>607.92058252000004</v>
      </c>
      <c r="N55" s="120"/>
      <c r="O55" s="120"/>
      <c r="P55" s="120"/>
      <c r="Q55" s="120"/>
      <c r="R55" s="120"/>
      <c r="S55" s="120"/>
      <c r="T55" s="120"/>
    </row>
    <row r="56" spans="1:20" hidden="1" outlineLevel="1">
      <c r="A56" s="62">
        <v>41913</v>
      </c>
      <c r="B56" s="120">
        <v>2872.9080943600002</v>
      </c>
      <c r="C56" s="167">
        <v>42.79458786</v>
      </c>
      <c r="D56" s="167">
        <v>23.557469019999999</v>
      </c>
      <c r="E56" s="167">
        <v>1.22591866</v>
      </c>
      <c r="F56" s="167">
        <v>6.3433379499999996</v>
      </c>
      <c r="G56" s="167">
        <v>15.988212409999999</v>
      </c>
      <c r="H56" s="167">
        <v>19.237118840000001</v>
      </c>
      <c r="I56" s="167">
        <v>0.11983824999999999</v>
      </c>
      <c r="J56" s="167">
        <v>0</v>
      </c>
      <c r="K56" s="167">
        <v>19.11728059</v>
      </c>
      <c r="L56" s="167">
        <v>2830.1135064999999</v>
      </c>
      <c r="M56" s="167">
        <v>622.29960466</v>
      </c>
      <c r="N56" s="120"/>
      <c r="O56" s="120"/>
      <c r="P56" s="120"/>
      <c r="Q56" s="120"/>
      <c r="R56" s="120"/>
      <c r="S56" s="120"/>
      <c r="T56" s="120"/>
    </row>
    <row r="57" spans="1:20" hidden="1" outlineLevel="1">
      <c r="A57" s="62">
        <v>41944</v>
      </c>
      <c r="B57" s="120">
        <v>3032.9441902799999</v>
      </c>
      <c r="C57" s="167">
        <v>40.059826020000003</v>
      </c>
      <c r="D57" s="167">
        <v>17.717565109999999</v>
      </c>
      <c r="E57" s="167">
        <v>1.22591866</v>
      </c>
      <c r="F57" s="167">
        <v>6.1514516800000001</v>
      </c>
      <c r="G57" s="167">
        <v>10.34019477</v>
      </c>
      <c r="H57" s="167">
        <v>22.34226091</v>
      </c>
      <c r="I57" s="167">
        <v>0.13431957</v>
      </c>
      <c r="J57" s="167">
        <v>0</v>
      </c>
      <c r="K57" s="167">
        <v>22.207941340000001</v>
      </c>
      <c r="L57" s="167">
        <v>2992.8843642600004</v>
      </c>
      <c r="M57" s="167">
        <v>695.25376218999997</v>
      </c>
      <c r="N57" s="120"/>
      <c r="O57" s="120"/>
      <c r="P57" s="120"/>
      <c r="Q57" s="120"/>
      <c r="R57" s="120"/>
      <c r="S57" s="120"/>
      <c r="T57" s="120"/>
    </row>
    <row r="58" spans="1:20" hidden="1" outlineLevel="1">
      <c r="A58" s="62">
        <v>41974</v>
      </c>
      <c r="B58" s="120">
        <v>3009.40886224</v>
      </c>
      <c r="C58" s="167">
        <v>41.01891045</v>
      </c>
      <c r="D58" s="167">
        <v>17.36474239</v>
      </c>
      <c r="E58" s="167">
        <v>1.22591866</v>
      </c>
      <c r="F58" s="167">
        <v>5.9772597699999999</v>
      </c>
      <c r="G58" s="167">
        <v>10.161563960000001</v>
      </c>
      <c r="H58" s="167">
        <v>23.65416806</v>
      </c>
      <c r="I58" s="167">
        <v>0.15475638999999999</v>
      </c>
      <c r="J58" s="167">
        <v>0</v>
      </c>
      <c r="K58" s="167">
        <v>23.499411670000001</v>
      </c>
      <c r="L58" s="167">
        <v>2968.3899517899999</v>
      </c>
      <c r="M58" s="167">
        <v>706.03573620999998</v>
      </c>
      <c r="N58" s="120"/>
      <c r="O58" s="120"/>
      <c r="P58" s="120"/>
      <c r="Q58" s="120"/>
      <c r="R58" s="120"/>
      <c r="S58" s="120"/>
      <c r="T58" s="120"/>
    </row>
    <row r="59" spans="1:20" hidden="1" outlineLevel="1">
      <c r="A59" s="62">
        <v>42005</v>
      </c>
      <c r="B59" s="120">
        <v>3075.7166189899999</v>
      </c>
      <c r="C59" s="167">
        <v>41.486483460000002</v>
      </c>
      <c r="D59" s="167">
        <v>17.01532645</v>
      </c>
      <c r="E59" s="167">
        <v>1.22591866</v>
      </c>
      <c r="F59" s="167">
        <v>5.8112518399999997</v>
      </c>
      <c r="G59" s="167">
        <v>9.9781559499999997</v>
      </c>
      <c r="H59" s="167">
        <v>24.471157009999999</v>
      </c>
      <c r="I59" s="167">
        <v>0.14951523</v>
      </c>
      <c r="J59" s="167">
        <v>0</v>
      </c>
      <c r="K59" s="167">
        <v>24.32164178</v>
      </c>
      <c r="L59" s="167">
        <v>3034.2301355299996</v>
      </c>
      <c r="M59" s="167">
        <v>610.35112576999995</v>
      </c>
      <c r="N59" s="120"/>
      <c r="O59" s="120"/>
      <c r="P59" s="120"/>
      <c r="Q59" s="120"/>
      <c r="R59" s="120"/>
      <c r="S59" s="120"/>
      <c r="T59" s="120"/>
    </row>
    <row r="60" spans="1:20" hidden="1" outlineLevel="1">
      <c r="A60" s="62">
        <v>42036</v>
      </c>
      <c r="B60" s="120">
        <v>3206.9677513400002</v>
      </c>
      <c r="C60" s="167">
        <v>58.836234930000003</v>
      </c>
      <c r="D60" s="167">
        <v>16.64757758</v>
      </c>
      <c r="E60" s="167">
        <v>1.22591866</v>
      </c>
      <c r="F60" s="167">
        <v>5.6428158100000001</v>
      </c>
      <c r="G60" s="167">
        <v>9.7788431100000004</v>
      </c>
      <c r="H60" s="167">
        <v>42.18865735</v>
      </c>
      <c r="I60" s="167">
        <v>0.24133425999999999</v>
      </c>
      <c r="J60" s="167">
        <v>0</v>
      </c>
      <c r="K60" s="167">
        <v>41.947323089999998</v>
      </c>
      <c r="L60" s="167">
        <v>3148.1315164099997</v>
      </c>
      <c r="M60" s="167">
        <v>656.74172910000004</v>
      </c>
      <c r="N60" s="120"/>
      <c r="O60" s="120"/>
      <c r="P60" s="120"/>
      <c r="Q60" s="120"/>
      <c r="R60" s="120"/>
      <c r="S60" s="120"/>
      <c r="T60" s="120"/>
    </row>
    <row r="61" spans="1:20" hidden="1" outlineLevel="1">
      <c r="A61" s="62">
        <v>42064</v>
      </c>
      <c r="B61" s="120">
        <v>2821.84660609</v>
      </c>
      <c r="C61" s="167">
        <v>33.210849670000002</v>
      </c>
      <c r="D61" s="167">
        <v>16.164067379999999</v>
      </c>
      <c r="E61" s="167">
        <v>1.22591866</v>
      </c>
      <c r="F61" s="167">
        <v>5.4181926699999998</v>
      </c>
      <c r="G61" s="167">
        <v>9.5199560499999993</v>
      </c>
      <c r="H61" s="167">
        <v>17.046782289999999</v>
      </c>
      <c r="I61" s="167">
        <v>0</v>
      </c>
      <c r="J61" s="167">
        <v>0</v>
      </c>
      <c r="K61" s="167">
        <v>17.046782289999999</v>
      </c>
      <c r="L61" s="167">
        <v>2788.6357564199998</v>
      </c>
      <c r="M61" s="167">
        <v>592.11474981000003</v>
      </c>
      <c r="N61" s="120"/>
      <c r="O61" s="120"/>
      <c r="P61" s="120"/>
      <c r="Q61" s="120"/>
      <c r="R61" s="120"/>
      <c r="S61" s="120"/>
      <c r="T61" s="120"/>
    </row>
    <row r="62" spans="1:20" hidden="1" outlineLevel="1">
      <c r="A62" s="62">
        <v>42095</v>
      </c>
      <c r="B62" s="120">
        <v>2814.5287569799998</v>
      </c>
      <c r="C62" s="167">
        <v>47.831715699999997</v>
      </c>
      <c r="D62" s="167">
        <v>15.50340572</v>
      </c>
      <c r="E62" s="167">
        <v>0.91008427999999997</v>
      </c>
      <c r="F62" s="167">
        <v>5.2678465000000001</v>
      </c>
      <c r="G62" s="167">
        <v>9.3254749399999994</v>
      </c>
      <c r="H62" s="167">
        <v>32.32830998</v>
      </c>
      <c r="I62" s="167">
        <v>0</v>
      </c>
      <c r="J62" s="167">
        <v>0</v>
      </c>
      <c r="K62" s="167">
        <v>32.32830998</v>
      </c>
      <c r="L62" s="167">
        <v>2766.6970412800001</v>
      </c>
      <c r="M62" s="167">
        <v>570.99411337000004</v>
      </c>
      <c r="N62" s="120"/>
      <c r="O62" s="120"/>
      <c r="P62" s="120"/>
      <c r="Q62" s="120"/>
      <c r="R62" s="120"/>
      <c r="S62" s="120"/>
      <c r="T62" s="120"/>
    </row>
    <row r="63" spans="1:20" hidden="1" outlineLevel="1">
      <c r="A63" s="62">
        <v>42125</v>
      </c>
      <c r="B63" s="120">
        <v>2719.3156954599999</v>
      </c>
      <c r="C63" s="167">
        <v>47.583837320000001</v>
      </c>
      <c r="D63" s="167">
        <v>15.15263867</v>
      </c>
      <c r="E63" s="167">
        <v>0.91008427999999997</v>
      </c>
      <c r="F63" s="167">
        <v>5.0993812600000004</v>
      </c>
      <c r="G63" s="167">
        <v>9.1431731299999992</v>
      </c>
      <c r="H63" s="167">
        <v>32.431198649999999</v>
      </c>
      <c r="I63" s="167">
        <v>0</v>
      </c>
      <c r="J63" s="167">
        <v>0</v>
      </c>
      <c r="K63" s="167">
        <v>32.431198649999999</v>
      </c>
      <c r="L63" s="167">
        <v>2671.73185814</v>
      </c>
      <c r="M63" s="167">
        <v>522.65424045999998</v>
      </c>
      <c r="N63" s="120"/>
      <c r="O63" s="120"/>
      <c r="P63" s="120"/>
      <c r="Q63" s="120"/>
      <c r="R63" s="120"/>
      <c r="S63" s="120"/>
      <c r="T63" s="120"/>
    </row>
    <row r="64" spans="1:20" hidden="1" outlineLevel="1">
      <c r="A64" s="62">
        <v>42156</v>
      </c>
      <c r="B64" s="120">
        <v>2678.7450831699998</v>
      </c>
      <c r="C64" s="167">
        <v>46.761492019999999</v>
      </c>
      <c r="D64" s="167">
        <v>14.6431212</v>
      </c>
      <c r="E64" s="167">
        <v>0.91008427999999997</v>
      </c>
      <c r="F64" s="167">
        <v>4.9296781799999998</v>
      </c>
      <c r="G64" s="167">
        <v>8.8033587400000002</v>
      </c>
      <c r="H64" s="167">
        <v>32.118370820000003</v>
      </c>
      <c r="I64" s="167">
        <v>0</v>
      </c>
      <c r="J64" s="167">
        <v>0</v>
      </c>
      <c r="K64" s="167">
        <v>32.118370820000003</v>
      </c>
      <c r="L64" s="167">
        <v>2631.9835911499999</v>
      </c>
      <c r="M64" s="167">
        <v>506.87353705999999</v>
      </c>
      <c r="N64" s="120"/>
      <c r="O64" s="120"/>
      <c r="P64" s="120"/>
      <c r="Q64" s="120"/>
      <c r="R64" s="120"/>
      <c r="S64" s="120"/>
      <c r="T64" s="120"/>
    </row>
    <row r="65" spans="1:20" hidden="1" outlineLevel="1">
      <c r="A65" s="62">
        <v>42186</v>
      </c>
      <c r="B65" s="120">
        <v>2351.7953256400001</v>
      </c>
      <c r="C65" s="167">
        <v>47.449742499999999</v>
      </c>
      <c r="D65" s="167">
        <v>14.21474456</v>
      </c>
      <c r="E65" s="167">
        <v>0.91008427999999997</v>
      </c>
      <c r="F65" s="167">
        <v>4.7602096300000003</v>
      </c>
      <c r="G65" s="167">
        <v>8.5444506499999999</v>
      </c>
      <c r="H65" s="167">
        <v>33.23499794</v>
      </c>
      <c r="I65" s="167">
        <v>0</v>
      </c>
      <c r="J65" s="167">
        <v>0</v>
      </c>
      <c r="K65" s="167">
        <v>33.23499794</v>
      </c>
      <c r="L65" s="167">
        <v>2304.3455831400001</v>
      </c>
      <c r="M65" s="167">
        <v>500.48537800000003</v>
      </c>
      <c r="N65" s="120"/>
      <c r="O65" s="120"/>
      <c r="P65" s="120"/>
      <c r="Q65" s="120"/>
      <c r="R65" s="120"/>
      <c r="S65" s="120"/>
      <c r="T65" s="120"/>
    </row>
    <row r="66" spans="1:20" hidden="1" outlineLevel="1">
      <c r="A66" s="62">
        <v>42217</v>
      </c>
      <c r="B66" s="120">
        <v>2394.5060174</v>
      </c>
      <c r="C66" s="167">
        <v>46.429528169999998</v>
      </c>
      <c r="D66" s="167">
        <v>13.7204499</v>
      </c>
      <c r="E66" s="167">
        <v>0.91008427999999997</v>
      </c>
      <c r="F66" s="167">
        <v>4.5957963099999999</v>
      </c>
      <c r="G66" s="167">
        <v>8.2145693099999999</v>
      </c>
      <c r="H66" s="167">
        <v>32.709078269999999</v>
      </c>
      <c r="I66" s="167">
        <v>0</v>
      </c>
      <c r="J66" s="167">
        <v>0</v>
      </c>
      <c r="K66" s="167">
        <v>32.709078269999999</v>
      </c>
      <c r="L66" s="167">
        <v>2348.0764892300003</v>
      </c>
      <c r="M66" s="167">
        <v>492.91219239999998</v>
      </c>
      <c r="N66" s="120"/>
      <c r="O66" s="120"/>
      <c r="P66" s="120"/>
      <c r="Q66" s="120"/>
      <c r="R66" s="120"/>
      <c r="S66" s="120"/>
      <c r="T66" s="120"/>
    </row>
    <row r="67" spans="1:20" hidden="1" outlineLevel="1">
      <c r="A67" s="62">
        <v>42248</v>
      </c>
      <c r="B67" s="120">
        <v>2504.8519064100001</v>
      </c>
      <c r="C67" s="167">
        <v>46.62680821</v>
      </c>
      <c r="D67" s="167">
        <v>13.170100209999999</v>
      </c>
      <c r="E67" s="167">
        <v>0.91008427999999997</v>
      </c>
      <c r="F67" s="167">
        <v>4.4187643200000002</v>
      </c>
      <c r="G67" s="167">
        <v>7.8412516099999996</v>
      </c>
      <c r="H67" s="167">
        <v>33.456707999999999</v>
      </c>
      <c r="I67" s="167">
        <v>0</v>
      </c>
      <c r="J67" s="167">
        <v>0</v>
      </c>
      <c r="K67" s="167">
        <v>33.456707999999999</v>
      </c>
      <c r="L67" s="167">
        <v>2458.2250982</v>
      </c>
      <c r="M67" s="167">
        <v>482.88869432000001</v>
      </c>
      <c r="N67" s="120"/>
      <c r="O67" s="120"/>
      <c r="P67" s="120"/>
      <c r="Q67" s="120"/>
      <c r="R67" s="120"/>
      <c r="S67" s="120"/>
      <c r="T67" s="120"/>
    </row>
    <row r="68" spans="1:20" hidden="1" outlineLevel="1">
      <c r="A68" s="62">
        <v>42278</v>
      </c>
      <c r="B68" s="120">
        <v>2539.8871140599999</v>
      </c>
      <c r="C68" s="167">
        <v>48.645228709999998</v>
      </c>
      <c r="D68" s="167">
        <v>12.811415950000001</v>
      </c>
      <c r="E68" s="167">
        <v>0.91008427999999997</v>
      </c>
      <c r="F68" s="167">
        <v>4.25030631</v>
      </c>
      <c r="G68" s="167">
        <v>7.6510253600000002</v>
      </c>
      <c r="H68" s="167">
        <v>35.833812760000001</v>
      </c>
      <c r="I68" s="167">
        <v>0</v>
      </c>
      <c r="J68" s="167">
        <v>0</v>
      </c>
      <c r="K68" s="167">
        <v>35.833812760000001</v>
      </c>
      <c r="L68" s="167">
        <v>2491.2418853500003</v>
      </c>
      <c r="M68" s="167">
        <v>472.03376484</v>
      </c>
      <c r="N68" s="120"/>
      <c r="O68" s="120"/>
      <c r="P68" s="120"/>
      <c r="Q68" s="120"/>
      <c r="R68" s="120"/>
      <c r="S68" s="120"/>
      <c r="T68" s="120"/>
    </row>
    <row r="69" spans="1:20" hidden="1" outlineLevel="1">
      <c r="A69" s="62">
        <v>42309</v>
      </c>
      <c r="B69" s="120">
        <v>2690.4179680299999</v>
      </c>
      <c r="C69" s="167">
        <v>50.030641119999999</v>
      </c>
      <c r="D69" s="167">
        <v>12.43532544</v>
      </c>
      <c r="E69" s="167">
        <v>0.91008427999999997</v>
      </c>
      <c r="F69" s="167">
        <v>4.0783859299999996</v>
      </c>
      <c r="G69" s="167">
        <v>7.4468552299999997</v>
      </c>
      <c r="H69" s="167">
        <v>37.595315679999999</v>
      </c>
      <c r="I69" s="167">
        <v>0</v>
      </c>
      <c r="J69" s="167">
        <v>0</v>
      </c>
      <c r="K69" s="167">
        <v>37.595315679999999</v>
      </c>
      <c r="L69" s="167">
        <v>2640.38732691</v>
      </c>
      <c r="M69" s="167">
        <v>539.04085764000001</v>
      </c>
      <c r="N69" s="120"/>
      <c r="O69" s="120"/>
      <c r="P69" s="120"/>
      <c r="Q69" s="120"/>
      <c r="R69" s="120"/>
      <c r="S69" s="120"/>
      <c r="T69" s="120"/>
    </row>
    <row r="70" spans="1:20" hidden="1" outlineLevel="1">
      <c r="A70" s="62">
        <v>42339</v>
      </c>
      <c r="B70" s="120">
        <v>2592.33354439</v>
      </c>
      <c r="C70" s="167">
        <v>44.130740060000001</v>
      </c>
      <c r="D70" s="167">
        <v>12.0767051</v>
      </c>
      <c r="E70" s="167">
        <v>0.91008427999999997</v>
      </c>
      <c r="F70" s="167">
        <v>3.90210648</v>
      </c>
      <c r="G70" s="167">
        <v>7.2645143399999998</v>
      </c>
      <c r="H70" s="167">
        <v>32.054034960000003</v>
      </c>
      <c r="I70" s="167">
        <v>0</v>
      </c>
      <c r="J70" s="167">
        <v>0</v>
      </c>
      <c r="K70" s="167">
        <v>32.054034960000003</v>
      </c>
      <c r="L70" s="167">
        <v>2548.2028043299997</v>
      </c>
      <c r="M70" s="167">
        <v>542.00347955999996</v>
      </c>
      <c r="N70" s="120"/>
      <c r="O70" s="120"/>
      <c r="P70" s="120"/>
      <c r="Q70" s="120"/>
      <c r="R70" s="120"/>
      <c r="S70" s="120"/>
      <c r="T70" s="120"/>
    </row>
    <row r="71" spans="1:20" hidden="1" outlineLevel="1">
      <c r="A71" s="62">
        <v>42370</v>
      </c>
      <c r="B71" s="120">
        <v>2696.9963607200002</v>
      </c>
      <c r="C71" s="167">
        <v>45.462720599999997</v>
      </c>
      <c r="D71" s="167">
        <v>11.871546840000001</v>
      </c>
      <c r="E71" s="167">
        <v>0.91008427999999997</v>
      </c>
      <c r="F71" s="167">
        <v>3.8826755799999999</v>
      </c>
      <c r="G71" s="167">
        <v>7.0787869800000003</v>
      </c>
      <c r="H71" s="167">
        <v>33.591173759999997</v>
      </c>
      <c r="I71" s="167">
        <v>0</v>
      </c>
      <c r="J71" s="167">
        <v>0</v>
      </c>
      <c r="K71" s="167">
        <v>33.591173759999997</v>
      </c>
      <c r="L71" s="167">
        <v>2651.5336401200002</v>
      </c>
      <c r="M71" s="167">
        <v>489.85709967000003</v>
      </c>
      <c r="N71" s="120"/>
      <c r="O71" s="120"/>
      <c r="P71" s="120"/>
      <c r="Q71" s="120"/>
      <c r="R71" s="120"/>
      <c r="S71" s="120"/>
      <c r="T71" s="120"/>
    </row>
    <row r="72" spans="1:20" hidden="1" outlineLevel="1">
      <c r="A72" s="62">
        <v>42401</v>
      </c>
      <c r="B72" s="120">
        <v>2623.1660158599998</v>
      </c>
      <c r="C72" s="167">
        <v>47.56028603</v>
      </c>
      <c r="D72" s="167">
        <v>11.42970712</v>
      </c>
      <c r="E72" s="167">
        <v>0.91008427999999997</v>
      </c>
      <c r="F72" s="167">
        <v>3.8644882100000002</v>
      </c>
      <c r="G72" s="167">
        <v>6.6551346300000001</v>
      </c>
      <c r="H72" s="167">
        <v>36.130578909999997</v>
      </c>
      <c r="I72" s="167">
        <v>0</v>
      </c>
      <c r="J72" s="167">
        <v>0</v>
      </c>
      <c r="K72" s="167">
        <v>36.130578909999997</v>
      </c>
      <c r="L72" s="167">
        <v>2575.6057298299997</v>
      </c>
      <c r="M72" s="167">
        <v>471.97162664000001</v>
      </c>
      <c r="N72" s="120"/>
      <c r="O72" s="120"/>
      <c r="P72" s="120"/>
      <c r="Q72" s="120"/>
      <c r="R72" s="120"/>
      <c r="S72" s="120"/>
      <c r="T72" s="120"/>
    </row>
    <row r="73" spans="1:20" hidden="1" outlineLevel="1">
      <c r="A73" s="62">
        <v>42430</v>
      </c>
      <c r="B73" s="120">
        <v>2539.04006544</v>
      </c>
      <c r="C73" s="167">
        <v>46.251544019999997</v>
      </c>
      <c r="D73" s="167">
        <v>11.226014299999999</v>
      </c>
      <c r="E73" s="167">
        <v>0.91008427999999997</v>
      </c>
      <c r="F73" s="167">
        <v>3.84656588</v>
      </c>
      <c r="G73" s="167">
        <v>6.4693641399999997</v>
      </c>
      <c r="H73" s="167">
        <v>35.025529720000002</v>
      </c>
      <c r="I73" s="167">
        <v>0</v>
      </c>
      <c r="J73" s="167">
        <v>0</v>
      </c>
      <c r="K73" s="167">
        <v>35.025529720000002</v>
      </c>
      <c r="L73" s="167">
        <v>2492.7885214200001</v>
      </c>
      <c r="M73" s="167">
        <v>650.00890702000004</v>
      </c>
      <c r="N73" s="120"/>
      <c r="O73" s="120"/>
      <c r="P73" s="120"/>
      <c r="Q73" s="120"/>
      <c r="R73" s="120"/>
      <c r="S73" s="120"/>
      <c r="T73" s="120"/>
    </row>
    <row r="74" spans="1:20" hidden="1" outlineLevel="1">
      <c r="A74" s="62">
        <v>42461</v>
      </c>
      <c r="B74" s="120">
        <v>2503.0935423999999</v>
      </c>
      <c r="C74" s="167">
        <v>41.247466850000002</v>
      </c>
      <c r="D74" s="167">
        <v>7.6177671599999996</v>
      </c>
      <c r="E74" s="167">
        <v>0.91008427999999997</v>
      </c>
      <c r="F74" s="167">
        <v>0.42292342999999999</v>
      </c>
      <c r="G74" s="167">
        <v>6.2847594500000001</v>
      </c>
      <c r="H74" s="167">
        <v>33.629699690000002</v>
      </c>
      <c r="I74" s="167">
        <v>0</v>
      </c>
      <c r="J74" s="167">
        <v>0</v>
      </c>
      <c r="K74" s="167">
        <v>33.629699690000002</v>
      </c>
      <c r="L74" s="167">
        <v>2461.84607555</v>
      </c>
      <c r="M74" s="167">
        <v>727.22254668999994</v>
      </c>
      <c r="N74" s="120"/>
      <c r="O74" s="120"/>
      <c r="P74" s="120"/>
      <c r="Q74" s="120"/>
      <c r="R74" s="120"/>
      <c r="S74" s="120"/>
      <c r="T74" s="120"/>
    </row>
    <row r="75" spans="1:20" hidden="1" outlineLevel="1">
      <c r="A75" s="62">
        <v>42491</v>
      </c>
      <c r="B75" s="120">
        <v>2488.6119595199998</v>
      </c>
      <c r="C75" s="167">
        <v>40.99926164</v>
      </c>
      <c r="D75" s="167">
        <v>7.41221087</v>
      </c>
      <c r="E75" s="167">
        <v>0.91008427999999997</v>
      </c>
      <c r="F75" s="167">
        <v>0.40470666999999999</v>
      </c>
      <c r="G75" s="167">
        <v>6.0974199200000001</v>
      </c>
      <c r="H75" s="167">
        <v>33.587050769999998</v>
      </c>
      <c r="I75" s="167">
        <v>0</v>
      </c>
      <c r="J75" s="167">
        <v>0</v>
      </c>
      <c r="K75" s="167">
        <v>33.587050769999998</v>
      </c>
      <c r="L75" s="167">
        <v>2447.6126978799998</v>
      </c>
      <c r="M75" s="167">
        <v>681.54199086000006</v>
      </c>
      <c r="N75" s="120"/>
      <c r="O75" s="120"/>
      <c r="P75" s="120"/>
      <c r="Q75" s="120"/>
      <c r="R75" s="120"/>
      <c r="S75" s="120"/>
      <c r="T75" s="120"/>
    </row>
    <row r="76" spans="1:20" hidden="1" outlineLevel="1">
      <c r="A76" s="62">
        <v>42522</v>
      </c>
      <c r="B76" s="120">
        <v>2350.91118495</v>
      </c>
      <c r="C76" s="167">
        <v>39.467158089999991</v>
      </c>
      <c r="D76" s="167">
        <v>6.2865231000000001</v>
      </c>
      <c r="E76" s="167">
        <v>0</v>
      </c>
      <c r="F76" s="167">
        <v>0.38646464000000008</v>
      </c>
      <c r="G76" s="167">
        <v>5.9000584600000003</v>
      </c>
      <c r="H76" s="167">
        <v>33.180634989999987</v>
      </c>
      <c r="I76" s="167">
        <v>0</v>
      </c>
      <c r="J76" s="167">
        <v>0</v>
      </c>
      <c r="K76" s="167">
        <v>33.180634989999987</v>
      </c>
      <c r="L76" s="167">
        <v>2311.444026860001</v>
      </c>
      <c r="M76" s="167">
        <v>477.17840625000002</v>
      </c>
      <c r="N76" s="120"/>
      <c r="O76" s="120"/>
      <c r="P76" s="120"/>
      <c r="Q76" s="120"/>
      <c r="R76" s="120"/>
      <c r="S76" s="120"/>
      <c r="T76" s="120"/>
    </row>
    <row r="77" spans="1:20" hidden="1" outlineLevel="1">
      <c r="A77" s="62">
        <v>42552</v>
      </c>
      <c r="B77" s="120">
        <v>2334.9567198300001</v>
      </c>
      <c r="C77" s="167">
        <v>39.082741640000002</v>
      </c>
      <c r="D77" s="167">
        <v>6.0762858299999998</v>
      </c>
      <c r="E77" s="167">
        <v>0</v>
      </c>
      <c r="F77" s="167">
        <v>0.36774379000000001</v>
      </c>
      <c r="G77" s="167">
        <v>5.7085420400000002</v>
      </c>
      <c r="H77" s="167">
        <v>33.006455810000013</v>
      </c>
      <c r="I77" s="167">
        <v>0</v>
      </c>
      <c r="J77" s="167">
        <v>0</v>
      </c>
      <c r="K77" s="167">
        <v>33.006455810000013</v>
      </c>
      <c r="L77" s="167">
        <v>2295.873978189999</v>
      </c>
      <c r="M77" s="167">
        <v>410.01001286000002</v>
      </c>
      <c r="N77" s="120"/>
      <c r="O77" s="120"/>
      <c r="P77" s="120"/>
      <c r="Q77" s="120"/>
      <c r="R77" s="120"/>
      <c r="S77" s="120"/>
      <c r="T77" s="120"/>
    </row>
    <row r="78" spans="1:20" hidden="1" outlineLevel="1">
      <c r="A78" s="62">
        <v>42583</v>
      </c>
      <c r="B78" s="120">
        <v>2395.4369298699999</v>
      </c>
      <c r="C78" s="167">
        <v>39.805126319999999</v>
      </c>
      <c r="D78" s="167">
        <v>5.8526973399999989</v>
      </c>
      <c r="E78" s="167">
        <v>0</v>
      </c>
      <c r="F78" s="167">
        <v>0.34969877999999999</v>
      </c>
      <c r="G78" s="167">
        <v>5.5029985599999991</v>
      </c>
      <c r="H78" s="167">
        <v>33.952428980000001</v>
      </c>
      <c r="I78" s="167">
        <v>0</v>
      </c>
      <c r="J78" s="167">
        <v>0</v>
      </c>
      <c r="K78" s="167">
        <v>33.952428980000001</v>
      </c>
      <c r="L78" s="167">
        <v>2355.6318035499989</v>
      </c>
      <c r="M78" s="167">
        <v>408.51751962000009</v>
      </c>
      <c r="N78" s="120"/>
      <c r="O78" s="120"/>
      <c r="P78" s="120"/>
      <c r="Q78" s="120"/>
      <c r="R78" s="120"/>
      <c r="S78" s="120"/>
      <c r="T78" s="120"/>
    </row>
    <row r="79" spans="1:20" hidden="1" outlineLevel="1">
      <c r="A79" s="62">
        <v>42614</v>
      </c>
      <c r="B79" s="120">
        <v>2299.45138989</v>
      </c>
      <c r="C79" s="167">
        <v>39.916945719999987</v>
      </c>
      <c r="D79" s="167">
        <v>5.6277351500000004</v>
      </c>
      <c r="E79" s="167">
        <v>0</v>
      </c>
      <c r="F79" s="167">
        <v>0.33098696</v>
      </c>
      <c r="G79" s="167">
        <v>5.2967481899999997</v>
      </c>
      <c r="H79" s="167">
        <v>34.289210570000002</v>
      </c>
      <c r="I79" s="167">
        <v>0</v>
      </c>
      <c r="J79" s="167">
        <v>0</v>
      </c>
      <c r="K79" s="167">
        <v>34.289210570000002</v>
      </c>
      <c r="L79" s="167">
        <v>2259.5344441700004</v>
      </c>
      <c r="M79" s="167">
        <v>398.23706222999999</v>
      </c>
      <c r="N79" s="120"/>
      <c r="O79" s="120"/>
      <c r="P79" s="120"/>
      <c r="Q79" s="120"/>
      <c r="R79" s="120"/>
      <c r="S79" s="120"/>
      <c r="T79" s="120"/>
    </row>
    <row r="80" spans="1:20" hidden="1" outlineLevel="1">
      <c r="A80" s="62">
        <v>42644</v>
      </c>
      <c r="B80" s="120">
        <v>2275.8137904199998</v>
      </c>
      <c r="C80" s="167">
        <v>39.176284199999998</v>
      </c>
      <c r="D80" s="167">
        <v>5.3999314600000003</v>
      </c>
      <c r="E80" s="167">
        <v>0</v>
      </c>
      <c r="F80" s="167">
        <v>0.31249501000000002</v>
      </c>
      <c r="G80" s="167">
        <v>5.0874364500000002</v>
      </c>
      <c r="H80" s="167">
        <v>33.77635274</v>
      </c>
      <c r="I80" s="167">
        <v>0</v>
      </c>
      <c r="J80" s="167">
        <v>0</v>
      </c>
      <c r="K80" s="167">
        <v>33.77635274</v>
      </c>
      <c r="L80" s="167">
        <v>2236.63750622</v>
      </c>
      <c r="M80" s="167">
        <v>399.85217626000002</v>
      </c>
      <c r="N80" s="120"/>
      <c r="O80" s="120"/>
      <c r="P80" s="120"/>
      <c r="Q80" s="120"/>
      <c r="R80" s="120"/>
      <c r="S80" s="120"/>
      <c r="T80" s="120"/>
    </row>
    <row r="81" spans="1:20" hidden="1" outlineLevel="1">
      <c r="A81" s="62">
        <v>42675</v>
      </c>
      <c r="B81" s="120">
        <v>2141.66735027</v>
      </c>
      <c r="C81" s="167">
        <v>10.591850839999999</v>
      </c>
      <c r="D81" s="167">
        <v>5.1704274400000001</v>
      </c>
      <c r="E81" s="167">
        <v>0</v>
      </c>
      <c r="F81" s="167">
        <v>0.29400121000000001</v>
      </c>
      <c r="G81" s="167">
        <v>4.8764262299999999</v>
      </c>
      <c r="H81" s="167">
        <v>5.4214234000000001</v>
      </c>
      <c r="I81" s="167">
        <v>0</v>
      </c>
      <c r="J81" s="167">
        <v>0</v>
      </c>
      <c r="K81" s="167">
        <v>5.4214234000000001</v>
      </c>
      <c r="L81" s="167">
        <v>2131.07549943</v>
      </c>
      <c r="M81" s="167">
        <v>383.99625282</v>
      </c>
      <c r="N81" s="120"/>
      <c r="O81" s="120"/>
      <c r="P81" s="120"/>
      <c r="Q81" s="120"/>
      <c r="R81" s="120"/>
      <c r="S81" s="120"/>
      <c r="T81" s="120"/>
    </row>
    <row r="82" spans="1:20" hidden="1" outlineLevel="1">
      <c r="A82" s="62">
        <v>42705</v>
      </c>
      <c r="B82" s="120">
        <v>2124.1181624199999</v>
      </c>
      <c r="C82" s="167">
        <v>10.60252487</v>
      </c>
      <c r="D82" s="167">
        <v>4.9364662399999997</v>
      </c>
      <c r="E82" s="167">
        <v>0</v>
      </c>
      <c r="F82" s="167">
        <v>0.27568081999999999</v>
      </c>
      <c r="G82" s="167">
        <v>4.6607854199999998</v>
      </c>
      <c r="H82" s="167">
        <v>5.6660586300000002</v>
      </c>
      <c r="I82" s="167">
        <v>0</v>
      </c>
      <c r="J82" s="167">
        <v>0</v>
      </c>
      <c r="K82" s="167">
        <v>5.6660586300000002</v>
      </c>
      <c r="L82" s="167">
        <v>2113.5156375500001</v>
      </c>
      <c r="M82" s="167">
        <v>405.62692536999998</v>
      </c>
      <c r="N82" s="120"/>
      <c r="O82" s="120"/>
      <c r="P82" s="120"/>
      <c r="Q82" s="120"/>
      <c r="R82" s="120"/>
      <c r="S82" s="120"/>
      <c r="T82" s="120"/>
    </row>
    <row r="83" spans="1:20" hidden="1" outlineLevel="1">
      <c r="A83" s="62">
        <v>42736</v>
      </c>
      <c r="B83" s="120">
        <v>2072.8157587300002</v>
      </c>
      <c r="C83" s="167">
        <v>10.364035489999999</v>
      </c>
      <c r="D83" s="167">
        <v>4.7056280599999996</v>
      </c>
      <c r="E83" s="167">
        <v>0</v>
      </c>
      <c r="F83" s="167">
        <v>0.25685690999999999</v>
      </c>
      <c r="G83" s="167">
        <v>4.4487711499999998</v>
      </c>
      <c r="H83" s="167">
        <v>5.6584074299999996</v>
      </c>
      <c r="I83" s="167">
        <v>0</v>
      </c>
      <c r="J83" s="167">
        <v>0</v>
      </c>
      <c r="K83" s="167">
        <v>5.6584074299999996</v>
      </c>
      <c r="L83" s="167">
        <v>2062.4517232399999</v>
      </c>
      <c r="M83" s="167">
        <v>372.00904584</v>
      </c>
      <c r="N83" s="120"/>
      <c r="O83" s="120"/>
      <c r="P83" s="120"/>
      <c r="Q83" s="120"/>
      <c r="R83" s="120"/>
      <c r="S83" s="120"/>
      <c r="T83" s="120"/>
    </row>
    <row r="84" spans="1:20" hidden="1" outlineLevel="1">
      <c r="A84" s="62">
        <v>42767</v>
      </c>
      <c r="B84" s="120">
        <v>2004.09664937</v>
      </c>
      <c r="C84" s="167">
        <v>10.098471419999999</v>
      </c>
      <c r="D84" s="167">
        <v>4.4638200799999996</v>
      </c>
      <c r="E84" s="167">
        <v>0</v>
      </c>
      <c r="F84" s="167">
        <v>0.23822407000000001</v>
      </c>
      <c r="G84" s="167">
        <v>4.2255960100000003</v>
      </c>
      <c r="H84" s="167">
        <v>5.6346513399999996</v>
      </c>
      <c r="I84" s="167">
        <v>0</v>
      </c>
      <c r="J84" s="167">
        <v>0</v>
      </c>
      <c r="K84" s="167">
        <v>5.6346513399999996</v>
      </c>
      <c r="L84" s="167">
        <v>1993.9981779500001</v>
      </c>
      <c r="M84" s="167">
        <v>431.10773946</v>
      </c>
      <c r="N84" s="120"/>
      <c r="O84" s="120"/>
      <c r="P84" s="120"/>
      <c r="Q84" s="120"/>
      <c r="R84" s="120"/>
      <c r="S84" s="120"/>
      <c r="T84" s="120"/>
    </row>
    <row r="85" spans="1:20" hidden="1" outlineLevel="1">
      <c r="A85" s="62">
        <v>42795</v>
      </c>
      <c r="B85" s="120">
        <v>2072.1647043600001</v>
      </c>
      <c r="C85" s="167">
        <v>9.8538261800000004</v>
      </c>
      <c r="D85" s="167">
        <v>4.2299908999999998</v>
      </c>
      <c r="E85" s="167">
        <v>0</v>
      </c>
      <c r="F85" s="167">
        <v>0.22016641000000001</v>
      </c>
      <c r="G85" s="167">
        <v>4.0098244899999997</v>
      </c>
      <c r="H85" s="167">
        <v>5.6238352799999998</v>
      </c>
      <c r="I85" s="167">
        <v>0</v>
      </c>
      <c r="J85" s="167">
        <v>0</v>
      </c>
      <c r="K85" s="167">
        <v>5.6238352799999998</v>
      </c>
      <c r="L85" s="167">
        <v>2062.3108781800001</v>
      </c>
      <c r="M85" s="167">
        <v>360.97512547999997</v>
      </c>
      <c r="N85" s="120"/>
      <c r="O85" s="120"/>
      <c r="P85" s="120"/>
      <c r="Q85" s="120"/>
      <c r="R85" s="120"/>
      <c r="S85" s="120"/>
      <c r="T85" s="120"/>
    </row>
    <row r="86" spans="1:20" hidden="1" outlineLevel="1">
      <c r="A86" s="62">
        <v>42826</v>
      </c>
      <c r="B86" s="120">
        <v>2052.5795481099999</v>
      </c>
      <c r="C86" s="167">
        <v>9.2707272599999992</v>
      </c>
      <c r="D86" s="167">
        <v>3.7715819000000002</v>
      </c>
      <c r="E86" s="167">
        <v>0</v>
      </c>
      <c r="F86" s="167">
        <v>0</v>
      </c>
      <c r="G86" s="167">
        <v>3.7715819000000002</v>
      </c>
      <c r="H86" s="167">
        <v>5.49914536</v>
      </c>
      <c r="I86" s="167">
        <v>0</v>
      </c>
      <c r="J86" s="167">
        <v>0</v>
      </c>
      <c r="K86" s="167">
        <v>5.49914536</v>
      </c>
      <c r="L86" s="167">
        <v>2043.3088208500001</v>
      </c>
      <c r="M86" s="167">
        <v>378.96819728999998</v>
      </c>
      <c r="N86" s="120"/>
      <c r="O86" s="120"/>
      <c r="P86" s="120"/>
      <c r="Q86" s="120"/>
      <c r="R86" s="120"/>
      <c r="S86" s="120"/>
      <c r="T86" s="120"/>
    </row>
    <row r="87" spans="1:20" hidden="1" outlineLevel="1">
      <c r="A87" s="62">
        <v>42856</v>
      </c>
      <c r="B87" s="120">
        <v>2104.4473003100002</v>
      </c>
      <c r="C87" s="167">
        <v>3.8671651300000001</v>
      </c>
      <c r="D87" s="167">
        <v>3.55111358</v>
      </c>
      <c r="E87" s="167">
        <v>0</v>
      </c>
      <c r="F87" s="167">
        <v>0</v>
      </c>
      <c r="G87" s="167">
        <v>3.55111358</v>
      </c>
      <c r="H87" s="167">
        <v>0.31605155000000001</v>
      </c>
      <c r="I87" s="167">
        <v>0</v>
      </c>
      <c r="J87" s="167">
        <v>0</v>
      </c>
      <c r="K87" s="167">
        <v>0.31605155000000001</v>
      </c>
      <c r="L87" s="167">
        <v>2100.5801351800001</v>
      </c>
      <c r="M87" s="167">
        <v>377.76597838999999</v>
      </c>
      <c r="N87" s="120"/>
      <c r="O87" s="120"/>
      <c r="P87" s="120"/>
      <c r="Q87" s="120"/>
      <c r="R87" s="120"/>
      <c r="S87" s="120"/>
      <c r="T87" s="120"/>
    </row>
    <row r="88" spans="1:20" hidden="1" outlineLevel="1">
      <c r="A88" s="62">
        <v>42887</v>
      </c>
      <c r="B88" s="120">
        <v>2289.7233242299999</v>
      </c>
      <c r="C88" s="167">
        <v>3.5606890299999998</v>
      </c>
      <c r="D88" s="167">
        <v>3.3052371300000001</v>
      </c>
      <c r="E88" s="167">
        <v>0</v>
      </c>
      <c r="F88" s="167">
        <v>0</v>
      </c>
      <c r="G88" s="167">
        <v>3.3052371300000001</v>
      </c>
      <c r="H88" s="167">
        <v>0.25545190000000001</v>
      </c>
      <c r="I88" s="167">
        <v>0</v>
      </c>
      <c r="J88" s="167">
        <v>0</v>
      </c>
      <c r="K88" s="167">
        <v>0.25545190000000001</v>
      </c>
      <c r="L88" s="167">
        <v>2286.1626352000003</v>
      </c>
      <c r="M88" s="167">
        <v>423.20929586</v>
      </c>
      <c r="N88" s="120"/>
      <c r="O88" s="120"/>
      <c r="P88" s="120"/>
      <c r="Q88" s="120"/>
      <c r="R88" s="120"/>
      <c r="S88" s="120"/>
      <c r="T88" s="120"/>
    </row>
    <row r="89" spans="1:20" hidden="1" outlineLevel="1">
      <c r="A89" s="62">
        <v>42917</v>
      </c>
      <c r="B89" s="120">
        <v>2314.0305675999998</v>
      </c>
      <c r="C89" s="167">
        <v>9.1139611899999995</v>
      </c>
      <c r="D89" s="167">
        <v>8.8911029199999998</v>
      </c>
      <c r="E89" s="167">
        <v>0</v>
      </c>
      <c r="F89" s="167">
        <v>5.8226711</v>
      </c>
      <c r="G89" s="167">
        <v>3.0684318199999998</v>
      </c>
      <c r="H89" s="167">
        <v>0.22285827</v>
      </c>
      <c r="I89" s="167">
        <v>0</v>
      </c>
      <c r="J89" s="167">
        <v>0</v>
      </c>
      <c r="K89" s="167">
        <v>0.22285827</v>
      </c>
      <c r="L89" s="167">
        <v>2304.91660641</v>
      </c>
      <c r="M89" s="167">
        <v>369.92781846999998</v>
      </c>
      <c r="N89" s="120"/>
      <c r="O89" s="120"/>
      <c r="P89" s="120"/>
      <c r="Q89" s="120"/>
      <c r="R89" s="120"/>
      <c r="S89" s="120"/>
      <c r="T89" s="120"/>
    </row>
    <row r="90" spans="1:20" hidden="1" outlineLevel="1">
      <c r="A90" s="62">
        <v>42948</v>
      </c>
      <c r="B90" s="120">
        <v>2326.85980969</v>
      </c>
      <c r="C90" s="167">
        <v>8.78722125</v>
      </c>
      <c r="D90" s="167">
        <v>8.5749312900000003</v>
      </c>
      <c r="E90" s="167">
        <v>0</v>
      </c>
      <c r="F90" s="167">
        <v>5.8219910800000001</v>
      </c>
      <c r="G90" s="167">
        <v>2.7529402100000002</v>
      </c>
      <c r="H90" s="167">
        <v>0.21228996</v>
      </c>
      <c r="I90" s="167">
        <v>0</v>
      </c>
      <c r="J90" s="167">
        <v>0</v>
      </c>
      <c r="K90" s="167">
        <v>0.21228996</v>
      </c>
      <c r="L90" s="167">
        <v>2318.0725884399999</v>
      </c>
      <c r="M90" s="167">
        <v>379.86146256000001</v>
      </c>
      <c r="N90" s="120"/>
      <c r="O90" s="120"/>
      <c r="P90" s="120"/>
      <c r="Q90" s="120"/>
      <c r="R90" s="120"/>
      <c r="S90" s="120"/>
      <c r="T90" s="120"/>
    </row>
    <row r="91" spans="1:20" hidden="1" outlineLevel="1">
      <c r="A91" s="62">
        <v>42979</v>
      </c>
      <c r="B91" s="120">
        <v>2431.7272690200002</v>
      </c>
      <c r="C91" s="167">
        <v>8.4727809900000004</v>
      </c>
      <c r="D91" s="167">
        <v>8.31049814</v>
      </c>
      <c r="E91" s="167">
        <v>0</v>
      </c>
      <c r="F91" s="167">
        <v>5.8231014300000004</v>
      </c>
      <c r="G91" s="167">
        <v>2.4873967100000001</v>
      </c>
      <c r="H91" s="167">
        <v>0.16228285000000001</v>
      </c>
      <c r="I91" s="167">
        <v>0</v>
      </c>
      <c r="J91" s="167">
        <v>0</v>
      </c>
      <c r="K91" s="167">
        <v>0.16228285000000001</v>
      </c>
      <c r="L91" s="167">
        <v>2423.2544880299997</v>
      </c>
      <c r="M91" s="167">
        <v>286.66831974000002</v>
      </c>
      <c r="N91" s="120"/>
      <c r="O91" s="120"/>
      <c r="P91" s="120"/>
      <c r="Q91" s="120"/>
      <c r="R91" s="120"/>
      <c r="S91" s="120"/>
      <c r="T91" s="120"/>
    </row>
    <row r="92" spans="1:20" hidden="1" outlineLevel="1">
      <c r="A92" s="62">
        <v>43009</v>
      </c>
      <c r="B92" s="120">
        <v>2403.22947501</v>
      </c>
      <c r="C92" s="167">
        <v>7.88617816</v>
      </c>
      <c r="D92" s="167">
        <v>7.7805333599999997</v>
      </c>
      <c r="E92" s="167">
        <v>0</v>
      </c>
      <c r="F92" s="167">
        <v>5.5632179500000003</v>
      </c>
      <c r="G92" s="167">
        <v>2.2173154099999999</v>
      </c>
      <c r="H92" s="167">
        <v>0.1056448</v>
      </c>
      <c r="I92" s="167">
        <v>0</v>
      </c>
      <c r="J92" s="167">
        <v>0</v>
      </c>
      <c r="K92" s="167">
        <v>0.1056448</v>
      </c>
      <c r="L92" s="167">
        <v>2395.3432968500001</v>
      </c>
      <c r="M92" s="167">
        <v>290.47626386000002</v>
      </c>
      <c r="N92" s="120"/>
      <c r="O92" s="120"/>
      <c r="P92" s="120"/>
      <c r="Q92" s="120"/>
      <c r="R92" s="120"/>
      <c r="S92" s="120"/>
      <c r="T92" s="120"/>
    </row>
    <row r="93" spans="1:20" hidden="1" outlineLevel="1">
      <c r="A93" s="62">
        <v>43040</v>
      </c>
      <c r="B93" s="120">
        <v>2419.3938404700002</v>
      </c>
      <c r="C93" s="167">
        <v>7.2875819899999996</v>
      </c>
      <c r="D93" s="167">
        <v>7.2875819899999996</v>
      </c>
      <c r="E93" s="167">
        <v>0</v>
      </c>
      <c r="F93" s="167">
        <v>5.3031624300000004</v>
      </c>
      <c r="G93" s="167">
        <v>1.9844195600000001</v>
      </c>
      <c r="H93" s="167">
        <v>0</v>
      </c>
      <c r="I93" s="167">
        <v>0</v>
      </c>
      <c r="J93" s="167">
        <v>0</v>
      </c>
      <c r="K93" s="167">
        <v>0</v>
      </c>
      <c r="L93" s="167">
        <v>2412.1062584799997</v>
      </c>
      <c r="M93" s="167">
        <v>339.84815892</v>
      </c>
      <c r="N93" s="120"/>
      <c r="O93" s="120"/>
      <c r="P93" s="120"/>
      <c r="Q93" s="120"/>
      <c r="R93" s="120"/>
      <c r="S93" s="120"/>
      <c r="T93" s="120"/>
    </row>
    <row r="94" spans="1:20" hidden="1" outlineLevel="1">
      <c r="A94" s="62">
        <v>43070</v>
      </c>
      <c r="B94" s="120">
        <v>2485.2095796200001</v>
      </c>
      <c r="C94" s="167">
        <v>6.8000261100000001</v>
      </c>
      <c r="D94" s="167">
        <v>6.8000261100000001</v>
      </c>
      <c r="E94" s="167">
        <v>0</v>
      </c>
      <c r="F94" s="167">
        <v>5.04310978</v>
      </c>
      <c r="G94" s="167">
        <v>1.7569163299999999</v>
      </c>
      <c r="H94" s="167">
        <v>0</v>
      </c>
      <c r="I94" s="167">
        <v>0</v>
      </c>
      <c r="J94" s="167">
        <v>0</v>
      </c>
      <c r="K94" s="167">
        <v>0</v>
      </c>
      <c r="L94" s="167">
        <v>2478.40955351</v>
      </c>
      <c r="M94" s="167">
        <v>270.71215835999999</v>
      </c>
      <c r="N94" s="120"/>
      <c r="O94" s="120"/>
      <c r="P94" s="120"/>
      <c r="Q94" s="120"/>
      <c r="R94" s="120"/>
      <c r="S94" s="120"/>
      <c r="T94" s="120"/>
    </row>
    <row r="95" spans="1:20" hidden="1" outlineLevel="1">
      <c r="A95" s="62">
        <v>43101</v>
      </c>
      <c r="B95" s="120">
        <v>2534.3181444500001</v>
      </c>
      <c r="C95" s="167">
        <v>7.2410972600000001</v>
      </c>
      <c r="D95" s="167">
        <v>7.2410972600000001</v>
      </c>
      <c r="E95" s="167">
        <v>0</v>
      </c>
      <c r="F95" s="167">
        <v>5.3699818099999996</v>
      </c>
      <c r="G95" s="167">
        <v>1.87111545</v>
      </c>
      <c r="H95" s="167">
        <v>0</v>
      </c>
      <c r="I95" s="167">
        <v>0</v>
      </c>
      <c r="J95" s="167">
        <v>0</v>
      </c>
      <c r="K95" s="167">
        <v>0</v>
      </c>
      <c r="L95" s="167">
        <v>2527.07704719</v>
      </c>
      <c r="M95" s="167">
        <v>384.72557033999999</v>
      </c>
      <c r="N95" s="120"/>
      <c r="O95" s="120"/>
      <c r="P95" s="120"/>
      <c r="Q95" s="120"/>
      <c r="R95" s="120"/>
      <c r="S95" s="120"/>
      <c r="T95" s="120"/>
    </row>
    <row r="96" spans="1:20" hidden="1" outlineLevel="1">
      <c r="A96" s="62">
        <v>43132</v>
      </c>
      <c r="B96" s="120">
        <v>2459.303265</v>
      </c>
      <c r="C96" s="167">
        <v>6.2424614799999993</v>
      </c>
      <c r="D96" s="167">
        <v>6.2424614799999993</v>
      </c>
      <c r="E96" s="167">
        <v>0</v>
      </c>
      <c r="F96" s="167">
        <v>4.7551139199999994</v>
      </c>
      <c r="G96" s="167">
        <v>1.4873475600000001</v>
      </c>
      <c r="H96" s="167">
        <v>0</v>
      </c>
      <c r="I96" s="167">
        <v>0</v>
      </c>
      <c r="J96" s="167">
        <v>0</v>
      </c>
      <c r="K96" s="167">
        <v>0</v>
      </c>
      <c r="L96" s="167">
        <v>2453.0608035199998</v>
      </c>
      <c r="M96" s="167">
        <v>352.47125119999998</v>
      </c>
      <c r="N96" s="120"/>
      <c r="O96" s="120"/>
      <c r="P96" s="120"/>
      <c r="Q96" s="120"/>
      <c r="R96" s="120"/>
      <c r="S96" s="120"/>
      <c r="T96" s="120"/>
    </row>
    <row r="97" spans="1:20" hidden="1" outlineLevel="1">
      <c r="A97" s="62">
        <v>43160</v>
      </c>
      <c r="B97" s="120">
        <v>2650.6030809099998</v>
      </c>
      <c r="C97" s="167">
        <v>6.1578652900000002</v>
      </c>
      <c r="D97" s="167">
        <v>6.1578652900000002</v>
      </c>
      <c r="E97" s="167">
        <v>0</v>
      </c>
      <c r="F97" s="167">
        <v>4.7060446899999997</v>
      </c>
      <c r="G97" s="167">
        <v>1.4518206</v>
      </c>
      <c r="H97" s="167">
        <v>0</v>
      </c>
      <c r="I97" s="167">
        <v>0</v>
      </c>
      <c r="J97" s="167">
        <v>0</v>
      </c>
      <c r="K97" s="167">
        <v>0</v>
      </c>
      <c r="L97" s="167">
        <v>2644.44521562</v>
      </c>
      <c r="M97" s="167">
        <v>359.67651953000001</v>
      </c>
      <c r="N97" s="120"/>
      <c r="O97" s="120"/>
      <c r="P97" s="120"/>
      <c r="Q97" s="120"/>
      <c r="R97" s="120"/>
      <c r="S97" s="120"/>
      <c r="T97" s="120"/>
    </row>
    <row r="98" spans="1:20" hidden="1" outlineLevel="1">
      <c r="A98" s="62">
        <v>43191</v>
      </c>
      <c r="B98" s="120">
        <v>2759.6457507099999</v>
      </c>
      <c r="C98" s="167">
        <v>89.79380368999999</v>
      </c>
      <c r="D98" s="167">
        <v>6.0695988099999996</v>
      </c>
      <c r="E98" s="167">
        <v>0</v>
      </c>
      <c r="F98" s="167">
        <v>4.6570255999999999</v>
      </c>
      <c r="G98" s="167">
        <v>1.4125732099999999</v>
      </c>
      <c r="H98" s="167">
        <v>83.724204879999988</v>
      </c>
      <c r="I98" s="167">
        <v>0</v>
      </c>
      <c r="J98" s="167">
        <v>0</v>
      </c>
      <c r="K98" s="167">
        <v>83.724204879999988</v>
      </c>
      <c r="L98" s="167">
        <v>2669.8519470200008</v>
      </c>
      <c r="M98" s="167">
        <v>376.17815445999997</v>
      </c>
      <c r="N98" s="120"/>
      <c r="O98" s="120"/>
      <c r="P98" s="120"/>
      <c r="Q98" s="120"/>
      <c r="R98" s="120"/>
      <c r="S98" s="120"/>
      <c r="T98" s="120"/>
    </row>
    <row r="99" spans="1:20" hidden="1" outlineLevel="1">
      <c r="A99" s="62">
        <v>43221</v>
      </c>
      <c r="B99" s="120">
        <v>2788.6428320199998</v>
      </c>
      <c r="C99" s="167">
        <v>86.01829570000001</v>
      </c>
      <c r="D99" s="167">
        <v>5.8928929999999999</v>
      </c>
      <c r="E99" s="167">
        <v>0</v>
      </c>
      <c r="F99" s="167">
        <v>4.6080146700000002</v>
      </c>
      <c r="G99" s="167">
        <v>1.28487833</v>
      </c>
      <c r="H99" s="167">
        <v>80.125402700000009</v>
      </c>
      <c r="I99" s="167">
        <v>0</v>
      </c>
      <c r="J99" s="167">
        <v>0</v>
      </c>
      <c r="K99" s="167">
        <v>80.125402700000009</v>
      </c>
      <c r="L99" s="167">
        <v>2702.6245363199996</v>
      </c>
      <c r="M99" s="167">
        <v>384.80578428000001</v>
      </c>
      <c r="N99" s="120"/>
      <c r="O99" s="120"/>
      <c r="P99" s="120"/>
      <c r="Q99" s="120"/>
      <c r="R99" s="120"/>
      <c r="S99" s="120"/>
      <c r="T99" s="120"/>
    </row>
    <row r="100" spans="1:20" hidden="1" outlineLevel="1">
      <c r="A100" s="62">
        <v>43252</v>
      </c>
      <c r="B100" s="120">
        <v>2915.0567781899999</v>
      </c>
      <c r="C100" s="167">
        <v>86.384904179999992</v>
      </c>
      <c r="D100" s="167">
        <v>5.8082769000000001</v>
      </c>
      <c r="E100" s="167">
        <v>0</v>
      </c>
      <c r="F100" s="167">
        <v>4.5588913</v>
      </c>
      <c r="G100" s="167">
        <v>1.2493855999999999</v>
      </c>
      <c r="H100" s="167">
        <v>80.576627279999997</v>
      </c>
      <c r="I100" s="167">
        <v>0</v>
      </c>
      <c r="J100" s="167">
        <v>0</v>
      </c>
      <c r="K100" s="167">
        <v>80.576627279999997</v>
      </c>
      <c r="L100" s="167">
        <v>2828.6718740100005</v>
      </c>
      <c r="M100" s="167">
        <v>399.86009711999998</v>
      </c>
      <c r="N100" s="120"/>
      <c r="O100" s="120"/>
      <c r="P100" s="120"/>
      <c r="Q100" s="120"/>
      <c r="R100" s="120"/>
      <c r="S100" s="120"/>
      <c r="T100" s="120"/>
    </row>
    <row r="101" spans="1:20" hidden="1" outlineLevel="1">
      <c r="A101" s="62">
        <v>43282</v>
      </c>
      <c r="B101" s="120">
        <v>2960.8041706700001</v>
      </c>
      <c r="C101" s="167">
        <v>89.108544699999996</v>
      </c>
      <c r="D101" s="167">
        <v>6.6908279999999998</v>
      </c>
      <c r="E101" s="167">
        <v>0</v>
      </c>
      <c r="F101" s="167">
        <v>5.4772134799999996</v>
      </c>
      <c r="G101" s="167">
        <v>1.2136145199999999</v>
      </c>
      <c r="H101" s="167">
        <v>82.4177167</v>
      </c>
      <c r="I101" s="167">
        <v>0</v>
      </c>
      <c r="J101" s="167">
        <v>0</v>
      </c>
      <c r="K101" s="167">
        <v>82.4177167</v>
      </c>
      <c r="L101" s="167">
        <v>2871.69562597</v>
      </c>
      <c r="M101" s="167">
        <v>400.62970958</v>
      </c>
      <c r="N101" s="120"/>
      <c r="O101" s="120"/>
      <c r="P101" s="120"/>
      <c r="Q101" s="120"/>
      <c r="R101" s="120"/>
      <c r="S101" s="120"/>
      <c r="T101" s="120"/>
    </row>
    <row r="102" spans="1:20" hidden="1" outlineLevel="1">
      <c r="A102" s="62">
        <v>43313</v>
      </c>
      <c r="B102" s="120">
        <v>3046.8905595599999</v>
      </c>
      <c r="C102" s="167">
        <v>108.29476948</v>
      </c>
      <c r="D102" s="167">
        <v>6.5077673099999993</v>
      </c>
      <c r="E102" s="167">
        <v>0</v>
      </c>
      <c r="F102" s="167">
        <v>5.3311142999999994</v>
      </c>
      <c r="G102" s="167">
        <v>1.1766530100000001</v>
      </c>
      <c r="H102" s="167">
        <v>101.78700216999999</v>
      </c>
      <c r="I102" s="167">
        <v>0</v>
      </c>
      <c r="J102" s="167">
        <v>0</v>
      </c>
      <c r="K102" s="167">
        <v>101.78700216999999</v>
      </c>
      <c r="L102" s="167">
        <v>2938.5957900800008</v>
      </c>
      <c r="M102" s="167">
        <v>411.61030269999998</v>
      </c>
      <c r="N102" s="120"/>
      <c r="O102" s="120"/>
      <c r="P102" s="120"/>
      <c r="Q102" s="120"/>
      <c r="R102" s="120"/>
      <c r="S102" s="120"/>
      <c r="T102" s="120"/>
    </row>
    <row r="103" spans="1:20" hidden="1" outlineLevel="1">
      <c r="A103" s="62">
        <v>43344</v>
      </c>
      <c r="B103" s="120">
        <v>3204.8817186800002</v>
      </c>
      <c r="C103" s="167">
        <v>108.35010952999998</v>
      </c>
      <c r="D103" s="167">
        <v>6.3216232599999991</v>
      </c>
      <c r="E103" s="167">
        <v>0</v>
      </c>
      <c r="F103" s="167">
        <v>5.1759729199999995</v>
      </c>
      <c r="G103" s="167">
        <v>1.14565034</v>
      </c>
      <c r="H103" s="167">
        <v>102.02848626999999</v>
      </c>
      <c r="I103" s="167">
        <v>0</v>
      </c>
      <c r="J103" s="167">
        <v>0</v>
      </c>
      <c r="K103" s="167">
        <v>102.02848626999999</v>
      </c>
      <c r="L103" s="167">
        <v>3096.5316091499994</v>
      </c>
      <c r="M103" s="167">
        <v>383.45629633999999</v>
      </c>
      <c r="N103" s="120"/>
      <c r="O103" s="120"/>
      <c r="P103" s="120"/>
      <c r="Q103" s="120"/>
      <c r="R103" s="120"/>
      <c r="S103" s="120"/>
      <c r="T103" s="120"/>
    </row>
    <row r="104" spans="1:20" hidden="1" outlineLevel="1">
      <c r="A104" s="62">
        <v>43374</v>
      </c>
      <c r="B104" s="120">
        <v>3187.5385798000002</v>
      </c>
      <c r="C104" s="167">
        <v>155.09329426000002</v>
      </c>
      <c r="D104" s="167">
        <v>6.2893103200000002</v>
      </c>
      <c r="E104" s="167">
        <v>0</v>
      </c>
      <c r="F104" s="167">
        <v>4.9818593</v>
      </c>
      <c r="G104" s="167">
        <v>1.3074510200000002</v>
      </c>
      <c r="H104" s="167">
        <v>148.80398394000002</v>
      </c>
      <c r="I104" s="167">
        <v>0</v>
      </c>
      <c r="J104" s="167">
        <v>0</v>
      </c>
      <c r="K104" s="167">
        <v>148.80398394000002</v>
      </c>
      <c r="L104" s="167">
        <v>3032.44528554</v>
      </c>
      <c r="M104" s="167">
        <v>378.11781611999999</v>
      </c>
      <c r="N104" s="120"/>
      <c r="O104" s="120"/>
      <c r="P104" s="120"/>
      <c r="Q104" s="120"/>
      <c r="R104" s="120"/>
      <c r="S104" s="120"/>
      <c r="T104" s="120"/>
    </row>
    <row r="105" spans="1:20" hidden="1" outlineLevel="1">
      <c r="A105" s="62">
        <v>43405</v>
      </c>
      <c r="B105" s="120">
        <v>3230.0350262100001</v>
      </c>
      <c r="C105" s="167">
        <v>155.98482745999999</v>
      </c>
      <c r="D105" s="167">
        <v>5.8875708299999996</v>
      </c>
      <c r="E105" s="167">
        <v>0</v>
      </c>
      <c r="F105" s="167">
        <v>4.6116197999999997</v>
      </c>
      <c r="G105" s="167">
        <v>1.2759510300000001</v>
      </c>
      <c r="H105" s="167">
        <v>150.09725663</v>
      </c>
      <c r="I105" s="167">
        <v>0</v>
      </c>
      <c r="J105" s="167">
        <v>0</v>
      </c>
      <c r="K105" s="167">
        <v>150.09725663</v>
      </c>
      <c r="L105" s="167">
        <v>3074.0501987499997</v>
      </c>
      <c r="M105" s="167">
        <v>362.98370918000001</v>
      </c>
      <c r="N105" s="120"/>
      <c r="O105" s="120"/>
      <c r="P105" s="120"/>
      <c r="Q105" s="120"/>
      <c r="R105" s="120"/>
      <c r="S105" s="120"/>
      <c r="T105" s="120"/>
    </row>
    <row r="106" spans="1:20" hidden="1" outlineLevel="1">
      <c r="A106" s="62">
        <v>43435</v>
      </c>
      <c r="B106" s="120">
        <v>3182.1673488900001</v>
      </c>
      <c r="C106" s="167">
        <v>162.96562868000001</v>
      </c>
      <c r="D106" s="167">
        <v>5.5100624399999996</v>
      </c>
      <c r="E106" s="167">
        <v>0</v>
      </c>
      <c r="F106" s="167">
        <v>4.26469451</v>
      </c>
      <c r="G106" s="167">
        <v>1.2453679299999998</v>
      </c>
      <c r="H106" s="167">
        <v>157.45556624</v>
      </c>
      <c r="I106" s="167">
        <v>0</v>
      </c>
      <c r="J106" s="167">
        <v>0</v>
      </c>
      <c r="K106" s="167">
        <v>157.45556624</v>
      </c>
      <c r="L106" s="167">
        <v>3019.2017202099996</v>
      </c>
      <c r="M106" s="167">
        <v>338.13326795</v>
      </c>
      <c r="N106" s="120"/>
      <c r="O106" s="120"/>
      <c r="P106" s="120"/>
      <c r="Q106" s="120"/>
      <c r="R106" s="120"/>
      <c r="S106" s="120"/>
      <c r="T106" s="120"/>
    </row>
    <row r="107" spans="1:20" hidden="1" outlineLevel="1">
      <c r="A107" s="62">
        <v>43466</v>
      </c>
      <c r="B107" s="120">
        <v>3167.1633625300001</v>
      </c>
      <c r="C107" s="167">
        <v>162.25821669000001</v>
      </c>
      <c r="D107" s="167">
        <v>4.6012234000000003</v>
      </c>
      <c r="E107" s="167">
        <v>0</v>
      </c>
      <c r="F107" s="167">
        <v>3.3882695599999999</v>
      </c>
      <c r="G107" s="167">
        <v>1.2129538399999999</v>
      </c>
      <c r="H107" s="167">
        <v>157.65699329</v>
      </c>
      <c r="I107" s="167">
        <v>0</v>
      </c>
      <c r="J107" s="167">
        <v>0</v>
      </c>
      <c r="K107" s="167">
        <v>157.65699329</v>
      </c>
      <c r="L107" s="167">
        <v>3004.9051458399999</v>
      </c>
      <c r="M107" s="167">
        <v>426.22245964000001</v>
      </c>
      <c r="N107" s="120"/>
      <c r="O107" s="120"/>
      <c r="P107" s="120"/>
      <c r="Q107" s="120"/>
      <c r="R107" s="120"/>
      <c r="S107" s="120"/>
      <c r="T107" s="120"/>
    </row>
    <row r="108" spans="1:20" hidden="1" outlineLevel="1">
      <c r="A108" s="62">
        <v>43497</v>
      </c>
      <c r="B108" s="120">
        <v>3191.17602932</v>
      </c>
      <c r="C108" s="167">
        <v>157.27580107</v>
      </c>
      <c r="D108" s="167">
        <v>4.41951654</v>
      </c>
      <c r="E108" s="167">
        <v>0</v>
      </c>
      <c r="F108" s="167">
        <v>3.2376046299999999</v>
      </c>
      <c r="G108" s="167">
        <v>1.18191191</v>
      </c>
      <c r="H108" s="167">
        <v>152.85628453000001</v>
      </c>
      <c r="I108" s="167">
        <v>0</v>
      </c>
      <c r="J108" s="167">
        <v>0</v>
      </c>
      <c r="K108" s="167">
        <v>152.85628453000001</v>
      </c>
      <c r="L108" s="167">
        <v>3033.9002282500001</v>
      </c>
      <c r="M108" s="167">
        <v>446.55880203999999</v>
      </c>
      <c r="N108" s="120"/>
      <c r="O108" s="120"/>
      <c r="P108" s="120"/>
      <c r="Q108" s="120"/>
      <c r="R108" s="120"/>
      <c r="S108" s="120"/>
      <c r="T108" s="120"/>
    </row>
    <row r="109" spans="1:20" hidden="1" outlineLevel="1">
      <c r="A109" s="62">
        <v>43525</v>
      </c>
      <c r="B109" s="120">
        <v>3309.2747262500002</v>
      </c>
      <c r="C109" s="167">
        <v>157.10020080000001</v>
      </c>
      <c r="D109" s="167">
        <v>4.3407848700000002</v>
      </c>
      <c r="E109" s="167">
        <v>0</v>
      </c>
      <c r="F109" s="167">
        <v>3.18849501</v>
      </c>
      <c r="G109" s="167">
        <v>1.15228986</v>
      </c>
      <c r="H109" s="167">
        <v>152.75941592999999</v>
      </c>
      <c r="I109" s="167">
        <v>0</v>
      </c>
      <c r="J109" s="167">
        <v>0</v>
      </c>
      <c r="K109" s="167">
        <v>152.75941592999999</v>
      </c>
      <c r="L109" s="167">
        <v>3152.1745254500001</v>
      </c>
      <c r="M109" s="167">
        <v>596.04165639999997</v>
      </c>
      <c r="N109" s="120"/>
      <c r="O109" s="120"/>
      <c r="P109" s="120"/>
      <c r="Q109" s="120"/>
      <c r="R109" s="120"/>
      <c r="S109" s="120"/>
      <c r="T109" s="120"/>
    </row>
    <row r="110" spans="1:20" hidden="1" outlineLevel="1">
      <c r="A110" s="62">
        <v>43556</v>
      </c>
      <c r="B110" s="120">
        <v>3325.4571898999998</v>
      </c>
      <c r="C110" s="167">
        <v>150.22747045</v>
      </c>
      <c r="D110" s="167">
        <v>4.2621215100000001</v>
      </c>
      <c r="E110" s="167">
        <v>0</v>
      </c>
      <c r="F110" s="167">
        <v>3.1413234700000001</v>
      </c>
      <c r="G110" s="167">
        <v>1.1207980399999999</v>
      </c>
      <c r="H110" s="167">
        <v>145.96534894000001</v>
      </c>
      <c r="I110" s="167">
        <v>0</v>
      </c>
      <c r="J110" s="167">
        <v>0</v>
      </c>
      <c r="K110" s="167">
        <v>145.96534894000001</v>
      </c>
      <c r="L110" s="167">
        <v>3175.2297194500002</v>
      </c>
      <c r="M110" s="167">
        <v>594.47834932000001</v>
      </c>
      <c r="N110" s="120"/>
      <c r="O110" s="120"/>
      <c r="P110" s="120"/>
      <c r="Q110" s="120"/>
      <c r="R110" s="120"/>
      <c r="S110" s="120"/>
      <c r="T110" s="120"/>
    </row>
    <row r="111" spans="1:20" hidden="1" outlineLevel="1">
      <c r="A111" s="62">
        <v>43586</v>
      </c>
      <c r="B111" s="120">
        <v>3296.3946625200001</v>
      </c>
      <c r="C111" s="167">
        <v>148.55936657000001</v>
      </c>
      <c r="D111" s="167">
        <v>4.1790724499999996</v>
      </c>
      <c r="E111" s="167">
        <v>0</v>
      </c>
      <c r="F111" s="167">
        <v>3.0892440300000001</v>
      </c>
      <c r="G111" s="167">
        <v>1.0898284199999999</v>
      </c>
      <c r="H111" s="167">
        <v>144.38029412</v>
      </c>
      <c r="I111" s="167">
        <v>0</v>
      </c>
      <c r="J111" s="167">
        <v>0</v>
      </c>
      <c r="K111" s="167">
        <v>144.38029412</v>
      </c>
      <c r="L111" s="167">
        <v>3147.8352959499998</v>
      </c>
      <c r="M111" s="167">
        <v>613.38932116000001</v>
      </c>
      <c r="N111" s="120"/>
      <c r="O111" s="120"/>
      <c r="P111" s="120"/>
      <c r="Q111" s="120"/>
      <c r="R111" s="120"/>
      <c r="S111" s="120"/>
      <c r="T111" s="120"/>
    </row>
    <row r="112" spans="1:20" hidden="1" outlineLevel="1">
      <c r="A112" s="62">
        <v>43617</v>
      </c>
      <c r="B112" s="120">
        <v>3609.8259876100001</v>
      </c>
      <c r="C112" s="167">
        <v>146.59131493999999</v>
      </c>
      <c r="D112" s="167">
        <v>4.1332691199999996</v>
      </c>
      <c r="E112" s="167">
        <v>0</v>
      </c>
      <c r="F112" s="167">
        <v>3.0744974100000002</v>
      </c>
      <c r="G112" s="167">
        <v>1.05877171</v>
      </c>
      <c r="H112" s="167">
        <v>142.45804582</v>
      </c>
      <c r="I112" s="167">
        <v>0</v>
      </c>
      <c r="J112" s="167">
        <v>0</v>
      </c>
      <c r="K112" s="167">
        <v>142.45804582</v>
      </c>
      <c r="L112" s="167">
        <v>3463.2346726699998</v>
      </c>
      <c r="M112" s="167">
        <v>641.57586189999995</v>
      </c>
      <c r="N112" s="120"/>
      <c r="O112" s="120"/>
      <c r="P112" s="120"/>
      <c r="Q112" s="120"/>
      <c r="R112" s="120"/>
      <c r="S112" s="120"/>
      <c r="T112" s="120"/>
    </row>
    <row r="113" spans="1:20" hidden="1" outlineLevel="1">
      <c r="A113" s="62">
        <v>43647</v>
      </c>
      <c r="B113" s="120">
        <v>3620.3677395099999</v>
      </c>
      <c r="C113" s="167">
        <v>138.89906431</v>
      </c>
      <c r="D113" s="167">
        <v>4.01999175</v>
      </c>
      <c r="E113" s="167">
        <v>0</v>
      </c>
      <c r="F113" s="167">
        <v>2.9919246799999999</v>
      </c>
      <c r="G113" s="167">
        <v>1.0280670700000001</v>
      </c>
      <c r="H113" s="167">
        <v>134.87907256</v>
      </c>
      <c r="I113" s="167">
        <v>0</v>
      </c>
      <c r="J113" s="167">
        <v>0</v>
      </c>
      <c r="K113" s="167">
        <v>134.87907256</v>
      </c>
      <c r="L113" s="167">
        <v>3481.4686751999998</v>
      </c>
      <c r="M113" s="167">
        <v>663.21836902999996</v>
      </c>
      <c r="N113" s="120"/>
      <c r="O113" s="120"/>
      <c r="P113" s="120"/>
      <c r="Q113" s="120"/>
      <c r="R113" s="120"/>
      <c r="S113" s="120"/>
      <c r="T113" s="120"/>
    </row>
    <row r="114" spans="1:20" hidden="1" outlineLevel="1">
      <c r="A114" s="62">
        <v>43678</v>
      </c>
      <c r="B114" s="120">
        <v>3889.92987111</v>
      </c>
      <c r="C114" s="167">
        <v>174.47783308999999</v>
      </c>
      <c r="D114" s="167">
        <v>3.9401070200000001</v>
      </c>
      <c r="E114" s="167">
        <v>0</v>
      </c>
      <c r="F114" s="167">
        <v>2.94302793</v>
      </c>
      <c r="G114" s="167">
        <v>0.99707908999999995</v>
      </c>
      <c r="H114" s="167">
        <v>170.53772606999999</v>
      </c>
      <c r="I114" s="167">
        <v>0</v>
      </c>
      <c r="J114" s="167">
        <v>35.574900059999997</v>
      </c>
      <c r="K114" s="167">
        <v>134.96282600999999</v>
      </c>
      <c r="L114" s="167">
        <v>3715.4520380200001</v>
      </c>
      <c r="M114" s="167">
        <v>839.96419545000003</v>
      </c>
      <c r="N114" s="120"/>
      <c r="O114" s="120"/>
      <c r="P114" s="120"/>
      <c r="Q114" s="120"/>
      <c r="R114" s="120"/>
      <c r="S114" s="120"/>
      <c r="T114" s="120"/>
    </row>
    <row r="115" spans="1:20" hidden="1" outlineLevel="1">
      <c r="A115" s="62">
        <v>43709</v>
      </c>
      <c r="B115" s="120">
        <v>4040.0710284199999</v>
      </c>
      <c r="C115" s="167">
        <v>165.40331903000001</v>
      </c>
      <c r="D115" s="167">
        <v>3.8948119999999999</v>
      </c>
      <c r="E115" s="167">
        <v>0</v>
      </c>
      <c r="F115" s="167">
        <v>2.9291782400000002</v>
      </c>
      <c r="G115" s="167">
        <v>0.96563376000000001</v>
      </c>
      <c r="H115" s="167">
        <v>161.50850703</v>
      </c>
      <c r="I115" s="167">
        <v>0</v>
      </c>
      <c r="J115" s="167">
        <v>35.652623220000002</v>
      </c>
      <c r="K115" s="167">
        <v>125.85588380999999</v>
      </c>
      <c r="L115" s="167">
        <v>3874.6677093899998</v>
      </c>
      <c r="M115" s="167">
        <v>996.47920141999998</v>
      </c>
      <c r="N115" s="120"/>
      <c r="O115" s="120"/>
      <c r="P115" s="120"/>
      <c r="Q115" s="120"/>
      <c r="R115" s="120"/>
      <c r="S115" s="120"/>
      <c r="T115" s="120"/>
    </row>
    <row r="116" spans="1:20" hidden="1" outlineLevel="1">
      <c r="A116" s="62">
        <v>43739</v>
      </c>
      <c r="B116" s="120">
        <v>4179.3080442</v>
      </c>
      <c r="C116" s="167">
        <v>171.33918509</v>
      </c>
      <c r="D116" s="167">
        <v>3.7004615699999999</v>
      </c>
      <c r="E116" s="167">
        <v>0</v>
      </c>
      <c r="F116" s="167">
        <v>2.7656837099999998</v>
      </c>
      <c r="G116" s="167">
        <v>0.93477785999999996</v>
      </c>
      <c r="H116" s="167">
        <v>167.63872352000001</v>
      </c>
      <c r="I116" s="167">
        <v>0</v>
      </c>
      <c r="J116" s="167">
        <v>37.34782242</v>
      </c>
      <c r="K116" s="167">
        <v>130.29090110000001</v>
      </c>
      <c r="L116" s="167">
        <v>4007.9688591099998</v>
      </c>
      <c r="M116" s="167">
        <v>1082.57497313</v>
      </c>
      <c r="N116" s="120"/>
      <c r="O116" s="120"/>
      <c r="P116" s="120"/>
      <c r="Q116" s="120"/>
      <c r="R116" s="120"/>
      <c r="S116" s="120"/>
      <c r="T116" s="120"/>
    </row>
    <row r="117" spans="1:20" hidden="1" outlineLevel="1">
      <c r="A117" s="62">
        <v>43770</v>
      </c>
      <c r="B117" s="120">
        <v>4238.7799638300003</v>
      </c>
      <c r="C117" s="167">
        <v>161.78970093999999</v>
      </c>
      <c r="D117" s="167">
        <v>2.97472512</v>
      </c>
      <c r="E117" s="167">
        <v>0</v>
      </c>
      <c r="F117" s="167">
        <v>2.0706784200000001</v>
      </c>
      <c r="G117" s="167">
        <v>0.90404669999999998</v>
      </c>
      <c r="H117" s="167">
        <v>158.81497582</v>
      </c>
      <c r="I117" s="167">
        <v>0</v>
      </c>
      <c r="J117" s="167">
        <v>35.919314460000002</v>
      </c>
      <c r="K117" s="167">
        <v>122.89566136000001</v>
      </c>
      <c r="L117" s="167">
        <v>4076.9902628899999</v>
      </c>
      <c r="M117" s="167">
        <v>972.80277229000001</v>
      </c>
      <c r="N117" s="120"/>
      <c r="O117" s="120"/>
      <c r="P117" s="120"/>
      <c r="Q117" s="120"/>
      <c r="R117" s="120"/>
      <c r="S117" s="120"/>
      <c r="T117" s="120"/>
    </row>
    <row r="118" spans="1:20" hidden="1" outlineLevel="1">
      <c r="A118" s="62">
        <v>43800</v>
      </c>
      <c r="B118" s="120">
        <v>4134.8106220600002</v>
      </c>
      <c r="C118" s="167">
        <v>158.81458516000001</v>
      </c>
      <c r="D118" s="167">
        <v>2.8190542600000001</v>
      </c>
      <c r="E118" s="167">
        <v>0</v>
      </c>
      <c r="F118" s="167">
        <v>1.94571089</v>
      </c>
      <c r="G118" s="167">
        <v>0.87334336999999995</v>
      </c>
      <c r="H118" s="167">
        <v>155.99553090000001</v>
      </c>
      <c r="I118" s="167">
        <v>0</v>
      </c>
      <c r="J118" s="167">
        <v>35.410125479999998</v>
      </c>
      <c r="K118" s="167">
        <v>120.58540542</v>
      </c>
      <c r="L118" s="167">
        <v>3975.9960369</v>
      </c>
      <c r="M118" s="167">
        <v>1110.16403023</v>
      </c>
      <c r="N118" s="120"/>
      <c r="O118" s="120"/>
      <c r="P118" s="120"/>
      <c r="Q118" s="120"/>
      <c r="R118" s="120"/>
      <c r="S118" s="120"/>
      <c r="T118" s="120"/>
    </row>
    <row r="119" spans="1:20" hidden="1" outlineLevel="1">
      <c r="A119" s="62">
        <v>43831</v>
      </c>
      <c r="B119" s="120">
        <v>4035.2181036500001</v>
      </c>
      <c r="C119" s="167">
        <v>164.11341693</v>
      </c>
      <c r="D119" s="167">
        <v>2.6627204299999998</v>
      </c>
      <c r="E119" s="167">
        <v>0</v>
      </c>
      <c r="F119" s="167">
        <v>1.8211932500000001</v>
      </c>
      <c r="G119" s="167">
        <v>0.84152718000000004</v>
      </c>
      <c r="H119" s="167">
        <v>161.45069649999999</v>
      </c>
      <c r="I119" s="167">
        <v>0</v>
      </c>
      <c r="J119" s="167">
        <v>37.23435671</v>
      </c>
      <c r="K119" s="167">
        <v>124.21633979000001</v>
      </c>
      <c r="L119" s="167">
        <v>3871.1046867199998</v>
      </c>
      <c r="M119" s="167">
        <v>861.05439879000005</v>
      </c>
      <c r="N119" s="120"/>
      <c r="O119" s="120"/>
      <c r="P119" s="120"/>
      <c r="Q119" s="120"/>
      <c r="R119" s="120"/>
      <c r="S119" s="120"/>
      <c r="T119" s="120"/>
    </row>
    <row r="120" spans="1:20" hidden="1" outlineLevel="1">
      <c r="A120" s="62">
        <v>43862</v>
      </c>
      <c r="B120" s="120">
        <v>4013.9086715799999</v>
      </c>
      <c r="C120" s="167">
        <v>158.83734601</v>
      </c>
      <c r="D120" s="167">
        <v>2.5072117299999999</v>
      </c>
      <c r="E120" s="167">
        <v>0</v>
      </c>
      <c r="F120" s="167">
        <v>1.696399</v>
      </c>
      <c r="G120" s="167">
        <v>0.81081272999999998</v>
      </c>
      <c r="H120" s="167">
        <v>156.33013428000001</v>
      </c>
      <c r="I120" s="167">
        <v>0</v>
      </c>
      <c r="J120" s="167">
        <v>36.02216542</v>
      </c>
      <c r="K120" s="167">
        <v>120.30796886</v>
      </c>
      <c r="L120" s="167">
        <v>3855.0713255700002</v>
      </c>
      <c r="M120" s="167">
        <v>589.40314816</v>
      </c>
      <c r="N120" s="120"/>
      <c r="O120" s="120"/>
      <c r="P120" s="120"/>
      <c r="Q120" s="120"/>
      <c r="R120" s="120"/>
      <c r="S120" s="120"/>
      <c r="T120" s="120"/>
    </row>
    <row r="121" spans="1:20" hidden="1" outlineLevel="1">
      <c r="A121" s="62">
        <v>43891</v>
      </c>
      <c r="B121" s="120">
        <v>4630.0243984600002</v>
      </c>
      <c r="C121" s="167">
        <v>190.13760970000001</v>
      </c>
      <c r="D121" s="167">
        <v>13.62318681</v>
      </c>
      <c r="E121" s="167">
        <v>0</v>
      </c>
      <c r="F121" s="167">
        <v>1.6716782299999999</v>
      </c>
      <c r="G121" s="167">
        <v>11.95150858</v>
      </c>
      <c r="H121" s="167">
        <v>176.51442288999999</v>
      </c>
      <c r="I121" s="167">
        <v>0</v>
      </c>
      <c r="J121" s="167">
        <v>40.369990610000002</v>
      </c>
      <c r="K121" s="167">
        <v>136.14443227999999</v>
      </c>
      <c r="L121" s="167">
        <v>4439.8867887599999</v>
      </c>
      <c r="M121" s="167">
        <v>1067.9075397399999</v>
      </c>
      <c r="N121" s="120"/>
      <c r="O121" s="120"/>
      <c r="P121" s="120"/>
      <c r="Q121" s="120"/>
      <c r="R121" s="120"/>
      <c r="S121" s="120"/>
      <c r="T121" s="120"/>
    </row>
    <row r="122" spans="1:20" hidden="1" outlineLevel="1">
      <c r="A122" s="62">
        <v>43922</v>
      </c>
      <c r="B122" s="120">
        <v>4544.2725487500002</v>
      </c>
      <c r="C122" s="167">
        <v>179.19632672</v>
      </c>
      <c r="D122" s="167">
        <v>13.566933430000001</v>
      </c>
      <c r="E122" s="167">
        <v>0</v>
      </c>
      <c r="F122" s="167">
        <v>1.64583514</v>
      </c>
      <c r="G122" s="167">
        <v>11.92109829</v>
      </c>
      <c r="H122" s="167">
        <v>165.62939329</v>
      </c>
      <c r="I122" s="167">
        <v>0</v>
      </c>
      <c r="J122" s="167">
        <v>38.052552480000003</v>
      </c>
      <c r="K122" s="167">
        <v>127.57684080999999</v>
      </c>
      <c r="L122" s="167">
        <v>4365.0762220300003</v>
      </c>
      <c r="M122" s="167">
        <v>1014.24857229</v>
      </c>
      <c r="N122" s="120"/>
      <c r="O122" s="120"/>
      <c r="P122" s="120"/>
      <c r="Q122" s="120"/>
      <c r="R122" s="120"/>
      <c r="S122" s="120"/>
      <c r="T122" s="120"/>
    </row>
    <row r="123" spans="1:20" hidden="1" outlineLevel="1">
      <c r="A123" s="62">
        <v>43952</v>
      </c>
      <c r="B123" s="120">
        <v>4373.1247133300003</v>
      </c>
      <c r="C123" s="167">
        <v>180.82270498</v>
      </c>
      <c r="D123" s="167">
        <v>15.197688830000001</v>
      </c>
      <c r="E123" s="167">
        <v>0</v>
      </c>
      <c r="F123" s="167">
        <v>3.3249645299999999</v>
      </c>
      <c r="G123" s="167">
        <v>11.8727243</v>
      </c>
      <c r="H123" s="167">
        <v>165.62501614999999</v>
      </c>
      <c r="I123" s="167">
        <v>0</v>
      </c>
      <c r="J123" s="167">
        <v>37.224929600000003</v>
      </c>
      <c r="K123" s="167">
        <v>128.40008655</v>
      </c>
      <c r="L123" s="167">
        <v>4192.3020083499996</v>
      </c>
      <c r="M123" s="167">
        <v>991.57297460999996</v>
      </c>
      <c r="N123" s="120"/>
      <c r="O123" s="120"/>
      <c r="P123" s="120"/>
      <c r="Q123" s="120"/>
      <c r="R123" s="120"/>
      <c r="S123" s="120"/>
      <c r="T123" s="120"/>
    </row>
    <row r="124" spans="1:20" hidden="1" outlineLevel="1">
      <c r="A124" s="62">
        <v>43983</v>
      </c>
      <c r="B124" s="120">
        <v>4465.77367478</v>
      </c>
      <c r="C124" s="167">
        <v>180.58706035</v>
      </c>
      <c r="D124" s="167">
        <v>15.13416889</v>
      </c>
      <c r="E124" s="167">
        <v>0</v>
      </c>
      <c r="F124" s="167">
        <v>3.30345377</v>
      </c>
      <c r="G124" s="167">
        <v>11.830715120000001</v>
      </c>
      <c r="H124" s="167">
        <v>165.45289145999999</v>
      </c>
      <c r="I124" s="167">
        <v>0</v>
      </c>
      <c r="J124" s="167">
        <v>36.193570459999997</v>
      </c>
      <c r="K124" s="167">
        <v>129.259321</v>
      </c>
      <c r="L124" s="167">
        <v>4285.1866144300002</v>
      </c>
      <c r="M124" s="167">
        <v>1036.4159364699999</v>
      </c>
      <c r="N124" s="120"/>
      <c r="O124" s="120"/>
      <c r="P124" s="120"/>
      <c r="Q124" s="120"/>
      <c r="R124" s="120"/>
      <c r="S124" s="120"/>
      <c r="T124" s="120"/>
    </row>
    <row r="125" spans="1:20" hidden="1" outlineLevel="1">
      <c r="A125" s="62">
        <v>44013</v>
      </c>
      <c r="B125" s="120">
        <v>4614.4813129599997</v>
      </c>
      <c r="C125" s="167">
        <v>190.35799433</v>
      </c>
      <c r="D125" s="167">
        <v>15.07474974</v>
      </c>
      <c r="E125" s="167">
        <v>0</v>
      </c>
      <c r="F125" s="167">
        <v>3.26962463</v>
      </c>
      <c r="G125" s="167">
        <v>11.805125110000001</v>
      </c>
      <c r="H125" s="167">
        <v>175.28324459000001</v>
      </c>
      <c r="I125" s="167">
        <v>0</v>
      </c>
      <c r="J125" s="167">
        <v>36.760772879999998</v>
      </c>
      <c r="K125" s="167">
        <v>138.52247170999999</v>
      </c>
      <c r="L125" s="167">
        <v>4424.1233186299996</v>
      </c>
      <c r="M125" s="167">
        <v>1049.3899349999999</v>
      </c>
      <c r="N125" s="120"/>
      <c r="O125" s="120"/>
      <c r="P125" s="120"/>
      <c r="Q125" s="120"/>
      <c r="R125" s="120"/>
      <c r="S125" s="120"/>
      <c r="T125" s="120"/>
    </row>
    <row r="126" spans="1:20" hidden="1" outlineLevel="1">
      <c r="A126" s="62">
        <v>44044</v>
      </c>
      <c r="B126" s="120">
        <v>4615.74210339</v>
      </c>
      <c r="C126" s="167">
        <v>188.17328953000001</v>
      </c>
      <c r="D126" s="167">
        <v>15.0049758</v>
      </c>
      <c r="E126" s="167">
        <v>0</v>
      </c>
      <c r="F126" s="167">
        <v>3.23979083</v>
      </c>
      <c r="G126" s="167">
        <v>11.76518497</v>
      </c>
      <c r="H126" s="167">
        <v>173.16831372999999</v>
      </c>
      <c r="I126" s="167">
        <v>0</v>
      </c>
      <c r="J126" s="167">
        <v>35.723332149999997</v>
      </c>
      <c r="K126" s="167">
        <v>137.44498157999999</v>
      </c>
      <c r="L126" s="167">
        <v>4427.5688138599999</v>
      </c>
      <c r="M126" s="167">
        <v>1018.88300831</v>
      </c>
      <c r="N126" s="120"/>
      <c r="O126" s="120"/>
      <c r="P126" s="120"/>
      <c r="Q126" s="120"/>
      <c r="R126" s="120"/>
      <c r="S126" s="120"/>
      <c r="T126" s="120"/>
    </row>
    <row r="127" spans="1:20" hidden="1" outlineLevel="1">
      <c r="A127" s="62">
        <v>44075</v>
      </c>
      <c r="B127" s="120">
        <v>4687.5529385299997</v>
      </c>
      <c r="C127" s="167">
        <v>141.11929344000001</v>
      </c>
      <c r="D127" s="167">
        <v>14.77953289</v>
      </c>
      <c r="E127" s="167">
        <v>0</v>
      </c>
      <c r="F127" s="167">
        <v>3.2094683800000001</v>
      </c>
      <c r="G127" s="167">
        <v>11.57006451</v>
      </c>
      <c r="H127" s="167">
        <v>126.33976054999999</v>
      </c>
      <c r="I127" s="167">
        <v>0</v>
      </c>
      <c r="J127" s="167">
        <v>35.995283350000001</v>
      </c>
      <c r="K127" s="167">
        <v>90.3444772</v>
      </c>
      <c r="L127" s="167">
        <v>4546.43364509</v>
      </c>
      <c r="M127" s="167">
        <v>1046.9531159999999</v>
      </c>
      <c r="N127" s="120"/>
      <c r="O127" s="120"/>
      <c r="P127" s="120"/>
      <c r="Q127" s="120"/>
      <c r="R127" s="120"/>
      <c r="S127" s="120"/>
      <c r="T127" s="120"/>
    </row>
    <row r="128" spans="1:20" hidden="1" outlineLevel="1">
      <c r="A128" s="62">
        <v>44105</v>
      </c>
      <c r="B128" s="120">
        <v>4365.67614916</v>
      </c>
      <c r="C128" s="167">
        <v>138.72681949</v>
      </c>
      <c r="D128" s="167">
        <v>14.55810146</v>
      </c>
      <c r="E128" s="167">
        <v>0</v>
      </c>
      <c r="F128" s="167">
        <v>2.9846750399999999</v>
      </c>
      <c r="G128" s="167">
        <v>11.573426420000001</v>
      </c>
      <c r="H128" s="167">
        <v>124.16871802999999</v>
      </c>
      <c r="I128" s="167">
        <v>0</v>
      </c>
      <c r="J128" s="167">
        <v>35.388398160000001</v>
      </c>
      <c r="K128" s="167">
        <v>88.78031987</v>
      </c>
      <c r="L128" s="167">
        <v>4226.9493296700002</v>
      </c>
      <c r="M128" s="167">
        <v>999.24333898999998</v>
      </c>
      <c r="N128" s="120"/>
      <c r="O128" s="120"/>
      <c r="P128" s="120"/>
      <c r="Q128" s="120"/>
      <c r="R128" s="120"/>
      <c r="S128" s="120"/>
      <c r="T128" s="120"/>
    </row>
    <row r="129" spans="1:20" hidden="1" outlineLevel="1">
      <c r="A129" s="62">
        <v>44136</v>
      </c>
      <c r="B129" s="120">
        <v>4380.1930903900002</v>
      </c>
      <c r="C129" s="167">
        <v>138.43194098000001</v>
      </c>
      <c r="D129" s="167">
        <v>14.324198640000001</v>
      </c>
      <c r="E129" s="167">
        <v>0</v>
      </c>
      <c r="F129" s="167">
        <v>2.75498486</v>
      </c>
      <c r="G129" s="167">
        <v>11.56921378</v>
      </c>
      <c r="H129" s="167">
        <v>124.10774234</v>
      </c>
      <c r="I129" s="167">
        <v>0</v>
      </c>
      <c r="J129" s="167">
        <v>34.640281299999998</v>
      </c>
      <c r="K129" s="167">
        <v>89.467461040000003</v>
      </c>
      <c r="L129" s="167">
        <v>4241.7611494100001</v>
      </c>
      <c r="M129" s="167">
        <v>1030.8590787099999</v>
      </c>
      <c r="N129" s="120"/>
      <c r="O129" s="120"/>
      <c r="P129" s="120"/>
      <c r="Q129" s="120"/>
      <c r="R129" s="120"/>
      <c r="S129" s="120"/>
      <c r="T129" s="120"/>
    </row>
    <row r="130" spans="1:20" hidden="1" outlineLevel="1">
      <c r="A130" s="62">
        <v>44166</v>
      </c>
      <c r="B130" s="120">
        <v>4670.1822615800002</v>
      </c>
      <c r="C130" s="167">
        <v>139.21684195</v>
      </c>
      <c r="D130" s="167">
        <v>14.12824794</v>
      </c>
      <c r="E130" s="167">
        <v>0</v>
      </c>
      <c r="F130" s="167">
        <v>2.5313180499999999</v>
      </c>
      <c r="G130" s="167">
        <v>11.59692989</v>
      </c>
      <c r="H130" s="167">
        <v>125.08859400999999</v>
      </c>
      <c r="I130" s="167">
        <v>0</v>
      </c>
      <c r="J130" s="167">
        <v>33.613688770000003</v>
      </c>
      <c r="K130" s="167">
        <v>91.474905239999998</v>
      </c>
      <c r="L130" s="167">
        <v>4530.9654196299998</v>
      </c>
      <c r="M130" s="167">
        <v>1028.8064009</v>
      </c>
      <c r="N130" s="120"/>
      <c r="O130" s="120"/>
      <c r="P130" s="120"/>
      <c r="Q130" s="120"/>
      <c r="R130" s="120"/>
      <c r="S130" s="120"/>
      <c r="T130" s="120"/>
    </row>
    <row r="131" spans="1:20" hidden="1" outlineLevel="1">
      <c r="A131" s="62">
        <v>44197</v>
      </c>
      <c r="B131" s="120">
        <v>4445.3996485500002</v>
      </c>
      <c r="C131" s="167">
        <v>135.63870270000001</v>
      </c>
      <c r="D131" s="167">
        <v>13.72103478</v>
      </c>
      <c r="E131" s="167">
        <v>0</v>
      </c>
      <c r="F131" s="167">
        <v>2.3075654000000001</v>
      </c>
      <c r="G131" s="167">
        <v>11.41346938</v>
      </c>
      <c r="H131" s="167">
        <v>121.91766792</v>
      </c>
      <c r="I131" s="167">
        <v>0</v>
      </c>
      <c r="J131" s="167">
        <v>32.738209240000003</v>
      </c>
      <c r="K131" s="167">
        <v>89.179458679999996</v>
      </c>
      <c r="L131" s="167">
        <v>4309.7609458500001</v>
      </c>
      <c r="M131" s="167">
        <v>1004.57948865</v>
      </c>
      <c r="N131" s="120"/>
      <c r="O131" s="120"/>
      <c r="P131" s="120"/>
      <c r="Q131" s="120"/>
      <c r="R131" s="120"/>
      <c r="S131" s="120"/>
      <c r="T131" s="120"/>
    </row>
    <row r="132" spans="1:20" hidden="1" outlineLevel="1">
      <c r="A132" s="62">
        <v>44228</v>
      </c>
      <c r="B132" s="120">
        <v>4401.1683979700001</v>
      </c>
      <c r="C132" s="167">
        <v>134.21921481000001</v>
      </c>
      <c r="D132" s="167">
        <v>13.69717539</v>
      </c>
      <c r="E132" s="167">
        <v>0</v>
      </c>
      <c r="F132" s="167">
        <v>2.1780870299999999</v>
      </c>
      <c r="G132" s="167">
        <v>11.51908836</v>
      </c>
      <c r="H132" s="167">
        <v>120.52203942</v>
      </c>
      <c r="I132" s="167">
        <v>0</v>
      </c>
      <c r="J132" s="167">
        <v>31.656454610000001</v>
      </c>
      <c r="K132" s="167">
        <v>88.865584810000001</v>
      </c>
      <c r="L132" s="167">
        <v>4266.9491831599998</v>
      </c>
      <c r="M132" s="167">
        <v>594.08582579999995</v>
      </c>
      <c r="N132" s="120"/>
      <c r="O132" s="120"/>
      <c r="P132" s="120"/>
      <c r="Q132" s="120"/>
      <c r="R132" s="120"/>
      <c r="S132" s="120"/>
      <c r="T132" s="120"/>
    </row>
    <row r="133" spans="1:20" hidden="1" outlineLevel="1">
      <c r="A133" s="62">
        <v>44256</v>
      </c>
      <c r="B133" s="120">
        <v>4554.97364311</v>
      </c>
      <c r="C133" s="167">
        <v>128.45933643999999</v>
      </c>
      <c r="D133" s="167">
        <v>13.71142094</v>
      </c>
      <c r="E133" s="167">
        <v>0</v>
      </c>
      <c r="F133" s="167">
        <v>2.0458636000000001</v>
      </c>
      <c r="G133" s="167">
        <v>11.665557339999999</v>
      </c>
      <c r="H133" s="167">
        <v>114.7479155</v>
      </c>
      <c r="I133" s="167">
        <v>0</v>
      </c>
      <c r="J133" s="167">
        <v>30.82020541</v>
      </c>
      <c r="K133" s="167">
        <v>83.927710090000005</v>
      </c>
      <c r="L133" s="167">
        <v>4426.5143066700002</v>
      </c>
      <c r="M133" s="167">
        <v>588.25674084000002</v>
      </c>
      <c r="N133" s="120"/>
      <c r="O133" s="120"/>
      <c r="P133" s="120"/>
      <c r="Q133" s="120"/>
      <c r="R133" s="120"/>
      <c r="S133" s="120"/>
      <c r="T133" s="120"/>
    </row>
    <row r="134" spans="1:20" hidden="1" outlineLevel="1">
      <c r="A134" s="62">
        <v>44287</v>
      </c>
      <c r="B134" s="120">
        <v>4857.43736429</v>
      </c>
      <c r="C134" s="167">
        <v>116.71565405</v>
      </c>
      <c r="D134" s="167">
        <v>2.1110791299999998</v>
      </c>
      <c r="E134" s="167">
        <v>0</v>
      </c>
      <c r="F134" s="167">
        <v>1.92377219</v>
      </c>
      <c r="G134" s="167">
        <v>0.18730694000000001</v>
      </c>
      <c r="H134" s="167">
        <v>114.60457492</v>
      </c>
      <c r="I134" s="167">
        <v>0</v>
      </c>
      <c r="J134" s="167">
        <v>29.89947948</v>
      </c>
      <c r="K134" s="167">
        <v>84.705095439999994</v>
      </c>
      <c r="L134" s="167">
        <v>4740.72171024</v>
      </c>
      <c r="M134" s="167">
        <v>584.22946546000003</v>
      </c>
      <c r="N134" s="120"/>
      <c r="O134" s="120"/>
      <c r="P134" s="120"/>
      <c r="Q134" s="120"/>
      <c r="R134" s="120"/>
      <c r="S134" s="120"/>
      <c r="T134" s="120"/>
    </row>
    <row r="135" spans="1:20" hidden="1" outlineLevel="1">
      <c r="A135" s="62">
        <v>44317</v>
      </c>
      <c r="B135" s="120">
        <v>5090.0836561699998</v>
      </c>
      <c r="C135" s="167">
        <v>113.97660466000001</v>
      </c>
      <c r="D135" s="167">
        <v>2.0593603200000001</v>
      </c>
      <c r="E135" s="167">
        <v>0</v>
      </c>
      <c r="F135" s="167">
        <v>1.9028284</v>
      </c>
      <c r="G135" s="167">
        <v>0.15653191999999999</v>
      </c>
      <c r="H135" s="167">
        <v>111.91724434</v>
      </c>
      <c r="I135" s="167">
        <v>0</v>
      </c>
      <c r="J135" s="167">
        <v>28.875687840000001</v>
      </c>
      <c r="K135" s="167">
        <v>83.041556499999999</v>
      </c>
      <c r="L135" s="167">
        <v>4976.10705151</v>
      </c>
      <c r="M135" s="167">
        <v>586.39163550000001</v>
      </c>
      <c r="N135" s="120"/>
      <c r="O135" s="120"/>
      <c r="P135" s="120"/>
      <c r="Q135" s="120"/>
      <c r="R135" s="120"/>
      <c r="S135" s="120"/>
      <c r="T135" s="120"/>
    </row>
    <row r="136" spans="1:20" hidden="1" outlineLevel="1">
      <c r="A136" s="62">
        <v>44348</v>
      </c>
      <c r="B136" s="120">
        <v>5346.7932248999996</v>
      </c>
      <c r="C136" s="167">
        <v>108.96366802</v>
      </c>
      <c r="D136" s="167">
        <v>2.7527961699999999</v>
      </c>
      <c r="E136" s="167">
        <v>0</v>
      </c>
      <c r="F136" s="167">
        <v>2.62970492</v>
      </c>
      <c r="G136" s="167">
        <v>0.12309125</v>
      </c>
      <c r="H136" s="167">
        <v>106.21087185</v>
      </c>
      <c r="I136" s="167">
        <v>0</v>
      </c>
      <c r="J136" s="167">
        <v>27.770706019999999</v>
      </c>
      <c r="K136" s="167">
        <v>78.440165829999998</v>
      </c>
      <c r="L136" s="167">
        <v>5237.8295568800004</v>
      </c>
      <c r="M136" s="167">
        <v>623.33368174999998</v>
      </c>
      <c r="N136" s="120"/>
      <c r="O136" s="120"/>
      <c r="P136" s="120"/>
      <c r="Q136" s="120"/>
      <c r="R136" s="120"/>
      <c r="S136" s="120"/>
      <c r="T136" s="120"/>
    </row>
    <row r="137" spans="1:20" hidden="1" outlineLevel="1">
      <c r="A137" s="62">
        <v>44378</v>
      </c>
      <c r="B137" s="120">
        <v>5552.8516646999997</v>
      </c>
      <c r="C137" s="167">
        <v>129.00202676000001</v>
      </c>
      <c r="D137" s="167">
        <v>25.474953599999999</v>
      </c>
      <c r="E137" s="167">
        <v>0</v>
      </c>
      <c r="F137" s="167">
        <v>25.382557389999999</v>
      </c>
      <c r="G137" s="167">
        <v>9.2396210000000006E-2</v>
      </c>
      <c r="H137" s="167">
        <v>103.52707316</v>
      </c>
      <c r="I137" s="167">
        <v>0</v>
      </c>
      <c r="J137" s="167">
        <v>26.7318517</v>
      </c>
      <c r="K137" s="167">
        <v>76.795221459999993</v>
      </c>
      <c r="L137" s="167">
        <v>5423.8496379400003</v>
      </c>
      <c r="M137" s="167">
        <v>593.39596458000005</v>
      </c>
      <c r="N137" s="120"/>
      <c r="O137" s="120"/>
      <c r="P137" s="120"/>
      <c r="Q137" s="120"/>
      <c r="R137" s="120"/>
      <c r="S137" s="120"/>
      <c r="T137" s="120"/>
    </row>
    <row r="138" spans="1:20" hidden="1" outlineLevel="1">
      <c r="A138" s="62">
        <v>44409</v>
      </c>
      <c r="B138" s="120">
        <v>5623.4713249200004</v>
      </c>
      <c r="C138" s="167">
        <v>126.57155869</v>
      </c>
      <c r="D138" s="167">
        <v>25.397461320000001</v>
      </c>
      <c r="E138" s="167">
        <v>0</v>
      </c>
      <c r="F138" s="167">
        <v>25.335865330000001</v>
      </c>
      <c r="G138" s="167">
        <v>6.1595990000000003E-2</v>
      </c>
      <c r="H138" s="167">
        <v>101.17409737</v>
      </c>
      <c r="I138" s="167">
        <v>0</v>
      </c>
      <c r="J138" s="167">
        <v>25.954506080000002</v>
      </c>
      <c r="K138" s="167">
        <v>75.219591289999997</v>
      </c>
      <c r="L138" s="167">
        <v>5496.8997662299998</v>
      </c>
      <c r="M138" s="167">
        <v>584.86246765999999</v>
      </c>
      <c r="N138" s="120"/>
      <c r="O138" s="120"/>
      <c r="P138" s="120"/>
      <c r="Q138" s="120"/>
      <c r="R138" s="120"/>
      <c r="S138" s="120"/>
      <c r="T138" s="120"/>
    </row>
    <row r="139" spans="1:20" hidden="1" outlineLevel="1">
      <c r="A139" s="62">
        <v>44440</v>
      </c>
      <c r="B139" s="120">
        <v>5868.0035499599999</v>
      </c>
      <c r="C139" s="167">
        <v>123.37152201000001</v>
      </c>
      <c r="D139" s="167">
        <v>26.725636389999998</v>
      </c>
      <c r="E139" s="167">
        <v>0</v>
      </c>
      <c r="F139" s="167">
        <v>26.69485822</v>
      </c>
      <c r="G139" s="167">
        <v>3.0778170000000001E-2</v>
      </c>
      <c r="H139" s="167">
        <v>96.645885620000001</v>
      </c>
      <c r="I139" s="167">
        <v>0</v>
      </c>
      <c r="J139" s="167">
        <v>25.06589799</v>
      </c>
      <c r="K139" s="167">
        <v>71.579987630000005</v>
      </c>
      <c r="L139" s="167">
        <v>5744.6320279499996</v>
      </c>
      <c r="M139" s="167">
        <v>525.70347643000002</v>
      </c>
      <c r="N139" s="120"/>
      <c r="O139" s="120"/>
      <c r="P139" s="120"/>
      <c r="Q139" s="120"/>
      <c r="R139" s="120"/>
      <c r="S139" s="120"/>
      <c r="T139" s="120"/>
    </row>
    <row r="140" spans="1:20">
      <c r="A140" s="62">
        <v>44470</v>
      </c>
      <c r="B140" s="120">
        <v>6157.7886699299997</v>
      </c>
      <c r="C140" s="167">
        <v>120.76426578</v>
      </c>
      <c r="D140" s="167">
        <v>26.45153024</v>
      </c>
      <c r="E140" s="167">
        <v>0</v>
      </c>
      <c r="F140" s="167">
        <v>26.45153024</v>
      </c>
      <c r="G140" s="167">
        <v>0</v>
      </c>
      <c r="H140" s="167">
        <v>94.312735540000006</v>
      </c>
      <c r="I140" s="167">
        <v>0</v>
      </c>
      <c r="J140" s="167">
        <v>24.098053920000002</v>
      </c>
      <c r="K140" s="167">
        <v>70.214681619999993</v>
      </c>
      <c r="L140" s="167">
        <v>6037.02440415</v>
      </c>
      <c r="M140" s="167">
        <v>644.85623936000002</v>
      </c>
      <c r="N140" s="120"/>
      <c r="O140" s="120"/>
      <c r="P140" s="120"/>
      <c r="Q140" s="120"/>
      <c r="R140" s="120"/>
      <c r="S140" s="120"/>
      <c r="T140" s="120"/>
    </row>
    <row r="141" spans="1:20">
      <c r="A141" s="62">
        <v>44501</v>
      </c>
      <c r="B141" s="120">
        <v>6111.1527916100003</v>
      </c>
      <c r="C141" s="167">
        <v>102.51188646</v>
      </c>
      <c r="D141" s="167">
        <v>26.175447460000001</v>
      </c>
      <c r="E141" s="167">
        <v>0</v>
      </c>
      <c r="F141" s="167">
        <v>26.175447460000001</v>
      </c>
      <c r="G141" s="167">
        <v>0</v>
      </c>
      <c r="H141" s="167">
        <v>76.336438999999999</v>
      </c>
      <c r="I141" s="167">
        <v>0</v>
      </c>
      <c r="J141" s="167">
        <v>23.991945550000001</v>
      </c>
      <c r="K141" s="167">
        <v>52.344493450000002</v>
      </c>
      <c r="L141" s="167">
        <v>6008.6409051500004</v>
      </c>
      <c r="M141" s="167">
        <v>678.71716793999997</v>
      </c>
      <c r="N141" s="120"/>
      <c r="O141" s="120"/>
      <c r="P141" s="120"/>
      <c r="Q141" s="120"/>
      <c r="R141" s="120"/>
      <c r="S141" s="120"/>
      <c r="T141" s="120"/>
    </row>
    <row r="142" spans="1:20">
      <c r="A142" s="62">
        <v>44531</v>
      </c>
      <c r="B142" s="120">
        <v>6182.1516473399997</v>
      </c>
      <c r="C142" s="167">
        <v>101.46777075999999</v>
      </c>
      <c r="D142" s="167">
        <v>25.923958679999998</v>
      </c>
      <c r="E142" s="167">
        <v>0</v>
      </c>
      <c r="F142" s="167">
        <v>25.923958679999998</v>
      </c>
      <c r="G142" s="167">
        <v>0</v>
      </c>
      <c r="H142" s="167">
        <v>75.543812079999995</v>
      </c>
      <c r="I142" s="167">
        <v>0</v>
      </c>
      <c r="J142" s="167">
        <v>23.329698279999999</v>
      </c>
      <c r="K142" s="167">
        <v>52.2141138</v>
      </c>
      <c r="L142" s="167">
        <v>6080.6838765800003</v>
      </c>
      <c r="M142" s="167">
        <v>822.57174603999999</v>
      </c>
      <c r="N142" s="120"/>
      <c r="O142" s="120"/>
      <c r="P142" s="120"/>
      <c r="Q142" s="120"/>
      <c r="R142" s="120"/>
      <c r="S142" s="120"/>
      <c r="T142" s="120"/>
    </row>
    <row r="143" spans="1:20">
      <c r="A143" s="62">
        <v>44562</v>
      </c>
      <c r="B143" s="120">
        <v>6424.33387743</v>
      </c>
      <c r="C143" s="167">
        <v>104.59453372</v>
      </c>
      <c r="D143" s="167">
        <v>25.251463130000001</v>
      </c>
      <c r="E143" s="167">
        <v>0</v>
      </c>
      <c r="F143" s="167">
        <v>25.251463130000001</v>
      </c>
      <c r="G143" s="167">
        <v>0</v>
      </c>
      <c r="H143" s="167">
        <v>79.343070589999996</v>
      </c>
      <c r="I143" s="167">
        <v>0</v>
      </c>
      <c r="J143" s="167">
        <v>25.261003070000001</v>
      </c>
      <c r="K143" s="167">
        <v>54.082067520000003</v>
      </c>
      <c r="L143" s="167">
        <v>6319.73934371</v>
      </c>
      <c r="M143" s="167">
        <v>809.26059864000001</v>
      </c>
      <c r="N143" s="120"/>
      <c r="O143" s="120"/>
      <c r="P143" s="120"/>
      <c r="Q143" s="120"/>
      <c r="R143" s="120"/>
      <c r="S143" s="120"/>
      <c r="T143" s="120"/>
    </row>
    <row r="144" spans="1:20">
      <c r="A144" s="62">
        <v>44593</v>
      </c>
      <c r="B144" s="120">
        <v>6406.0538715100001</v>
      </c>
      <c r="C144" s="167">
        <v>103.73495826</v>
      </c>
      <c r="D144" s="167">
        <v>24.78132489</v>
      </c>
      <c r="E144" s="167">
        <v>0</v>
      </c>
      <c r="F144" s="167">
        <v>24.78132489</v>
      </c>
      <c r="G144" s="167">
        <v>0</v>
      </c>
      <c r="H144" s="167">
        <v>78.953633370000006</v>
      </c>
      <c r="I144" s="167">
        <v>0</v>
      </c>
      <c r="J144" s="167">
        <v>24.970905770000002</v>
      </c>
      <c r="K144" s="167">
        <v>53.982727599999997</v>
      </c>
      <c r="L144" s="167">
        <v>6302.3189132500002</v>
      </c>
      <c r="M144" s="167">
        <v>691.24033716999998</v>
      </c>
      <c r="N144" s="120"/>
      <c r="O144" s="120"/>
      <c r="P144" s="120"/>
      <c r="Q144" s="120"/>
      <c r="R144" s="120"/>
      <c r="S144" s="120"/>
      <c r="T144" s="120"/>
    </row>
    <row r="145" spans="1:20">
      <c r="A145" s="62">
        <v>44621</v>
      </c>
      <c r="B145" s="120">
        <v>6529.8929158800001</v>
      </c>
      <c r="C145" s="167">
        <v>102.94028448</v>
      </c>
      <c r="D145" s="167">
        <v>24.853945830000001</v>
      </c>
      <c r="E145" s="167">
        <v>0</v>
      </c>
      <c r="F145" s="167">
        <v>24.853945830000001</v>
      </c>
      <c r="G145" s="167">
        <v>0</v>
      </c>
      <c r="H145" s="167">
        <v>78.086338650000002</v>
      </c>
      <c r="I145" s="167">
        <v>0</v>
      </c>
      <c r="J145" s="167">
        <v>24.85297194</v>
      </c>
      <c r="K145" s="167">
        <v>53.233366709999999</v>
      </c>
      <c r="L145" s="167">
        <v>6426.9526314000004</v>
      </c>
      <c r="M145" s="167">
        <v>689.65157815999999</v>
      </c>
      <c r="N145" s="120"/>
      <c r="O145" s="120"/>
      <c r="P145" s="120"/>
      <c r="Q145" s="120"/>
      <c r="R145" s="120"/>
      <c r="S145" s="120"/>
      <c r="T145" s="120"/>
    </row>
    <row r="146" spans="1:20">
      <c r="A146" s="62">
        <v>44652</v>
      </c>
      <c r="B146" s="120">
        <v>7563.7952627200002</v>
      </c>
      <c r="C146" s="167">
        <v>99.414882180000006</v>
      </c>
      <c r="D146" s="167">
        <v>24.935992219999999</v>
      </c>
      <c r="E146" s="167">
        <v>0</v>
      </c>
      <c r="F146" s="167">
        <v>24.935992219999999</v>
      </c>
      <c r="G146" s="167">
        <v>0</v>
      </c>
      <c r="H146" s="167">
        <v>74.478889960000004</v>
      </c>
      <c r="I146" s="167">
        <v>0</v>
      </c>
      <c r="J146" s="167">
        <v>24.486887249999999</v>
      </c>
      <c r="K146" s="167">
        <v>49.992002710000001</v>
      </c>
      <c r="L146" s="167">
        <v>7464.3803805400003</v>
      </c>
      <c r="M146" s="167">
        <v>714.05143998000005</v>
      </c>
      <c r="N146" s="120"/>
      <c r="O146" s="120"/>
      <c r="P146" s="120"/>
      <c r="Q146" s="120"/>
      <c r="R146" s="120"/>
      <c r="S146" s="120"/>
      <c r="T146" s="120"/>
    </row>
    <row r="147" spans="1:20">
      <c r="A147" s="62">
        <v>44682</v>
      </c>
      <c r="B147" s="120">
        <v>8512.7437542099997</v>
      </c>
      <c r="C147" s="167">
        <v>100.4082988</v>
      </c>
      <c r="D147" s="167">
        <v>24.267559460000001</v>
      </c>
      <c r="E147" s="167">
        <v>0</v>
      </c>
      <c r="F147" s="167">
        <v>24.267559460000001</v>
      </c>
      <c r="G147" s="167">
        <v>0</v>
      </c>
      <c r="H147" s="167">
        <v>76.140739339999996</v>
      </c>
      <c r="I147" s="167">
        <v>0</v>
      </c>
      <c r="J147" s="167">
        <v>24.59920734</v>
      </c>
      <c r="K147" s="167">
        <v>51.541531999999997</v>
      </c>
      <c r="L147" s="167">
        <v>8412.3354554100006</v>
      </c>
      <c r="M147" s="167">
        <v>578.76214961999995</v>
      </c>
      <c r="N147" s="120"/>
      <c r="O147" s="120"/>
      <c r="P147" s="120"/>
      <c r="Q147" s="120"/>
      <c r="R147" s="120"/>
      <c r="S147" s="120"/>
      <c r="T147" s="120"/>
    </row>
    <row r="148" spans="1:20">
      <c r="A148" s="62">
        <v>44713</v>
      </c>
      <c r="B148" s="120">
        <v>8784.6228447800004</v>
      </c>
      <c r="C148" s="167">
        <v>98.933751880000003</v>
      </c>
      <c r="D148" s="167">
        <v>23.658021160000001</v>
      </c>
      <c r="E148" s="167">
        <v>0</v>
      </c>
      <c r="F148" s="167">
        <v>23.658021160000001</v>
      </c>
      <c r="G148" s="167">
        <v>0</v>
      </c>
      <c r="H148" s="167">
        <v>75.275730719999999</v>
      </c>
      <c r="I148" s="167">
        <v>0</v>
      </c>
      <c r="J148" s="167">
        <v>24.712047290000001</v>
      </c>
      <c r="K148" s="167">
        <v>50.563683429999998</v>
      </c>
      <c r="L148" s="167">
        <v>8685.6890929000001</v>
      </c>
      <c r="M148" s="167">
        <v>616.00990581999997</v>
      </c>
      <c r="N148" s="120"/>
      <c r="O148" s="120"/>
      <c r="P148" s="120"/>
      <c r="Q148" s="120"/>
      <c r="R148" s="120"/>
      <c r="S148" s="120"/>
      <c r="T148" s="120"/>
    </row>
    <row r="149" spans="1:20">
      <c r="A149" s="62">
        <v>44743</v>
      </c>
      <c r="B149" s="120">
        <v>8995.9489179499997</v>
      </c>
      <c r="C149" s="167">
        <v>115.25789854</v>
      </c>
      <c r="D149" s="167">
        <v>23.599121889999999</v>
      </c>
      <c r="E149" s="167">
        <v>0</v>
      </c>
      <c r="F149" s="167">
        <v>23.599121889999999</v>
      </c>
      <c r="G149" s="167">
        <v>0</v>
      </c>
      <c r="H149" s="167">
        <v>91.658776649999993</v>
      </c>
      <c r="I149" s="167">
        <v>0</v>
      </c>
      <c r="J149" s="167">
        <v>31.035830789999999</v>
      </c>
      <c r="K149" s="167">
        <v>60.622945860000002</v>
      </c>
      <c r="L149" s="167">
        <v>8880.6910194100001</v>
      </c>
      <c r="M149" s="167">
        <v>573.54419928000004</v>
      </c>
      <c r="N149" s="120"/>
      <c r="O149" s="120"/>
      <c r="P149" s="120"/>
      <c r="Q149" s="120"/>
      <c r="R149" s="120"/>
      <c r="S149" s="120"/>
      <c r="T149" s="120"/>
    </row>
    <row r="150" spans="1:20">
      <c r="A150" s="62">
        <v>44774</v>
      </c>
      <c r="B150" s="120">
        <v>9052.2275811799991</v>
      </c>
      <c r="C150" s="167">
        <v>114.26810831</v>
      </c>
      <c r="D150" s="167">
        <v>23.566953099999999</v>
      </c>
      <c r="E150" s="167">
        <v>0</v>
      </c>
      <c r="F150" s="167">
        <v>23.566953099999999</v>
      </c>
      <c r="G150" s="167">
        <v>0</v>
      </c>
      <c r="H150" s="167">
        <v>90.701155209999996</v>
      </c>
      <c r="I150" s="167">
        <v>0</v>
      </c>
      <c r="J150" s="167">
        <v>31.181720850000001</v>
      </c>
      <c r="K150" s="167">
        <v>59.519434359999998</v>
      </c>
      <c r="L150" s="167">
        <v>8937.9594728699994</v>
      </c>
      <c r="M150" s="167">
        <v>774.09353247000001</v>
      </c>
      <c r="N150" s="120"/>
      <c r="O150" s="120"/>
      <c r="P150" s="120"/>
      <c r="Q150" s="120"/>
      <c r="R150" s="120"/>
      <c r="S150" s="120"/>
      <c r="T150" s="120"/>
    </row>
    <row r="151" spans="1:20">
      <c r="A151" s="62">
        <v>44805</v>
      </c>
      <c r="B151" s="120">
        <v>9025.4157613999996</v>
      </c>
      <c r="C151" s="167">
        <v>111.277378</v>
      </c>
      <c r="D151" s="167">
        <v>23.428995740000001</v>
      </c>
      <c r="E151" s="167">
        <v>0</v>
      </c>
      <c r="F151" s="167">
        <v>23.428995740000001</v>
      </c>
      <c r="G151" s="167">
        <v>0</v>
      </c>
      <c r="H151" s="167">
        <v>87.848382259999994</v>
      </c>
      <c r="I151" s="167">
        <v>0</v>
      </c>
      <c r="J151" s="167">
        <v>31.250098640000001</v>
      </c>
      <c r="K151" s="167">
        <v>56.598283619999997</v>
      </c>
      <c r="L151" s="167">
        <v>8914.1383834000007</v>
      </c>
      <c r="M151" s="167">
        <v>847.09911211999997</v>
      </c>
      <c r="N151" s="120"/>
      <c r="O151" s="120"/>
      <c r="P151" s="120"/>
      <c r="Q151" s="120"/>
      <c r="R151" s="120"/>
      <c r="S151" s="120"/>
      <c r="T151" s="120"/>
    </row>
    <row r="152" spans="1:20">
      <c r="A152" s="62">
        <v>44835</v>
      </c>
      <c r="B152" s="120">
        <v>8962.3860695500007</v>
      </c>
      <c r="C152" s="167">
        <v>113.22291411</v>
      </c>
      <c r="D152" s="167">
        <v>24.668587800000001</v>
      </c>
      <c r="E152" s="167">
        <v>1.28738102</v>
      </c>
      <c r="F152" s="167">
        <v>23.381206779999999</v>
      </c>
      <c r="G152" s="167">
        <v>0</v>
      </c>
      <c r="H152" s="167">
        <v>88.554326309999993</v>
      </c>
      <c r="I152" s="167">
        <v>0</v>
      </c>
      <c r="J152" s="167">
        <v>31.32929197</v>
      </c>
      <c r="K152" s="167">
        <v>57.225034340000001</v>
      </c>
      <c r="L152" s="167">
        <v>8849.1631554399992</v>
      </c>
      <c r="M152" s="167">
        <v>821.07181342000001</v>
      </c>
      <c r="N152" s="120"/>
      <c r="O152" s="120"/>
      <c r="P152" s="120"/>
      <c r="Q152" s="120"/>
      <c r="R152" s="120"/>
      <c r="S152" s="120"/>
      <c r="T152" s="120"/>
    </row>
  </sheetData>
  <mergeCells count="9">
    <mergeCell ref="A3:M3"/>
    <mergeCell ref="C6:C8"/>
    <mergeCell ref="B6:B8"/>
    <mergeCell ref="A6:A8"/>
    <mergeCell ref="M6:M8"/>
    <mergeCell ref="L6:L8"/>
    <mergeCell ref="D6:K6"/>
    <mergeCell ref="D7:G7"/>
    <mergeCell ref="H7:K7"/>
  </mergeCells>
  <hyperlinks>
    <hyperlink ref="A3" location="'зміст'!A1" display="'зміст'!A1"/>
    <hyperlink ref="A1" location="Зміст!A1" display="Зміст"/>
    <hyperlink ref="A3:M3" location="'на звітну дату'!A1" display="'на звітну дату'!A1"/>
  </hyperlinks>
  <printOptions horizontalCentered="1"/>
  <pageMargins left="0.39370078740157483" right="0.19685039370078741" top="0.39370078740157483" bottom="0.39370078740157483" header="0.19685039370078741" footer="0.19685039370078741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  <outlinePr summaryBelow="0"/>
  </sheetPr>
  <dimension ref="A1:AB152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8" style="82" customWidth="1"/>
    <col min="2" max="2" width="7.33203125" style="82" customWidth="1"/>
    <col min="3" max="3" width="8.5546875" style="82" customWidth="1"/>
    <col min="4" max="11" width="6.5546875" style="71" customWidth="1"/>
    <col min="12" max="12" width="13.109375" style="82" customWidth="1"/>
    <col min="13" max="20" width="6.5546875" style="71" customWidth="1"/>
    <col min="21" max="21" width="8" style="82" customWidth="1"/>
    <col min="22" max="22" width="8.88671875" style="82" customWidth="1"/>
    <col min="23" max="16384" width="9.109375" style="76"/>
  </cols>
  <sheetData>
    <row r="1" spans="1:28" ht="14.4">
      <c r="A1" s="108" t="s">
        <v>173</v>
      </c>
    </row>
    <row r="2" spans="1:28" ht="5.25" customHeight="1"/>
    <row r="3" spans="1:28" ht="26.25" customHeight="1">
      <c r="A3" s="225" t="s">
        <v>73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</row>
    <row r="4" spans="1:28" ht="12.75" customHeight="1">
      <c r="A4" s="216" t="s">
        <v>62</v>
      </c>
      <c r="B4" s="230"/>
      <c r="C4" s="230"/>
      <c r="L4" s="77"/>
      <c r="U4" s="77"/>
      <c r="V4" s="77"/>
    </row>
    <row r="5" spans="1:28" ht="12.75" customHeight="1">
      <c r="A5" s="77" t="s">
        <v>239</v>
      </c>
      <c r="B5" s="77"/>
      <c r="C5" s="77"/>
      <c r="L5" s="77"/>
      <c r="U5" s="77"/>
      <c r="V5" s="77"/>
    </row>
    <row r="6" spans="1:28" s="78" customFormat="1" ht="18" customHeight="1">
      <c r="A6" s="231" t="s">
        <v>0</v>
      </c>
      <c r="B6" s="223" t="s">
        <v>1</v>
      </c>
      <c r="C6" s="223" t="s">
        <v>57</v>
      </c>
      <c r="D6" s="205" t="s">
        <v>2</v>
      </c>
      <c r="E6" s="205"/>
      <c r="F6" s="205"/>
      <c r="G6" s="205"/>
      <c r="H6" s="205"/>
      <c r="I6" s="205"/>
      <c r="J6" s="205"/>
      <c r="K6" s="205"/>
      <c r="L6" s="223" t="s">
        <v>55</v>
      </c>
      <c r="M6" s="207" t="s">
        <v>2</v>
      </c>
      <c r="N6" s="208"/>
      <c r="O6" s="208"/>
      <c r="P6" s="208"/>
      <c r="Q6" s="208"/>
      <c r="R6" s="208"/>
      <c r="S6" s="208"/>
      <c r="T6" s="208"/>
      <c r="U6" s="223" t="s">
        <v>58</v>
      </c>
      <c r="V6" s="223" t="s">
        <v>53</v>
      </c>
    </row>
    <row r="7" spans="1:28" s="97" customFormat="1" ht="15" customHeight="1">
      <c r="A7" s="231"/>
      <c r="B7" s="223"/>
      <c r="C7" s="223"/>
      <c r="D7" s="205" t="s">
        <v>17</v>
      </c>
      <c r="E7" s="206"/>
      <c r="F7" s="206"/>
      <c r="G7" s="206"/>
      <c r="H7" s="205" t="s">
        <v>9</v>
      </c>
      <c r="I7" s="206"/>
      <c r="J7" s="206"/>
      <c r="K7" s="206"/>
      <c r="L7" s="223"/>
      <c r="M7" s="207" t="s">
        <v>17</v>
      </c>
      <c r="N7" s="208"/>
      <c r="O7" s="208"/>
      <c r="P7" s="208"/>
      <c r="Q7" s="207" t="s">
        <v>9</v>
      </c>
      <c r="R7" s="208"/>
      <c r="S7" s="208"/>
      <c r="T7" s="208"/>
      <c r="U7" s="223"/>
      <c r="V7" s="223"/>
    </row>
    <row r="8" spans="1:28" ht="55.2">
      <c r="A8" s="231"/>
      <c r="B8" s="223"/>
      <c r="C8" s="223"/>
      <c r="D8" s="79" t="s">
        <v>13</v>
      </c>
      <c r="E8" s="79" t="s">
        <v>10</v>
      </c>
      <c r="F8" s="79" t="s">
        <v>11</v>
      </c>
      <c r="G8" s="79" t="s">
        <v>12</v>
      </c>
      <c r="H8" s="79" t="s">
        <v>13</v>
      </c>
      <c r="I8" s="79" t="s">
        <v>10</v>
      </c>
      <c r="J8" s="79" t="s">
        <v>11</v>
      </c>
      <c r="K8" s="79" t="s">
        <v>12</v>
      </c>
      <c r="L8" s="223"/>
      <c r="M8" s="79" t="s">
        <v>13</v>
      </c>
      <c r="N8" s="79" t="s">
        <v>10</v>
      </c>
      <c r="O8" s="79" t="s">
        <v>11</v>
      </c>
      <c r="P8" s="79" t="s">
        <v>12</v>
      </c>
      <c r="Q8" s="79" t="s">
        <v>13</v>
      </c>
      <c r="R8" s="79" t="s">
        <v>10</v>
      </c>
      <c r="S8" s="79" t="s">
        <v>11</v>
      </c>
      <c r="T8" s="79" t="s">
        <v>12</v>
      </c>
      <c r="U8" s="223"/>
      <c r="V8" s="223"/>
    </row>
    <row r="9" spans="1:28" hidden="1">
      <c r="A9" s="138"/>
      <c r="B9" s="135"/>
      <c r="C9" s="135"/>
      <c r="D9" s="134"/>
      <c r="E9" s="134"/>
      <c r="F9" s="134"/>
      <c r="G9" s="134"/>
      <c r="H9" s="134"/>
      <c r="I9" s="134"/>
      <c r="J9" s="134"/>
      <c r="K9" s="134"/>
      <c r="L9" s="135"/>
      <c r="M9" s="134"/>
      <c r="N9" s="134"/>
      <c r="O9" s="134"/>
      <c r="P9" s="134"/>
      <c r="Q9" s="134"/>
      <c r="R9" s="134"/>
      <c r="S9" s="134"/>
      <c r="T9" s="134"/>
      <c r="U9" s="135"/>
      <c r="V9" s="135"/>
    </row>
    <row r="10" spans="1:28" collapsed="1">
      <c r="A10" s="98">
        <v>1</v>
      </c>
      <c r="B10" s="81">
        <v>2</v>
      </c>
      <c r="C10" s="98">
        <v>3</v>
      </c>
      <c r="D10" s="81">
        <v>4</v>
      </c>
      <c r="E10" s="98">
        <v>5</v>
      </c>
      <c r="F10" s="81">
        <v>6</v>
      </c>
      <c r="G10" s="98">
        <v>7</v>
      </c>
      <c r="H10" s="81">
        <v>8</v>
      </c>
      <c r="I10" s="98">
        <v>9</v>
      </c>
      <c r="J10" s="81">
        <v>10</v>
      </c>
      <c r="K10" s="98">
        <v>11</v>
      </c>
      <c r="L10" s="81">
        <v>12</v>
      </c>
      <c r="M10" s="98">
        <v>13</v>
      </c>
      <c r="N10" s="81">
        <v>14</v>
      </c>
      <c r="O10" s="98">
        <v>15</v>
      </c>
      <c r="P10" s="81">
        <v>16</v>
      </c>
      <c r="Q10" s="98">
        <v>17</v>
      </c>
      <c r="R10" s="81">
        <v>18</v>
      </c>
      <c r="S10" s="98">
        <v>19</v>
      </c>
      <c r="T10" s="81">
        <v>20</v>
      </c>
      <c r="U10" s="98">
        <v>21</v>
      </c>
      <c r="V10" s="81">
        <v>22</v>
      </c>
    </row>
    <row r="11" spans="1:28" hidden="1" outlineLevel="1">
      <c r="A11" s="62">
        <v>40544</v>
      </c>
      <c r="B11" s="120">
        <v>3747.4122781699998</v>
      </c>
      <c r="C11" s="120"/>
      <c r="D11" s="89"/>
      <c r="E11" s="89"/>
      <c r="F11" s="89"/>
      <c r="G11" s="89"/>
      <c r="H11" s="89"/>
      <c r="I11" s="89"/>
      <c r="J11" s="89"/>
      <c r="K11" s="89"/>
      <c r="L11" s="120"/>
      <c r="M11" s="89"/>
      <c r="N11" s="89"/>
      <c r="O11" s="89"/>
      <c r="P11" s="89"/>
      <c r="Q11" s="89"/>
      <c r="R11" s="89"/>
      <c r="S11" s="89"/>
      <c r="T11" s="89"/>
      <c r="U11" s="120"/>
      <c r="V11" s="120"/>
      <c r="W11" s="120"/>
      <c r="X11" s="120"/>
      <c r="Y11" s="120"/>
      <c r="Z11" s="120"/>
      <c r="AA11" s="120"/>
      <c r="AB11" s="120"/>
    </row>
    <row r="12" spans="1:28" hidden="1" outlineLevel="1">
      <c r="A12" s="62">
        <v>40575</v>
      </c>
      <c r="B12" s="120">
        <v>3727.5235386499999</v>
      </c>
      <c r="C12" s="120"/>
      <c r="D12" s="89"/>
      <c r="E12" s="89"/>
      <c r="F12" s="89"/>
      <c r="G12" s="89"/>
      <c r="H12" s="89"/>
      <c r="I12" s="89"/>
      <c r="J12" s="89"/>
      <c r="K12" s="89"/>
      <c r="L12" s="120"/>
      <c r="M12" s="89"/>
      <c r="N12" s="89"/>
      <c r="O12" s="89"/>
      <c r="P12" s="89"/>
      <c r="Q12" s="89"/>
      <c r="R12" s="89"/>
      <c r="S12" s="89"/>
      <c r="T12" s="89"/>
      <c r="U12" s="120"/>
      <c r="V12" s="120"/>
      <c r="W12" s="120"/>
      <c r="X12" s="120"/>
      <c r="Y12" s="120"/>
      <c r="Z12" s="120"/>
      <c r="AA12" s="120"/>
      <c r="AB12" s="120"/>
    </row>
    <row r="13" spans="1:28" hidden="1" outlineLevel="1">
      <c r="A13" s="62">
        <v>40603</v>
      </c>
      <c r="B13" s="120">
        <v>3711.1817230199999</v>
      </c>
      <c r="C13" s="120"/>
      <c r="D13" s="89"/>
      <c r="E13" s="89"/>
      <c r="F13" s="89"/>
      <c r="G13" s="89"/>
      <c r="H13" s="89"/>
      <c r="I13" s="89"/>
      <c r="J13" s="89"/>
      <c r="K13" s="89"/>
      <c r="L13" s="120"/>
      <c r="M13" s="89"/>
      <c r="N13" s="89"/>
      <c r="O13" s="89"/>
      <c r="P13" s="89"/>
      <c r="Q13" s="89"/>
      <c r="R13" s="89"/>
      <c r="S13" s="89"/>
      <c r="T13" s="89"/>
      <c r="U13" s="120"/>
      <c r="V13" s="120"/>
      <c r="W13" s="120"/>
      <c r="X13" s="120"/>
      <c r="Y13" s="120"/>
      <c r="Z13" s="120"/>
      <c r="AA13" s="120"/>
      <c r="AB13" s="120"/>
    </row>
    <row r="14" spans="1:28" hidden="1" outlineLevel="1">
      <c r="A14" s="62">
        <v>40634</v>
      </c>
      <c r="B14" s="120">
        <v>3707.53516352</v>
      </c>
      <c r="C14" s="120"/>
      <c r="D14" s="89"/>
      <c r="E14" s="89"/>
      <c r="F14" s="89"/>
      <c r="G14" s="89"/>
      <c r="H14" s="89"/>
      <c r="I14" s="89"/>
      <c r="J14" s="89"/>
      <c r="K14" s="89"/>
      <c r="L14" s="120"/>
      <c r="M14" s="89"/>
      <c r="N14" s="89"/>
      <c r="O14" s="89"/>
      <c r="P14" s="89"/>
      <c r="Q14" s="89"/>
      <c r="R14" s="89"/>
      <c r="S14" s="89"/>
      <c r="T14" s="89"/>
      <c r="U14" s="120"/>
      <c r="V14" s="120"/>
      <c r="W14" s="120"/>
      <c r="X14" s="120"/>
      <c r="Y14" s="120"/>
      <c r="Z14" s="120"/>
      <c r="AA14" s="120"/>
      <c r="AB14" s="120"/>
    </row>
    <row r="15" spans="1:28" hidden="1" outlineLevel="1">
      <c r="A15" s="62">
        <v>40664</v>
      </c>
      <c r="B15" s="120">
        <v>3706.3386142200002</v>
      </c>
      <c r="C15" s="120"/>
      <c r="D15" s="89"/>
      <c r="E15" s="89"/>
      <c r="F15" s="89"/>
      <c r="G15" s="89"/>
      <c r="H15" s="89"/>
      <c r="I15" s="89"/>
      <c r="J15" s="89"/>
      <c r="K15" s="89"/>
      <c r="L15" s="120"/>
      <c r="M15" s="89"/>
      <c r="N15" s="89"/>
      <c r="O15" s="89"/>
      <c r="P15" s="89"/>
      <c r="Q15" s="89"/>
      <c r="R15" s="89"/>
      <c r="S15" s="89"/>
      <c r="T15" s="89"/>
      <c r="U15" s="120"/>
      <c r="V15" s="120"/>
      <c r="W15" s="120"/>
      <c r="X15" s="120"/>
      <c r="Y15" s="120"/>
      <c r="Z15" s="120"/>
      <c r="AA15" s="120"/>
      <c r="AB15" s="120"/>
    </row>
    <row r="16" spans="1:28" hidden="1" outlineLevel="1">
      <c r="A16" s="62">
        <v>40695</v>
      </c>
      <c r="B16" s="120">
        <v>3708.9019539400001</v>
      </c>
      <c r="C16" s="120"/>
      <c r="D16" s="89"/>
      <c r="E16" s="89"/>
      <c r="F16" s="89"/>
      <c r="G16" s="89"/>
      <c r="H16" s="89"/>
      <c r="I16" s="89"/>
      <c r="J16" s="89"/>
      <c r="K16" s="89"/>
      <c r="L16" s="120"/>
      <c r="M16" s="89"/>
      <c r="N16" s="89"/>
      <c r="O16" s="89"/>
      <c r="P16" s="89"/>
      <c r="Q16" s="89"/>
      <c r="R16" s="89"/>
      <c r="S16" s="89"/>
      <c r="T16" s="89"/>
      <c r="U16" s="120"/>
      <c r="V16" s="120"/>
      <c r="W16" s="120"/>
      <c r="X16" s="120"/>
      <c r="Y16" s="120"/>
      <c r="Z16" s="120"/>
      <c r="AA16" s="120"/>
      <c r="AB16" s="120"/>
    </row>
    <row r="17" spans="1:28" hidden="1" outlineLevel="1">
      <c r="A17" s="62">
        <v>40725</v>
      </c>
      <c r="B17" s="120">
        <v>3695.3565183999999</v>
      </c>
      <c r="C17" s="120"/>
      <c r="D17" s="89"/>
      <c r="E17" s="89"/>
      <c r="F17" s="89"/>
      <c r="G17" s="89"/>
      <c r="H17" s="89"/>
      <c r="I17" s="89"/>
      <c r="J17" s="89"/>
      <c r="K17" s="89"/>
      <c r="L17" s="120"/>
      <c r="M17" s="89"/>
      <c r="N17" s="89"/>
      <c r="O17" s="89"/>
      <c r="P17" s="89"/>
      <c r="Q17" s="89"/>
      <c r="R17" s="89"/>
      <c r="S17" s="89"/>
      <c r="T17" s="89"/>
      <c r="U17" s="120"/>
      <c r="V17" s="120"/>
      <c r="W17" s="120"/>
      <c r="X17" s="120"/>
      <c r="Y17" s="120"/>
      <c r="Z17" s="120"/>
      <c r="AA17" s="120"/>
      <c r="AB17" s="120"/>
    </row>
    <row r="18" spans="1:28" hidden="1" outlineLevel="1">
      <c r="A18" s="62">
        <v>40756</v>
      </c>
      <c r="B18" s="120">
        <v>3678.7044994299999</v>
      </c>
      <c r="C18" s="120"/>
      <c r="D18" s="89"/>
      <c r="E18" s="89"/>
      <c r="F18" s="89"/>
      <c r="G18" s="89"/>
      <c r="H18" s="89"/>
      <c r="I18" s="89"/>
      <c r="J18" s="89"/>
      <c r="K18" s="89"/>
      <c r="L18" s="120"/>
      <c r="M18" s="89"/>
      <c r="N18" s="89"/>
      <c r="O18" s="89"/>
      <c r="P18" s="89"/>
      <c r="Q18" s="89"/>
      <c r="R18" s="89"/>
      <c r="S18" s="89"/>
      <c r="T18" s="89"/>
      <c r="U18" s="120"/>
      <c r="V18" s="120"/>
      <c r="W18" s="120"/>
      <c r="X18" s="120"/>
      <c r="Y18" s="120"/>
      <c r="Z18" s="120"/>
      <c r="AA18" s="120"/>
      <c r="AB18" s="120"/>
    </row>
    <row r="19" spans="1:28" hidden="1" outlineLevel="1">
      <c r="A19" s="62">
        <v>40787</v>
      </c>
      <c r="B19" s="120">
        <v>3644.5357811899999</v>
      </c>
      <c r="C19" s="120"/>
      <c r="D19" s="89"/>
      <c r="E19" s="89"/>
      <c r="F19" s="89"/>
      <c r="G19" s="89"/>
      <c r="H19" s="89"/>
      <c r="I19" s="89"/>
      <c r="J19" s="89"/>
      <c r="K19" s="89"/>
      <c r="L19" s="120"/>
      <c r="M19" s="89"/>
      <c r="N19" s="89"/>
      <c r="O19" s="89"/>
      <c r="P19" s="89"/>
      <c r="Q19" s="89"/>
      <c r="R19" s="89"/>
      <c r="S19" s="89"/>
      <c r="T19" s="89"/>
      <c r="U19" s="120"/>
      <c r="V19" s="120"/>
      <c r="W19" s="120"/>
      <c r="X19" s="120"/>
      <c r="Y19" s="120"/>
      <c r="Z19" s="120"/>
      <c r="AA19" s="120"/>
      <c r="AB19" s="120"/>
    </row>
    <row r="20" spans="1:28" hidden="1" outlineLevel="1">
      <c r="A20" s="62">
        <v>40817</v>
      </c>
      <c r="B20" s="120">
        <v>3615.3563883699999</v>
      </c>
      <c r="C20" s="120"/>
      <c r="D20" s="89"/>
      <c r="E20" s="89"/>
      <c r="F20" s="89"/>
      <c r="G20" s="89"/>
      <c r="H20" s="89"/>
      <c r="I20" s="89"/>
      <c r="J20" s="89"/>
      <c r="K20" s="89"/>
      <c r="L20" s="120"/>
      <c r="M20" s="89"/>
      <c r="N20" s="89"/>
      <c r="O20" s="89"/>
      <c r="P20" s="89"/>
      <c r="Q20" s="89"/>
      <c r="R20" s="89"/>
      <c r="S20" s="89"/>
      <c r="T20" s="89"/>
      <c r="U20" s="120"/>
      <c r="V20" s="120"/>
      <c r="W20" s="120"/>
      <c r="X20" s="120"/>
      <c r="Y20" s="120"/>
      <c r="Z20" s="120"/>
      <c r="AA20" s="120"/>
      <c r="AB20" s="120"/>
    </row>
    <row r="21" spans="1:28" hidden="1" outlineLevel="1">
      <c r="A21" s="62">
        <v>40848</v>
      </c>
      <c r="B21" s="120">
        <v>3528.60810911</v>
      </c>
      <c r="C21" s="120"/>
      <c r="D21" s="89"/>
      <c r="E21" s="89"/>
      <c r="F21" s="89"/>
      <c r="G21" s="89"/>
      <c r="H21" s="89"/>
      <c r="I21" s="89"/>
      <c r="J21" s="89"/>
      <c r="K21" s="89"/>
      <c r="L21" s="120"/>
      <c r="M21" s="89"/>
      <c r="N21" s="89"/>
      <c r="O21" s="89"/>
      <c r="P21" s="89"/>
      <c r="Q21" s="89"/>
      <c r="R21" s="89"/>
      <c r="S21" s="89"/>
      <c r="T21" s="89"/>
      <c r="U21" s="120"/>
      <c r="V21" s="120"/>
      <c r="W21" s="120"/>
      <c r="X21" s="120"/>
      <c r="Y21" s="120"/>
      <c r="Z21" s="120"/>
      <c r="AA21" s="120"/>
      <c r="AB21" s="120"/>
    </row>
    <row r="22" spans="1:28" hidden="1" outlineLevel="1">
      <c r="A22" s="62">
        <v>40878</v>
      </c>
      <c r="B22" s="120">
        <v>3356.3199122999999</v>
      </c>
      <c r="C22" s="120"/>
      <c r="D22" s="89"/>
      <c r="E22" s="89"/>
      <c r="F22" s="89"/>
      <c r="G22" s="89"/>
      <c r="H22" s="89"/>
      <c r="I22" s="89"/>
      <c r="J22" s="89"/>
      <c r="K22" s="89"/>
      <c r="L22" s="120"/>
      <c r="M22" s="89"/>
      <c r="N22" s="89"/>
      <c r="O22" s="89"/>
      <c r="P22" s="89"/>
      <c r="Q22" s="89"/>
      <c r="R22" s="89"/>
      <c r="S22" s="89"/>
      <c r="T22" s="89"/>
      <c r="U22" s="120"/>
      <c r="V22" s="120"/>
      <c r="W22" s="120"/>
      <c r="X22" s="120"/>
      <c r="Y22" s="120"/>
      <c r="Z22" s="120"/>
      <c r="AA22" s="120"/>
      <c r="AB22" s="120"/>
    </row>
    <row r="23" spans="1:28" hidden="1" outlineLevel="1">
      <c r="A23" s="62">
        <v>40909</v>
      </c>
      <c r="B23" s="120">
        <v>3312.6221660000001</v>
      </c>
      <c r="C23" s="120"/>
      <c r="D23" s="89"/>
      <c r="E23" s="89"/>
      <c r="F23" s="89"/>
      <c r="G23" s="89"/>
      <c r="H23" s="89"/>
      <c r="I23" s="89"/>
      <c r="J23" s="89"/>
      <c r="K23" s="89"/>
      <c r="L23" s="120"/>
      <c r="M23" s="89"/>
      <c r="N23" s="89"/>
      <c r="O23" s="89"/>
      <c r="P23" s="89"/>
      <c r="Q23" s="89"/>
      <c r="R23" s="89"/>
      <c r="S23" s="89"/>
      <c r="T23" s="89"/>
      <c r="U23" s="120"/>
      <c r="V23" s="120"/>
      <c r="W23" s="120"/>
      <c r="X23" s="120"/>
      <c r="Y23" s="120"/>
      <c r="Z23" s="120"/>
      <c r="AA23" s="120"/>
      <c r="AB23" s="120"/>
    </row>
    <row r="24" spans="1:28" hidden="1" outlineLevel="1">
      <c r="A24" s="62">
        <v>40940</v>
      </c>
      <c r="B24" s="120">
        <v>3273.4809837299999</v>
      </c>
      <c r="C24" s="120"/>
      <c r="D24" s="89"/>
      <c r="E24" s="89"/>
      <c r="F24" s="89"/>
      <c r="G24" s="89"/>
      <c r="H24" s="89"/>
      <c r="I24" s="89"/>
      <c r="J24" s="89"/>
      <c r="K24" s="89"/>
      <c r="L24" s="120"/>
      <c r="M24" s="89"/>
      <c r="N24" s="89"/>
      <c r="O24" s="89"/>
      <c r="P24" s="89"/>
      <c r="Q24" s="89"/>
      <c r="R24" s="89"/>
      <c r="S24" s="89"/>
      <c r="T24" s="89"/>
      <c r="U24" s="120"/>
      <c r="V24" s="120"/>
      <c r="W24" s="120"/>
      <c r="X24" s="120"/>
      <c r="Y24" s="120"/>
      <c r="Z24" s="120"/>
      <c r="AA24" s="120"/>
      <c r="AB24" s="120"/>
    </row>
    <row r="25" spans="1:28" hidden="1" outlineLevel="1">
      <c r="A25" s="62">
        <v>40969</v>
      </c>
      <c r="B25" s="120">
        <v>3227.93165447</v>
      </c>
      <c r="C25" s="120"/>
      <c r="D25" s="89"/>
      <c r="E25" s="89"/>
      <c r="F25" s="89"/>
      <c r="G25" s="89"/>
      <c r="H25" s="89"/>
      <c r="I25" s="89"/>
      <c r="J25" s="89"/>
      <c r="K25" s="89"/>
      <c r="L25" s="120"/>
      <c r="M25" s="89"/>
      <c r="N25" s="89"/>
      <c r="O25" s="89"/>
      <c r="P25" s="89"/>
      <c r="Q25" s="89"/>
      <c r="R25" s="89"/>
      <c r="S25" s="89"/>
      <c r="T25" s="89"/>
      <c r="U25" s="120"/>
      <c r="V25" s="120"/>
      <c r="W25" s="120"/>
      <c r="X25" s="120"/>
      <c r="Y25" s="120"/>
      <c r="Z25" s="120"/>
      <c r="AA25" s="120"/>
      <c r="AB25" s="120"/>
    </row>
    <row r="26" spans="1:28" hidden="1" outlineLevel="1">
      <c r="A26" s="62">
        <v>41000</v>
      </c>
      <c r="B26" s="120">
        <v>3193.0203474999998</v>
      </c>
      <c r="C26" s="120"/>
      <c r="D26" s="89"/>
      <c r="E26" s="89"/>
      <c r="F26" s="89"/>
      <c r="G26" s="89"/>
      <c r="H26" s="89"/>
      <c r="I26" s="89"/>
      <c r="J26" s="89"/>
      <c r="K26" s="89"/>
      <c r="L26" s="120"/>
      <c r="M26" s="89"/>
      <c r="N26" s="89"/>
      <c r="O26" s="89"/>
      <c r="P26" s="89"/>
      <c r="Q26" s="89"/>
      <c r="R26" s="89"/>
      <c r="S26" s="89"/>
      <c r="T26" s="89"/>
      <c r="U26" s="120"/>
      <c r="V26" s="120"/>
      <c r="W26" s="120"/>
      <c r="X26" s="120"/>
      <c r="Y26" s="120"/>
      <c r="Z26" s="120"/>
      <c r="AA26" s="120"/>
      <c r="AB26" s="120"/>
    </row>
    <row r="27" spans="1:28" hidden="1" outlineLevel="1">
      <c r="A27" s="62">
        <v>41030</v>
      </c>
      <c r="B27" s="120">
        <v>3194.8413911799998</v>
      </c>
      <c r="C27" s="120"/>
      <c r="D27" s="89"/>
      <c r="E27" s="89"/>
      <c r="F27" s="89"/>
      <c r="G27" s="89"/>
      <c r="H27" s="89"/>
      <c r="I27" s="89"/>
      <c r="J27" s="89"/>
      <c r="K27" s="89"/>
      <c r="L27" s="120"/>
      <c r="M27" s="89"/>
      <c r="N27" s="89"/>
      <c r="O27" s="89"/>
      <c r="P27" s="89"/>
      <c r="Q27" s="89"/>
      <c r="R27" s="89"/>
      <c r="S27" s="89"/>
      <c r="T27" s="89"/>
      <c r="U27" s="120"/>
      <c r="V27" s="120"/>
      <c r="W27" s="120"/>
      <c r="X27" s="120"/>
      <c r="Y27" s="120"/>
      <c r="Z27" s="120"/>
      <c r="AA27" s="120"/>
      <c r="AB27" s="120"/>
    </row>
    <row r="28" spans="1:28" hidden="1" outlineLevel="1">
      <c r="A28" s="62">
        <v>41061</v>
      </c>
      <c r="B28" s="120">
        <v>3168.0694729000002</v>
      </c>
      <c r="C28" s="120"/>
      <c r="D28" s="89"/>
      <c r="E28" s="89"/>
      <c r="F28" s="89"/>
      <c r="G28" s="89"/>
      <c r="H28" s="89"/>
      <c r="I28" s="89"/>
      <c r="J28" s="89"/>
      <c r="K28" s="89"/>
      <c r="L28" s="120"/>
      <c r="M28" s="89"/>
      <c r="N28" s="89"/>
      <c r="O28" s="89"/>
      <c r="P28" s="89"/>
      <c r="Q28" s="89"/>
      <c r="R28" s="89"/>
      <c r="S28" s="89"/>
      <c r="T28" s="89"/>
      <c r="U28" s="120"/>
      <c r="V28" s="120"/>
      <c r="W28" s="120"/>
      <c r="X28" s="120"/>
      <c r="Y28" s="120"/>
      <c r="Z28" s="120"/>
      <c r="AA28" s="120"/>
      <c r="AB28" s="120"/>
    </row>
    <row r="29" spans="1:28" hidden="1" outlineLevel="1">
      <c r="A29" s="62">
        <v>41091</v>
      </c>
      <c r="B29" s="120">
        <v>3140.0965940299998</v>
      </c>
      <c r="C29" s="120"/>
      <c r="D29" s="89"/>
      <c r="E29" s="89"/>
      <c r="F29" s="89"/>
      <c r="G29" s="89"/>
      <c r="H29" s="89"/>
      <c r="I29" s="89"/>
      <c r="J29" s="89"/>
      <c r="K29" s="89"/>
      <c r="L29" s="120"/>
      <c r="M29" s="89"/>
      <c r="N29" s="89"/>
      <c r="O29" s="89"/>
      <c r="P29" s="89"/>
      <c r="Q29" s="89"/>
      <c r="R29" s="89"/>
      <c r="S29" s="89"/>
      <c r="T29" s="89"/>
      <c r="U29" s="120"/>
      <c r="V29" s="120"/>
      <c r="W29" s="120"/>
      <c r="X29" s="120"/>
      <c r="Y29" s="120"/>
      <c r="Z29" s="120"/>
      <c r="AA29" s="120"/>
      <c r="AB29" s="120"/>
    </row>
    <row r="30" spans="1:28" hidden="1" outlineLevel="1">
      <c r="A30" s="62">
        <v>41122</v>
      </c>
      <c r="B30" s="120">
        <v>3072.5760333799999</v>
      </c>
      <c r="C30" s="120"/>
      <c r="D30" s="89"/>
      <c r="E30" s="89"/>
      <c r="F30" s="89"/>
      <c r="G30" s="89"/>
      <c r="H30" s="89"/>
      <c r="I30" s="89"/>
      <c r="J30" s="89"/>
      <c r="K30" s="89"/>
      <c r="L30" s="120"/>
      <c r="M30" s="89"/>
      <c r="N30" s="89"/>
      <c r="O30" s="89"/>
      <c r="P30" s="89"/>
      <c r="Q30" s="89"/>
      <c r="R30" s="89"/>
      <c r="S30" s="89"/>
      <c r="T30" s="89"/>
      <c r="U30" s="120"/>
      <c r="V30" s="120"/>
      <c r="W30" s="120"/>
      <c r="X30" s="120"/>
      <c r="Y30" s="120"/>
      <c r="Z30" s="120"/>
      <c r="AA30" s="120"/>
      <c r="AB30" s="120"/>
    </row>
    <row r="31" spans="1:28" hidden="1" outlineLevel="1">
      <c r="A31" s="62">
        <v>41153</v>
      </c>
      <c r="B31" s="120">
        <v>3043.7885962800001</v>
      </c>
      <c r="C31" s="120"/>
      <c r="D31" s="89"/>
      <c r="E31" s="89"/>
      <c r="F31" s="89"/>
      <c r="G31" s="89"/>
      <c r="H31" s="89"/>
      <c r="I31" s="89"/>
      <c r="J31" s="89"/>
      <c r="K31" s="89"/>
      <c r="L31" s="120"/>
      <c r="M31" s="89"/>
      <c r="N31" s="89"/>
      <c r="O31" s="89"/>
      <c r="P31" s="89"/>
      <c r="Q31" s="89"/>
      <c r="R31" s="89"/>
      <c r="S31" s="89"/>
      <c r="T31" s="89"/>
      <c r="U31" s="120"/>
      <c r="V31" s="120"/>
      <c r="W31" s="120"/>
      <c r="X31" s="120"/>
      <c r="Y31" s="120"/>
      <c r="Z31" s="120"/>
      <c r="AA31" s="120"/>
      <c r="AB31" s="120"/>
    </row>
    <row r="32" spans="1:28" hidden="1" outlineLevel="1">
      <c r="A32" s="62">
        <v>41183</v>
      </c>
      <c r="B32" s="120">
        <v>3011.7362176000001</v>
      </c>
      <c r="C32" s="120"/>
      <c r="D32" s="89"/>
      <c r="E32" s="89"/>
      <c r="F32" s="89"/>
      <c r="G32" s="89"/>
      <c r="H32" s="89"/>
      <c r="I32" s="89"/>
      <c r="J32" s="89"/>
      <c r="K32" s="89"/>
      <c r="L32" s="120"/>
      <c r="M32" s="89"/>
      <c r="N32" s="89"/>
      <c r="O32" s="89"/>
      <c r="P32" s="89"/>
      <c r="Q32" s="89"/>
      <c r="R32" s="89"/>
      <c r="S32" s="89"/>
      <c r="T32" s="89"/>
      <c r="U32" s="120"/>
      <c r="V32" s="120"/>
      <c r="W32" s="120"/>
      <c r="X32" s="120"/>
      <c r="Y32" s="120"/>
      <c r="Z32" s="120"/>
      <c r="AA32" s="120"/>
      <c r="AB32" s="120"/>
    </row>
    <row r="33" spans="1:28" hidden="1" outlineLevel="1">
      <c r="A33" s="62">
        <v>41214</v>
      </c>
      <c r="B33" s="120">
        <v>2992.3694581200002</v>
      </c>
      <c r="C33" s="120"/>
      <c r="D33" s="89"/>
      <c r="E33" s="89"/>
      <c r="F33" s="89"/>
      <c r="G33" s="89"/>
      <c r="H33" s="89"/>
      <c r="I33" s="89"/>
      <c r="J33" s="89"/>
      <c r="K33" s="89"/>
      <c r="L33" s="120"/>
      <c r="M33" s="89"/>
      <c r="N33" s="89"/>
      <c r="O33" s="89"/>
      <c r="P33" s="89"/>
      <c r="Q33" s="89"/>
      <c r="R33" s="89"/>
      <c r="S33" s="89"/>
      <c r="T33" s="89"/>
      <c r="U33" s="120"/>
      <c r="V33" s="120"/>
      <c r="W33" s="120"/>
      <c r="X33" s="120"/>
      <c r="Y33" s="120"/>
      <c r="Z33" s="120"/>
      <c r="AA33" s="120"/>
      <c r="AB33" s="120"/>
    </row>
    <row r="34" spans="1:28" hidden="1" outlineLevel="1">
      <c r="A34" s="62">
        <v>41244</v>
      </c>
      <c r="B34" s="120">
        <v>2969.6195081699998</v>
      </c>
      <c r="C34" s="120"/>
      <c r="D34" s="89"/>
      <c r="E34" s="89"/>
      <c r="F34" s="89"/>
      <c r="G34" s="89"/>
      <c r="H34" s="89"/>
      <c r="I34" s="89"/>
      <c r="J34" s="89"/>
      <c r="K34" s="89"/>
      <c r="L34" s="120"/>
      <c r="M34" s="89"/>
      <c r="N34" s="89"/>
      <c r="O34" s="89"/>
      <c r="P34" s="89"/>
      <c r="Q34" s="89"/>
      <c r="R34" s="89"/>
      <c r="S34" s="89"/>
      <c r="T34" s="89"/>
      <c r="U34" s="120"/>
      <c r="V34" s="120"/>
      <c r="W34" s="120"/>
      <c r="X34" s="120"/>
      <c r="Y34" s="120"/>
      <c r="Z34" s="120"/>
      <c r="AA34" s="120"/>
      <c r="AB34" s="120"/>
    </row>
    <row r="35" spans="1:28" hidden="1" outlineLevel="1">
      <c r="A35" s="62">
        <v>41275</v>
      </c>
      <c r="B35" s="120">
        <v>2942.72614767</v>
      </c>
      <c r="C35" s="120"/>
      <c r="D35" s="89"/>
      <c r="E35" s="89"/>
      <c r="F35" s="89"/>
      <c r="G35" s="89"/>
      <c r="H35" s="89"/>
      <c r="I35" s="89"/>
      <c r="J35" s="89"/>
      <c r="K35" s="89"/>
      <c r="L35" s="120"/>
      <c r="M35" s="89"/>
      <c r="N35" s="89"/>
      <c r="O35" s="89"/>
      <c r="P35" s="89"/>
      <c r="Q35" s="89"/>
      <c r="R35" s="89"/>
      <c r="S35" s="89"/>
      <c r="T35" s="89"/>
      <c r="U35" s="120"/>
      <c r="V35" s="120"/>
      <c r="W35" s="120"/>
      <c r="X35" s="120"/>
      <c r="Y35" s="120"/>
      <c r="Z35" s="120"/>
      <c r="AA35" s="120"/>
      <c r="AB35" s="120"/>
    </row>
    <row r="36" spans="1:28" hidden="1" outlineLevel="1">
      <c r="A36" s="62">
        <v>41306</v>
      </c>
      <c r="B36" s="120">
        <v>2916.39143633</v>
      </c>
      <c r="C36" s="120"/>
      <c r="D36" s="89"/>
      <c r="E36" s="89"/>
      <c r="F36" s="89"/>
      <c r="G36" s="89"/>
      <c r="H36" s="89"/>
      <c r="I36" s="89"/>
      <c r="J36" s="89"/>
      <c r="K36" s="89"/>
      <c r="L36" s="120"/>
      <c r="M36" s="89"/>
      <c r="N36" s="89"/>
      <c r="O36" s="89"/>
      <c r="P36" s="89"/>
      <c r="Q36" s="89"/>
      <c r="R36" s="89"/>
      <c r="S36" s="89"/>
      <c r="T36" s="89"/>
      <c r="U36" s="120"/>
      <c r="V36" s="120"/>
      <c r="W36" s="120"/>
      <c r="X36" s="120"/>
      <c r="Y36" s="120"/>
      <c r="Z36" s="120"/>
      <c r="AA36" s="120"/>
      <c r="AB36" s="120"/>
    </row>
    <row r="37" spans="1:28" hidden="1" outlineLevel="1">
      <c r="A37" s="62">
        <v>41334</v>
      </c>
      <c r="B37" s="120">
        <v>2906.3404879300001</v>
      </c>
      <c r="C37" s="120"/>
      <c r="D37" s="89"/>
      <c r="E37" s="89"/>
      <c r="F37" s="89"/>
      <c r="G37" s="89"/>
      <c r="H37" s="89"/>
      <c r="I37" s="89"/>
      <c r="J37" s="89"/>
      <c r="K37" s="89"/>
      <c r="L37" s="120"/>
      <c r="M37" s="89"/>
      <c r="N37" s="89"/>
      <c r="O37" s="89"/>
      <c r="P37" s="89"/>
      <c r="Q37" s="89"/>
      <c r="R37" s="89"/>
      <c r="S37" s="89"/>
      <c r="T37" s="89"/>
      <c r="U37" s="120"/>
      <c r="V37" s="120"/>
      <c r="W37" s="120"/>
      <c r="X37" s="120"/>
      <c r="Y37" s="120"/>
      <c r="Z37" s="120"/>
      <c r="AA37" s="120"/>
      <c r="AB37" s="120"/>
    </row>
    <row r="38" spans="1:28" hidden="1" outlineLevel="1">
      <c r="A38" s="62">
        <v>41365</v>
      </c>
      <c r="B38" s="120">
        <v>2929.5173367299999</v>
      </c>
      <c r="C38" s="120"/>
      <c r="D38" s="89"/>
      <c r="E38" s="89"/>
      <c r="F38" s="89"/>
      <c r="G38" s="89"/>
      <c r="H38" s="89"/>
      <c r="I38" s="89"/>
      <c r="J38" s="89"/>
      <c r="K38" s="89"/>
      <c r="L38" s="120"/>
      <c r="M38" s="89"/>
      <c r="N38" s="89"/>
      <c r="O38" s="89"/>
      <c r="P38" s="89"/>
      <c r="Q38" s="89"/>
      <c r="R38" s="89"/>
      <c r="S38" s="89"/>
      <c r="T38" s="89"/>
      <c r="U38" s="120"/>
      <c r="V38" s="120"/>
      <c r="W38" s="120"/>
      <c r="X38" s="120"/>
      <c r="Y38" s="120"/>
      <c r="Z38" s="120"/>
      <c r="AA38" s="120"/>
      <c r="AB38" s="120"/>
    </row>
    <row r="39" spans="1:28" hidden="1" outlineLevel="1">
      <c r="A39" s="62">
        <v>41395</v>
      </c>
      <c r="B39" s="120">
        <v>2916.2926575199999</v>
      </c>
      <c r="C39" s="120"/>
      <c r="D39" s="89"/>
      <c r="E39" s="89"/>
      <c r="F39" s="89"/>
      <c r="G39" s="89"/>
      <c r="H39" s="89"/>
      <c r="I39" s="89"/>
      <c r="J39" s="89"/>
      <c r="K39" s="89"/>
      <c r="L39" s="120"/>
      <c r="M39" s="89"/>
      <c r="N39" s="89"/>
      <c r="O39" s="89"/>
      <c r="P39" s="89"/>
      <c r="Q39" s="89"/>
      <c r="R39" s="89"/>
      <c r="S39" s="89"/>
      <c r="T39" s="89"/>
      <c r="U39" s="120"/>
      <c r="V39" s="120"/>
      <c r="W39" s="120"/>
      <c r="X39" s="120"/>
      <c r="Y39" s="120"/>
      <c r="Z39" s="120"/>
      <c r="AA39" s="120"/>
      <c r="AB39" s="120"/>
    </row>
    <row r="40" spans="1:28" hidden="1" outlineLevel="1">
      <c r="A40" s="62">
        <v>41426</v>
      </c>
      <c r="B40" s="120">
        <v>2864.4227902500002</v>
      </c>
      <c r="C40" s="120"/>
      <c r="D40" s="89"/>
      <c r="E40" s="89"/>
      <c r="F40" s="89"/>
      <c r="G40" s="89"/>
      <c r="H40" s="89"/>
      <c r="I40" s="89"/>
      <c r="J40" s="89"/>
      <c r="K40" s="89"/>
      <c r="L40" s="120"/>
      <c r="M40" s="89"/>
      <c r="N40" s="89"/>
      <c r="O40" s="89"/>
      <c r="P40" s="89"/>
      <c r="Q40" s="89"/>
      <c r="R40" s="89"/>
      <c r="S40" s="89"/>
      <c r="T40" s="89"/>
      <c r="U40" s="120"/>
      <c r="V40" s="120"/>
      <c r="W40" s="120"/>
      <c r="X40" s="120"/>
      <c r="Y40" s="120"/>
      <c r="Z40" s="120"/>
      <c r="AA40" s="120"/>
      <c r="AB40" s="120"/>
    </row>
    <row r="41" spans="1:28" hidden="1" outlineLevel="1">
      <c r="A41" s="62">
        <v>41456</v>
      </c>
      <c r="B41" s="120">
        <v>2861.5051370800002</v>
      </c>
      <c r="C41" s="120"/>
      <c r="D41" s="89"/>
      <c r="E41" s="89"/>
      <c r="F41" s="89"/>
      <c r="G41" s="89"/>
      <c r="H41" s="89"/>
      <c r="I41" s="89"/>
      <c r="J41" s="89"/>
      <c r="K41" s="89"/>
      <c r="L41" s="120"/>
      <c r="M41" s="89"/>
      <c r="N41" s="89"/>
      <c r="O41" s="89"/>
      <c r="P41" s="89"/>
      <c r="Q41" s="89"/>
      <c r="R41" s="89"/>
      <c r="S41" s="89"/>
      <c r="T41" s="89"/>
      <c r="U41" s="120"/>
      <c r="V41" s="120"/>
      <c r="W41" s="120"/>
      <c r="X41" s="120"/>
      <c r="Y41" s="120"/>
      <c r="Z41" s="120"/>
      <c r="AA41" s="120"/>
      <c r="AB41" s="120"/>
    </row>
    <row r="42" spans="1:28" hidden="1" outlineLevel="1">
      <c r="A42" s="62">
        <v>41487</v>
      </c>
      <c r="B42" s="120">
        <v>2879.9442219500002</v>
      </c>
      <c r="C42" s="120"/>
      <c r="D42" s="89"/>
      <c r="E42" s="89"/>
      <c r="F42" s="89"/>
      <c r="G42" s="89"/>
      <c r="H42" s="89"/>
      <c r="I42" s="89"/>
      <c r="J42" s="89"/>
      <c r="K42" s="89"/>
      <c r="L42" s="120"/>
      <c r="M42" s="89"/>
      <c r="N42" s="89"/>
      <c r="O42" s="89"/>
      <c r="P42" s="89"/>
      <c r="Q42" s="89"/>
      <c r="R42" s="89"/>
      <c r="S42" s="89"/>
      <c r="T42" s="89"/>
      <c r="U42" s="120"/>
      <c r="V42" s="120"/>
      <c r="W42" s="120"/>
      <c r="X42" s="120"/>
      <c r="Y42" s="120"/>
      <c r="Z42" s="120"/>
      <c r="AA42" s="120"/>
      <c r="AB42" s="120"/>
    </row>
    <row r="43" spans="1:28" hidden="1" outlineLevel="1">
      <c r="A43" s="62">
        <v>41518</v>
      </c>
      <c r="B43" s="120">
        <v>2835.4978935099998</v>
      </c>
      <c r="C43" s="120"/>
      <c r="D43" s="89"/>
      <c r="E43" s="89"/>
      <c r="F43" s="89"/>
      <c r="G43" s="89"/>
      <c r="H43" s="89"/>
      <c r="I43" s="89"/>
      <c r="J43" s="89"/>
      <c r="K43" s="89"/>
      <c r="L43" s="120"/>
      <c r="M43" s="89"/>
      <c r="N43" s="89"/>
      <c r="O43" s="89"/>
      <c r="P43" s="89"/>
      <c r="Q43" s="89"/>
      <c r="R43" s="89"/>
      <c r="S43" s="89"/>
      <c r="T43" s="89"/>
      <c r="U43" s="120"/>
      <c r="V43" s="120"/>
      <c r="W43" s="120"/>
      <c r="X43" s="120"/>
      <c r="Y43" s="120"/>
      <c r="Z43" s="120"/>
      <c r="AA43" s="120"/>
      <c r="AB43" s="120"/>
    </row>
    <row r="44" spans="1:28" hidden="1" outlineLevel="1">
      <c r="A44" s="62">
        <v>41548</v>
      </c>
      <c r="B44" s="120">
        <v>2840.6151507499999</v>
      </c>
      <c r="C44" s="120"/>
      <c r="D44" s="89"/>
      <c r="E44" s="89"/>
      <c r="F44" s="89"/>
      <c r="G44" s="89"/>
      <c r="H44" s="89"/>
      <c r="I44" s="89"/>
      <c r="J44" s="89"/>
      <c r="K44" s="89"/>
      <c r="L44" s="120"/>
      <c r="M44" s="89"/>
      <c r="N44" s="89"/>
      <c r="O44" s="89"/>
      <c r="P44" s="89"/>
      <c r="Q44" s="89"/>
      <c r="R44" s="89"/>
      <c r="S44" s="89"/>
      <c r="T44" s="89"/>
      <c r="U44" s="120"/>
      <c r="V44" s="120"/>
      <c r="W44" s="120"/>
      <c r="X44" s="120"/>
      <c r="Y44" s="120"/>
      <c r="Z44" s="120"/>
      <c r="AA44" s="120"/>
      <c r="AB44" s="120"/>
    </row>
    <row r="45" spans="1:28" hidden="1" outlineLevel="1">
      <c r="A45" s="62">
        <v>41579</v>
      </c>
      <c r="B45" s="120">
        <v>2818.4155779500002</v>
      </c>
      <c r="C45" s="120"/>
      <c r="D45" s="89"/>
      <c r="E45" s="89"/>
      <c r="F45" s="89"/>
      <c r="G45" s="89"/>
      <c r="H45" s="89"/>
      <c r="I45" s="89"/>
      <c r="J45" s="89"/>
      <c r="K45" s="89"/>
      <c r="L45" s="120"/>
      <c r="M45" s="89"/>
      <c r="N45" s="89"/>
      <c r="O45" s="89"/>
      <c r="P45" s="89"/>
      <c r="Q45" s="89"/>
      <c r="R45" s="89"/>
      <c r="S45" s="89"/>
      <c r="T45" s="89"/>
      <c r="U45" s="120"/>
      <c r="V45" s="120"/>
      <c r="W45" s="120"/>
      <c r="X45" s="120"/>
      <c r="Y45" s="120"/>
      <c r="Z45" s="120"/>
      <c r="AA45" s="120"/>
      <c r="AB45" s="120"/>
    </row>
    <row r="46" spans="1:28" hidden="1" outlineLevel="1">
      <c r="A46" s="62">
        <v>41609</v>
      </c>
      <c r="B46" s="120">
        <v>2817.3662230599998</v>
      </c>
      <c r="C46" s="120"/>
      <c r="D46" s="89"/>
      <c r="E46" s="89"/>
      <c r="F46" s="89"/>
      <c r="G46" s="89"/>
      <c r="H46" s="89"/>
      <c r="I46" s="89"/>
      <c r="J46" s="89"/>
      <c r="K46" s="89"/>
      <c r="L46" s="120"/>
      <c r="M46" s="89"/>
      <c r="N46" s="89"/>
      <c r="O46" s="89"/>
      <c r="P46" s="89"/>
      <c r="Q46" s="89"/>
      <c r="R46" s="89"/>
      <c r="S46" s="89"/>
      <c r="T46" s="89"/>
      <c r="U46" s="120"/>
      <c r="V46" s="120"/>
      <c r="W46" s="120"/>
      <c r="X46" s="120"/>
      <c r="Y46" s="120"/>
      <c r="Z46" s="120"/>
      <c r="AA46" s="120"/>
      <c r="AB46" s="120"/>
    </row>
    <row r="47" spans="1:28" hidden="1" outlineLevel="1">
      <c r="A47" s="62">
        <v>41640</v>
      </c>
      <c r="B47" s="120">
        <v>2809.0319165000001</v>
      </c>
      <c r="C47" s="120"/>
      <c r="D47" s="89"/>
      <c r="E47" s="89"/>
      <c r="F47" s="89"/>
      <c r="G47" s="89"/>
      <c r="H47" s="89"/>
      <c r="I47" s="89"/>
      <c r="J47" s="89"/>
      <c r="K47" s="89"/>
      <c r="L47" s="120"/>
      <c r="M47" s="89"/>
      <c r="N47" s="89"/>
      <c r="O47" s="89"/>
      <c r="P47" s="89"/>
      <c r="Q47" s="89"/>
      <c r="R47" s="89"/>
      <c r="S47" s="89"/>
      <c r="T47" s="89"/>
      <c r="U47" s="120"/>
      <c r="V47" s="120"/>
      <c r="W47" s="120"/>
      <c r="X47" s="120"/>
      <c r="Y47" s="120"/>
      <c r="Z47" s="120"/>
      <c r="AA47" s="120"/>
      <c r="AB47" s="120"/>
    </row>
    <row r="48" spans="1:28" hidden="1" outlineLevel="1">
      <c r="A48" s="62">
        <v>41671</v>
      </c>
      <c r="B48" s="120">
        <v>3038.0097304699998</v>
      </c>
      <c r="C48" s="120"/>
      <c r="D48" s="89"/>
      <c r="E48" s="89"/>
      <c r="F48" s="89"/>
      <c r="G48" s="89"/>
      <c r="H48" s="89"/>
      <c r="I48" s="89"/>
      <c r="J48" s="89"/>
      <c r="K48" s="89"/>
      <c r="L48" s="120"/>
      <c r="M48" s="89"/>
      <c r="N48" s="89"/>
      <c r="O48" s="89"/>
      <c r="P48" s="89"/>
      <c r="Q48" s="89"/>
      <c r="R48" s="89"/>
      <c r="S48" s="89"/>
      <c r="T48" s="89"/>
      <c r="U48" s="120"/>
      <c r="V48" s="120"/>
      <c r="W48" s="120"/>
      <c r="X48" s="120"/>
      <c r="Y48" s="120"/>
      <c r="Z48" s="120"/>
      <c r="AA48" s="120"/>
      <c r="AB48" s="120"/>
    </row>
    <row r="49" spans="1:28" hidden="1" outlineLevel="1">
      <c r="A49" s="62">
        <v>41699</v>
      </c>
      <c r="B49" s="120">
        <v>3096.73968126</v>
      </c>
      <c r="C49" s="120"/>
      <c r="D49" s="89"/>
      <c r="E49" s="89"/>
      <c r="F49" s="89"/>
      <c r="G49" s="89"/>
      <c r="H49" s="89"/>
      <c r="I49" s="89"/>
      <c r="J49" s="89"/>
      <c r="K49" s="89"/>
      <c r="L49" s="120"/>
      <c r="M49" s="89"/>
      <c r="N49" s="89"/>
      <c r="O49" s="89"/>
      <c r="P49" s="89"/>
      <c r="Q49" s="89"/>
      <c r="R49" s="89"/>
      <c r="S49" s="89"/>
      <c r="T49" s="89"/>
      <c r="U49" s="120"/>
      <c r="V49" s="120"/>
      <c r="W49" s="120"/>
      <c r="X49" s="120"/>
      <c r="Y49" s="120"/>
      <c r="Z49" s="120"/>
      <c r="AA49" s="120"/>
      <c r="AB49" s="120"/>
    </row>
    <row r="50" spans="1:28" hidden="1" outlineLevel="1">
      <c r="A50" s="62">
        <v>41730</v>
      </c>
      <c r="B50" s="120">
        <v>3088.80345115</v>
      </c>
      <c r="C50" s="120"/>
      <c r="D50" s="89"/>
      <c r="E50" s="89"/>
      <c r="F50" s="89"/>
      <c r="G50" s="89"/>
      <c r="H50" s="89"/>
      <c r="I50" s="89"/>
      <c r="J50" s="89"/>
      <c r="K50" s="89"/>
      <c r="L50" s="120"/>
      <c r="M50" s="89"/>
      <c r="N50" s="89"/>
      <c r="O50" s="89"/>
      <c r="P50" s="89"/>
      <c r="Q50" s="89"/>
      <c r="R50" s="89"/>
      <c r="S50" s="89"/>
      <c r="T50" s="89"/>
      <c r="U50" s="120"/>
      <c r="V50" s="120"/>
      <c r="W50" s="120"/>
      <c r="X50" s="120"/>
      <c r="Y50" s="120"/>
      <c r="Z50" s="120"/>
      <c r="AA50" s="120"/>
      <c r="AB50" s="120"/>
    </row>
    <row r="51" spans="1:28" hidden="1" outlineLevel="1">
      <c r="A51" s="62">
        <v>41760</v>
      </c>
      <c r="B51" s="120">
        <v>3088.0793937399999</v>
      </c>
      <c r="C51" s="120"/>
      <c r="D51" s="89"/>
      <c r="E51" s="89"/>
      <c r="F51" s="89"/>
      <c r="G51" s="89"/>
      <c r="H51" s="89"/>
      <c r="I51" s="89"/>
      <c r="J51" s="89"/>
      <c r="K51" s="89"/>
      <c r="L51" s="120"/>
      <c r="M51" s="89"/>
      <c r="N51" s="89"/>
      <c r="O51" s="89"/>
      <c r="P51" s="89"/>
      <c r="Q51" s="89"/>
      <c r="R51" s="89"/>
      <c r="S51" s="89"/>
      <c r="T51" s="89"/>
      <c r="U51" s="120"/>
      <c r="V51" s="120"/>
      <c r="W51" s="120"/>
      <c r="X51" s="120"/>
      <c r="Y51" s="120"/>
      <c r="Z51" s="120"/>
      <c r="AA51" s="120"/>
      <c r="AB51" s="120"/>
    </row>
    <row r="52" spans="1:28" hidden="1" outlineLevel="1">
      <c r="A52" s="62">
        <v>41791</v>
      </c>
      <c r="B52" s="120">
        <v>2951.3941096499998</v>
      </c>
      <c r="C52" s="120"/>
      <c r="D52" s="89"/>
      <c r="E52" s="89"/>
      <c r="F52" s="89"/>
      <c r="G52" s="89"/>
      <c r="H52" s="89"/>
      <c r="I52" s="89"/>
      <c r="J52" s="89"/>
      <c r="K52" s="89"/>
      <c r="L52" s="120"/>
      <c r="M52" s="89"/>
      <c r="N52" s="89"/>
      <c r="O52" s="89"/>
      <c r="P52" s="89"/>
      <c r="Q52" s="89"/>
      <c r="R52" s="89"/>
      <c r="S52" s="89"/>
      <c r="T52" s="89"/>
      <c r="U52" s="120"/>
      <c r="V52" s="120"/>
      <c r="W52" s="120"/>
      <c r="X52" s="120"/>
      <c r="Y52" s="120"/>
      <c r="Z52" s="120"/>
      <c r="AA52" s="120"/>
      <c r="AB52" s="120"/>
    </row>
    <row r="53" spans="1:28" hidden="1" outlineLevel="1">
      <c r="A53" s="62">
        <v>41821</v>
      </c>
      <c r="B53" s="120">
        <v>2963.5083291999999</v>
      </c>
      <c r="C53" s="120"/>
      <c r="D53" s="89"/>
      <c r="E53" s="89"/>
      <c r="F53" s="89"/>
      <c r="G53" s="89"/>
      <c r="H53" s="89"/>
      <c r="I53" s="89"/>
      <c r="J53" s="89"/>
      <c r="K53" s="89"/>
      <c r="L53" s="120"/>
      <c r="M53" s="89"/>
      <c r="N53" s="89"/>
      <c r="O53" s="89"/>
      <c r="P53" s="89"/>
      <c r="Q53" s="89"/>
      <c r="R53" s="89"/>
      <c r="S53" s="89"/>
      <c r="T53" s="89"/>
      <c r="U53" s="120"/>
      <c r="V53" s="120"/>
      <c r="W53" s="120"/>
      <c r="X53" s="120"/>
      <c r="Y53" s="120"/>
      <c r="Z53" s="120"/>
      <c r="AA53" s="120"/>
      <c r="AB53" s="120"/>
    </row>
    <row r="54" spans="1:28" hidden="1" outlineLevel="1">
      <c r="A54" s="62">
        <v>41852</v>
      </c>
      <c r="B54" s="120">
        <v>3134.3676056300001</v>
      </c>
      <c r="C54" s="120">
        <v>1904.7151988799999</v>
      </c>
      <c r="D54" s="120">
        <v>1361.45661391</v>
      </c>
      <c r="E54" s="120">
        <v>769.10650994000002</v>
      </c>
      <c r="F54" s="120">
        <v>364.57658461</v>
      </c>
      <c r="G54" s="120">
        <v>227.77351935999999</v>
      </c>
      <c r="H54" s="120">
        <v>543.25858497000002</v>
      </c>
      <c r="I54" s="120">
        <v>28.482994649999998</v>
      </c>
      <c r="J54" s="120">
        <v>101.06558664000001</v>
      </c>
      <c r="K54" s="120">
        <v>413.71000368</v>
      </c>
      <c r="L54" s="120">
        <v>1123.4791097100001</v>
      </c>
      <c r="M54" s="120">
        <v>258.36834870000001</v>
      </c>
      <c r="N54" s="120">
        <v>3.4366008300000002</v>
      </c>
      <c r="O54" s="120">
        <v>6.7042799999999998</v>
      </c>
      <c r="P54" s="120">
        <v>248.22746787</v>
      </c>
      <c r="Q54" s="120">
        <v>865.11076101000003</v>
      </c>
      <c r="R54" s="120">
        <v>50.318811179999997</v>
      </c>
      <c r="S54" s="120">
        <v>13.87604754</v>
      </c>
      <c r="T54" s="120">
        <v>800.91590228999996</v>
      </c>
      <c r="U54" s="120">
        <v>106.17329703999999</v>
      </c>
      <c r="V54" s="120">
        <v>1101.88883055</v>
      </c>
      <c r="W54" s="120"/>
      <c r="X54" s="120"/>
      <c r="Y54" s="120"/>
      <c r="Z54" s="120"/>
      <c r="AA54" s="120"/>
      <c r="AB54" s="120"/>
    </row>
    <row r="55" spans="1:28" hidden="1" outlineLevel="1">
      <c r="A55" s="62">
        <v>41883</v>
      </c>
      <c r="B55" s="120">
        <v>3024.8441733200002</v>
      </c>
      <c r="C55" s="120">
        <v>1858.49144004</v>
      </c>
      <c r="D55" s="120">
        <v>1348.8639045</v>
      </c>
      <c r="E55" s="120">
        <v>763.40688302000001</v>
      </c>
      <c r="F55" s="120">
        <v>361.00101474000002</v>
      </c>
      <c r="G55" s="120">
        <v>224.45600673999999</v>
      </c>
      <c r="H55" s="120">
        <v>509.62753554</v>
      </c>
      <c r="I55" s="120">
        <v>26.70913706</v>
      </c>
      <c r="J55" s="120">
        <v>96.283318949999995</v>
      </c>
      <c r="K55" s="120">
        <v>386.63507952999998</v>
      </c>
      <c r="L55" s="120">
        <v>1062.63720246</v>
      </c>
      <c r="M55" s="120">
        <v>258.45838959999998</v>
      </c>
      <c r="N55" s="120">
        <v>1.3731911699999999</v>
      </c>
      <c r="O55" s="120">
        <v>9.3458677199999993</v>
      </c>
      <c r="P55" s="120">
        <v>247.73933070999999</v>
      </c>
      <c r="Q55" s="120">
        <v>804.17881285999999</v>
      </c>
      <c r="R55" s="120">
        <v>34.381695110000003</v>
      </c>
      <c r="S55" s="120">
        <v>29.18150241</v>
      </c>
      <c r="T55" s="120">
        <v>740.61561533999998</v>
      </c>
      <c r="U55" s="120">
        <v>103.71553082</v>
      </c>
      <c r="V55" s="120">
        <v>1053.73136602</v>
      </c>
      <c r="W55" s="120"/>
      <c r="X55" s="120"/>
      <c r="Y55" s="120"/>
      <c r="Z55" s="120"/>
      <c r="AA55" s="120"/>
      <c r="AB55" s="120"/>
    </row>
    <row r="56" spans="1:28" hidden="1" outlineLevel="1">
      <c r="A56" s="62">
        <v>41913</v>
      </c>
      <c r="B56" s="120">
        <v>3002.2107857699998</v>
      </c>
      <c r="C56" s="120">
        <v>1848.11203791</v>
      </c>
      <c r="D56" s="120">
        <v>1345.99291419</v>
      </c>
      <c r="E56" s="120">
        <v>772.17921258000001</v>
      </c>
      <c r="F56" s="120">
        <v>352.16461156000003</v>
      </c>
      <c r="G56" s="120">
        <v>221.64909005000001</v>
      </c>
      <c r="H56" s="120">
        <v>502.11912372</v>
      </c>
      <c r="I56" s="120">
        <v>26.885992420000001</v>
      </c>
      <c r="J56" s="120">
        <v>94.963445759999999</v>
      </c>
      <c r="K56" s="120">
        <v>380.26968554000001</v>
      </c>
      <c r="L56" s="120">
        <v>1049.71550895</v>
      </c>
      <c r="M56" s="120">
        <v>257.29774316999999</v>
      </c>
      <c r="N56" s="120">
        <v>2.92187142</v>
      </c>
      <c r="O56" s="120">
        <v>7.48251153</v>
      </c>
      <c r="P56" s="120">
        <v>246.89336022000001</v>
      </c>
      <c r="Q56" s="120">
        <v>792.41776577999997</v>
      </c>
      <c r="R56" s="120">
        <v>53.087497900000002</v>
      </c>
      <c r="S56" s="120">
        <v>12.760681160000001</v>
      </c>
      <c r="T56" s="120">
        <v>726.56958671999996</v>
      </c>
      <c r="U56" s="120">
        <v>104.38323891</v>
      </c>
      <c r="V56" s="120">
        <v>1057.2838632600001</v>
      </c>
      <c r="W56" s="120"/>
      <c r="X56" s="120"/>
      <c r="Y56" s="120"/>
      <c r="Z56" s="120"/>
      <c r="AA56" s="120"/>
      <c r="AB56" s="120"/>
    </row>
    <row r="57" spans="1:28" hidden="1" outlineLevel="1">
      <c r="A57" s="62">
        <v>41944</v>
      </c>
      <c r="B57" s="120">
        <v>3142.0983639999999</v>
      </c>
      <c r="C57" s="120">
        <v>1893.63154517</v>
      </c>
      <c r="D57" s="120">
        <v>1324.3444148399999</v>
      </c>
      <c r="E57" s="120">
        <v>747.21048968000002</v>
      </c>
      <c r="F57" s="120">
        <v>353.24754743</v>
      </c>
      <c r="G57" s="120">
        <v>223.88637772999999</v>
      </c>
      <c r="H57" s="120">
        <v>569.28713032999997</v>
      </c>
      <c r="I57" s="120">
        <v>30.771937470000001</v>
      </c>
      <c r="J57" s="120">
        <v>109.96162167</v>
      </c>
      <c r="K57" s="120">
        <v>428.55357119000001</v>
      </c>
      <c r="L57" s="120">
        <v>1146.9066919100001</v>
      </c>
      <c r="M57" s="120">
        <v>252.81572793000001</v>
      </c>
      <c r="N57" s="120">
        <v>2.5485263699999998</v>
      </c>
      <c r="O57" s="120">
        <v>5.6759124300000003</v>
      </c>
      <c r="P57" s="120">
        <v>244.59128913000001</v>
      </c>
      <c r="Q57" s="120">
        <v>894.09096397999997</v>
      </c>
      <c r="R57" s="120">
        <v>57.264077299999997</v>
      </c>
      <c r="S57" s="120">
        <v>14.2709543</v>
      </c>
      <c r="T57" s="120">
        <v>822.55593237999994</v>
      </c>
      <c r="U57" s="120">
        <v>101.56012692</v>
      </c>
      <c r="V57" s="120">
        <v>1224.51704898</v>
      </c>
      <c r="W57" s="120"/>
      <c r="X57" s="120"/>
      <c r="Y57" s="120"/>
      <c r="Z57" s="120"/>
      <c r="AA57" s="120"/>
      <c r="AB57" s="120"/>
    </row>
    <row r="58" spans="1:28" hidden="1" outlineLevel="1">
      <c r="A58" s="62">
        <v>41974</v>
      </c>
      <c r="B58" s="120">
        <v>3189.2191630299999</v>
      </c>
      <c r="C58" s="120">
        <v>1918.5269395</v>
      </c>
      <c r="D58" s="120">
        <v>1332.86672933</v>
      </c>
      <c r="E58" s="120">
        <v>766.97563538999998</v>
      </c>
      <c r="F58" s="120">
        <v>349.05696732000001</v>
      </c>
      <c r="G58" s="120">
        <v>216.83412662000001</v>
      </c>
      <c r="H58" s="120">
        <v>585.66021017000003</v>
      </c>
      <c r="I58" s="120">
        <v>32.87303155</v>
      </c>
      <c r="J58" s="120">
        <v>113.80769526</v>
      </c>
      <c r="K58" s="120">
        <v>438.97948336000002</v>
      </c>
      <c r="L58" s="120">
        <v>1166.6111847</v>
      </c>
      <c r="M58" s="120">
        <v>254.23908886999999</v>
      </c>
      <c r="N58" s="120">
        <v>2.69095533</v>
      </c>
      <c r="O58" s="120">
        <v>5.3708711899999999</v>
      </c>
      <c r="P58" s="120">
        <v>246.17726235000001</v>
      </c>
      <c r="Q58" s="120">
        <v>912.37209583000003</v>
      </c>
      <c r="R58" s="120">
        <v>60.178459189999998</v>
      </c>
      <c r="S58" s="120">
        <v>14.870305780000001</v>
      </c>
      <c r="T58" s="120">
        <v>837.32333086000006</v>
      </c>
      <c r="U58" s="120">
        <v>104.08103883</v>
      </c>
      <c r="V58" s="120">
        <v>1266.06005147</v>
      </c>
      <c r="W58" s="120"/>
      <c r="X58" s="120"/>
      <c r="Y58" s="120"/>
      <c r="Z58" s="120"/>
      <c r="AA58" s="120"/>
      <c r="AB58" s="120"/>
    </row>
    <row r="59" spans="1:28" hidden="1" outlineLevel="1">
      <c r="A59" s="62">
        <v>42005</v>
      </c>
      <c r="B59" s="120">
        <v>3177.6595841399999</v>
      </c>
      <c r="C59" s="120">
        <v>1896.23624713</v>
      </c>
      <c r="D59" s="120">
        <v>1301.1205288199999</v>
      </c>
      <c r="E59" s="120">
        <v>739.54767225000001</v>
      </c>
      <c r="F59" s="120">
        <v>346.18130776999999</v>
      </c>
      <c r="G59" s="120">
        <v>215.39154880000001</v>
      </c>
      <c r="H59" s="120">
        <v>595.11571831000003</v>
      </c>
      <c r="I59" s="120">
        <v>33.688842469999997</v>
      </c>
      <c r="J59" s="120">
        <v>116.27136442</v>
      </c>
      <c r="K59" s="120">
        <v>445.15551141999998</v>
      </c>
      <c r="L59" s="120">
        <v>1180.7093704700001</v>
      </c>
      <c r="M59" s="120">
        <v>254.55234432</v>
      </c>
      <c r="N59" s="120">
        <v>2.6785757600000002</v>
      </c>
      <c r="O59" s="120">
        <v>5.3389488299999996</v>
      </c>
      <c r="P59" s="120">
        <v>246.53481973000001</v>
      </c>
      <c r="Q59" s="120">
        <v>926.15702614999998</v>
      </c>
      <c r="R59" s="120">
        <v>60.466658639999999</v>
      </c>
      <c r="S59" s="120">
        <v>15.32816635</v>
      </c>
      <c r="T59" s="120">
        <v>850.36220116000004</v>
      </c>
      <c r="U59" s="120">
        <v>100.71396654</v>
      </c>
      <c r="V59" s="120">
        <v>1273.69821215</v>
      </c>
      <c r="W59" s="120"/>
      <c r="X59" s="120"/>
      <c r="Y59" s="120"/>
      <c r="Z59" s="120"/>
      <c r="AA59" s="120"/>
      <c r="AB59" s="120"/>
    </row>
    <row r="60" spans="1:28" hidden="1" outlineLevel="1">
      <c r="A60" s="62">
        <v>42036</v>
      </c>
      <c r="B60" s="120">
        <v>4163.4971006899996</v>
      </c>
      <c r="C60" s="120">
        <v>2301.2879000500002</v>
      </c>
      <c r="D60" s="120">
        <v>1292.88318942</v>
      </c>
      <c r="E60" s="120">
        <v>740.49471445999995</v>
      </c>
      <c r="F60" s="120">
        <v>337.84877017000002</v>
      </c>
      <c r="G60" s="120">
        <v>214.53970479</v>
      </c>
      <c r="H60" s="120">
        <v>1008.40471063</v>
      </c>
      <c r="I60" s="120">
        <v>50.323744419999997</v>
      </c>
      <c r="J60" s="120">
        <v>201.69319440000001</v>
      </c>
      <c r="K60" s="120">
        <v>756.38777181</v>
      </c>
      <c r="L60" s="120">
        <v>1765.90829676</v>
      </c>
      <c r="M60" s="120">
        <v>275.05107056000003</v>
      </c>
      <c r="N60" s="120">
        <v>2.48026795</v>
      </c>
      <c r="O60" s="120">
        <v>5.5543932299999996</v>
      </c>
      <c r="P60" s="120">
        <v>267.01640938000003</v>
      </c>
      <c r="Q60" s="120">
        <v>1490.8572262</v>
      </c>
      <c r="R60" s="120">
        <v>97.415857149999994</v>
      </c>
      <c r="S60" s="120">
        <v>8.2140302199999997</v>
      </c>
      <c r="T60" s="120">
        <v>1385.22733883</v>
      </c>
      <c r="U60" s="120">
        <v>96.300903880000007</v>
      </c>
      <c r="V60" s="120">
        <v>1864.96046342</v>
      </c>
      <c r="W60" s="120"/>
      <c r="X60" s="120"/>
      <c r="Y60" s="120"/>
      <c r="Z60" s="120"/>
      <c r="AA60" s="120"/>
      <c r="AB60" s="120"/>
    </row>
    <row r="61" spans="1:28" hidden="1" outlineLevel="1">
      <c r="A61" s="62">
        <v>42064</v>
      </c>
      <c r="B61" s="120">
        <v>3712.7893892100001</v>
      </c>
      <c r="C61" s="120">
        <v>2104.2593980900001</v>
      </c>
      <c r="D61" s="120">
        <v>1280.31328762</v>
      </c>
      <c r="E61" s="120">
        <v>731.57159733000003</v>
      </c>
      <c r="F61" s="120">
        <v>332.35441403999999</v>
      </c>
      <c r="G61" s="120">
        <v>216.38727625000001</v>
      </c>
      <c r="H61" s="120">
        <v>823.94611047000001</v>
      </c>
      <c r="I61" s="120">
        <v>39.76458332</v>
      </c>
      <c r="J61" s="120">
        <v>169.19690727</v>
      </c>
      <c r="K61" s="120">
        <v>614.98461987999997</v>
      </c>
      <c r="L61" s="120">
        <v>1521.58956309</v>
      </c>
      <c r="M61" s="120">
        <v>278.34989345999998</v>
      </c>
      <c r="N61" s="120">
        <v>2.5165867999999998</v>
      </c>
      <c r="O61" s="120">
        <v>5.8534497099999996</v>
      </c>
      <c r="P61" s="120">
        <v>269.97985695</v>
      </c>
      <c r="Q61" s="120">
        <v>1243.23966963</v>
      </c>
      <c r="R61" s="120">
        <v>89.940936679999993</v>
      </c>
      <c r="S61" s="120">
        <v>7.1875753099999997</v>
      </c>
      <c r="T61" s="120">
        <v>1146.1111576400001</v>
      </c>
      <c r="U61" s="120">
        <v>86.940428030000007</v>
      </c>
      <c r="V61" s="120">
        <v>1593.66135044</v>
      </c>
      <c r="W61" s="120"/>
      <c r="X61" s="120"/>
      <c r="Y61" s="120"/>
      <c r="Z61" s="120"/>
      <c r="AA61" s="120"/>
      <c r="AB61" s="120"/>
    </row>
    <row r="62" spans="1:28" hidden="1" outlineLevel="1">
      <c r="A62" s="62">
        <v>42095</v>
      </c>
      <c r="B62" s="120">
        <v>3486.2295425100001</v>
      </c>
      <c r="C62" s="120">
        <v>2009.26724853</v>
      </c>
      <c r="D62" s="120">
        <v>1278.0058190100001</v>
      </c>
      <c r="E62" s="120">
        <v>727.44164194999996</v>
      </c>
      <c r="F62" s="120">
        <v>333.42537446</v>
      </c>
      <c r="G62" s="120">
        <v>217.13880259999999</v>
      </c>
      <c r="H62" s="120">
        <v>731.26142951999998</v>
      </c>
      <c r="I62" s="120">
        <v>36.409089100000003</v>
      </c>
      <c r="J62" s="120">
        <v>151.88570242</v>
      </c>
      <c r="K62" s="120">
        <v>542.96663799999999</v>
      </c>
      <c r="L62" s="120">
        <v>1387.6343469399999</v>
      </c>
      <c r="M62" s="120">
        <v>277.14908299000001</v>
      </c>
      <c r="N62" s="120">
        <v>2.39554635</v>
      </c>
      <c r="O62" s="120">
        <v>5.7558157599999999</v>
      </c>
      <c r="P62" s="120">
        <v>268.99772087999997</v>
      </c>
      <c r="Q62" s="120">
        <v>1110.48526395</v>
      </c>
      <c r="R62" s="120">
        <v>83.665413220000005</v>
      </c>
      <c r="S62" s="120">
        <v>6.6513035399999998</v>
      </c>
      <c r="T62" s="120">
        <v>1020.16854719</v>
      </c>
      <c r="U62" s="120">
        <v>89.327947039999998</v>
      </c>
      <c r="V62" s="120">
        <v>1453.19821699</v>
      </c>
      <c r="W62" s="120"/>
      <c r="X62" s="120"/>
      <c r="Y62" s="120"/>
      <c r="Z62" s="120"/>
      <c r="AA62" s="120"/>
      <c r="AB62" s="120"/>
    </row>
    <row r="63" spans="1:28" hidden="1" outlineLevel="1">
      <c r="A63" s="62">
        <v>42125</v>
      </c>
      <c r="B63" s="120">
        <v>3156.36545316</v>
      </c>
      <c r="C63" s="120">
        <v>1843.0992488700001</v>
      </c>
      <c r="D63" s="120">
        <v>1231.55821307</v>
      </c>
      <c r="E63" s="120">
        <v>709.70681341</v>
      </c>
      <c r="F63" s="120">
        <v>312.71245574</v>
      </c>
      <c r="G63" s="120">
        <v>209.13894392</v>
      </c>
      <c r="H63" s="120">
        <v>611.54103580000003</v>
      </c>
      <c r="I63" s="120">
        <v>24.022812739999999</v>
      </c>
      <c r="J63" s="120">
        <v>114.41616851000001</v>
      </c>
      <c r="K63" s="120">
        <v>473.10205454999999</v>
      </c>
      <c r="L63" s="120">
        <v>1227.0637892300001</v>
      </c>
      <c r="M63" s="120">
        <v>269.86981465000002</v>
      </c>
      <c r="N63" s="120">
        <v>1.7042520699999999</v>
      </c>
      <c r="O63" s="120">
        <v>6.0050384000000001</v>
      </c>
      <c r="P63" s="120">
        <v>262.16052417999998</v>
      </c>
      <c r="Q63" s="120">
        <v>957.19397458000003</v>
      </c>
      <c r="R63" s="120">
        <v>63.455421479999998</v>
      </c>
      <c r="S63" s="120">
        <v>5.87668737</v>
      </c>
      <c r="T63" s="120">
        <v>887.86186572999998</v>
      </c>
      <c r="U63" s="120">
        <v>86.202415060000007</v>
      </c>
      <c r="V63" s="120">
        <v>1412.5487644100001</v>
      </c>
      <c r="W63" s="120"/>
      <c r="X63" s="120"/>
      <c r="Y63" s="120"/>
      <c r="Z63" s="120"/>
      <c r="AA63" s="120"/>
      <c r="AB63" s="120"/>
    </row>
    <row r="64" spans="1:28" hidden="1" outlineLevel="1">
      <c r="A64" s="62">
        <v>42156</v>
      </c>
      <c r="B64" s="120">
        <v>3118.85922493</v>
      </c>
      <c r="C64" s="120">
        <v>1827.59956891</v>
      </c>
      <c r="D64" s="120">
        <v>1228.01388931</v>
      </c>
      <c r="E64" s="120">
        <v>703.31534748000001</v>
      </c>
      <c r="F64" s="120">
        <v>312.10996406999999</v>
      </c>
      <c r="G64" s="120">
        <v>212.58857775999999</v>
      </c>
      <c r="H64" s="120">
        <v>599.58567960000005</v>
      </c>
      <c r="I64" s="120">
        <v>24.44466014</v>
      </c>
      <c r="J64" s="120">
        <v>111.31848318</v>
      </c>
      <c r="K64" s="120">
        <v>463.82253628000001</v>
      </c>
      <c r="L64" s="120">
        <v>1208.2629469799999</v>
      </c>
      <c r="M64" s="120">
        <v>267.14841067999998</v>
      </c>
      <c r="N64" s="120">
        <v>1.6559906</v>
      </c>
      <c r="O64" s="120">
        <v>5.8569822499999997</v>
      </c>
      <c r="P64" s="120">
        <v>259.63543783</v>
      </c>
      <c r="Q64" s="120">
        <v>941.11453630000005</v>
      </c>
      <c r="R64" s="120">
        <v>62.921170789999998</v>
      </c>
      <c r="S64" s="120">
        <v>5.7533707300000003</v>
      </c>
      <c r="T64" s="120">
        <v>872.43999478000001</v>
      </c>
      <c r="U64" s="120">
        <v>82.996709039999999</v>
      </c>
      <c r="V64" s="120">
        <v>1393.20414871</v>
      </c>
      <c r="W64" s="120"/>
      <c r="X64" s="120"/>
      <c r="Y64" s="120"/>
      <c r="Z64" s="120"/>
      <c r="AA64" s="120"/>
      <c r="AB64" s="120"/>
    </row>
    <row r="65" spans="1:28" hidden="1" outlineLevel="1">
      <c r="A65" s="62">
        <v>42186</v>
      </c>
      <c r="B65" s="120">
        <v>3140.7131522899999</v>
      </c>
      <c r="C65" s="120">
        <v>1849.36383185</v>
      </c>
      <c r="D65" s="120">
        <v>1246.9838843800001</v>
      </c>
      <c r="E65" s="120">
        <v>709.38355741999999</v>
      </c>
      <c r="F65" s="120">
        <v>320.84686092999999</v>
      </c>
      <c r="G65" s="120">
        <v>216.75346603</v>
      </c>
      <c r="H65" s="120">
        <v>602.37994747000005</v>
      </c>
      <c r="I65" s="120">
        <v>25.389536400000001</v>
      </c>
      <c r="J65" s="120">
        <v>111.76650466</v>
      </c>
      <c r="K65" s="120">
        <v>465.22390640999998</v>
      </c>
      <c r="L65" s="120">
        <v>1213.04875655</v>
      </c>
      <c r="M65" s="120">
        <v>260.31645551000003</v>
      </c>
      <c r="N65" s="120">
        <v>1.43434667</v>
      </c>
      <c r="O65" s="120">
        <v>5.7266719500000001</v>
      </c>
      <c r="P65" s="120">
        <v>253.15543689</v>
      </c>
      <c r="Q65" s="120">
        <v>952.73230104000004</v>
      </c>
      <c r="R65" s="120">
        <v>65.507275620000001</v>
      </c>
      <c r="S65" s="120">
        <v>5.8706845400000001</v>
      </c>
      <c r="T65" s="120">
        <v>881.35434088</v>
      </c>
      <c r="U65" s="120">
        <v>78.300563890000006</v>
      </c>
      <c r="V65" s="120">
        <v>1389.57265738</v>
      </c>
      <c r="W65" s="120"/>
      <c r="X65" s="120"/>
      <c r="Y65" s="120"/>
      <c r="Z65" s="120"/>
      <c r="AA65" s="120"/>
      <c r="AB65" s="120"/>
    </row>
    <row r="66" spans="1:28" hidden="1" outlineLevel="1">
      <c r="A66" s="62">
        <v>42217</v>
      </c>
      <c r="B66" s="120">
        <v>3098.3763853700002</v>
      </c>
      <c r="C66" s="120">
        <v>1840.3982501400001</v>
      </c>
      <c r="D66" s="120">
        <v>1256.29849975</v>
      </c>
      <c r="E66" s="120">
        <v>706.35481286000004</v>
      </c>
      <c r="F66" s="120">
        <v>329.24547224999998</v>
      </c>
      <c r="G66" s="120">
        <v>220.69821464</v>
      </c>
      <c r="H66" s="120">
        <v>584.09975039000005</v>
      </c>
      <c r="I66" s="120">
        <v>24.95798851</v>
      </c>
      <c r="J66" s="120">
        <v>110.60954196</v>
      </c>
      <c r="K66" s="120">
        <v>448.53221991999999</v>
      </c>
      <c r="L66" s="120">
        <v>1179.47087738</v>
      </c>
      <c r="M66" s="120">
        <v>259.91542084000002</v>
      </c>
      <c r="N66" s="120">
        <v>1.60533076</v>
      </c>
      <c r="O66" s="120">
        <v>5.6606516100000004</v>
      </c>
      <c r="P66" s="120">
        <v>252.64943847000001</v>
      </c>
      <c r="Q66" s="120">
        <v>919.55545654000002</v>
      </c>
      <c r="R66" s="120">
        <v>66.83758023</v>
      </c>
      <c r="S66" s="120">
        <v>5.8654274199999996</v>
      </c>
      <c r="T66" s="120">
        <v>846.85244889000001</v>
      </c>
      <c r="U66" s="120">
        <v>78.507257850000002</v>
      </c>
      <c r="V66" s="120">
        <v>1345.45325714</v>
      </c>
      <c r="W66" s="120"/>
      <c r="X66" s="120"/>
      <c r="Y66" s="120"/>
      <c r="Z66" s="120"/>
      <c r="AA66" s="120"/>
      <c r="AB66" s="120"/>
    </row>
    <row r="67" spans="1:28" hidden="1" outlineLevel="1">
      <c r="A67" s="62">
        <v>42248</v>
      </c>
      <c r="B67" s="120">
        <v>3107.03021197</v>
      </c>
      <c r="C67" s="120">
        <v>1840.8220285299999</v>
      </c>
      <c r="D67" s="120">
        <v>1252.39655537</v>
      </c>
      <c r="E67" s="120">
        <v>701.47823226000003</v>
      </c>
      <c r="F67" s="120">
        <v>332.11213321999998</v>
      </c>
      <c r="G67" s="120">
        <v>218.80618989000001</v>
      </c>
      <c r="H67" s="120">
        <v>588.42547316000002</v>
      </c>
      <c r="I67" s="120">
        <v>26.016407139999998</v>
      </c>
      <c r="J67" s="120">
        <v>112.51634901</v>
      </c>
      <c r="K67" s="120">
        <v>449.89271701000001</v>
      </c>
      <c r="L67" s="120">
        <v>1180.3273056400001</v>
      </c>
      <c r="M67" s="120">
        <v>259.37672156000002</v>
      </c>
      <c r="N67" s="120">
        <v>1.65032405</v>
      </c>
      <c r="O67" s="120">
        <v>5.3920538499999999</v>
      </c>
      <c r="P67" s="120">
        <v>252.33434366</v>
      </c>
      <c r="Q67" s="120">
        <v>920.95058408</v>
      </c>
      <c r="R67" s="120">
        <v>67.830495279999994</v>
      </c>
      <c r="S67" s="120">
        <v>5.9390611800000004</v>
      </c>
      <c r="T67" s="120">
        <v>847.18102762000001</v>
      </c>
      <c r="U67" s="120">
        <v>85.880877799999993</v>
      </c>
      <c r="V67" s="120">
        <v>1337.2587947300001</v>
      </c>
      <c r="W67" s="120"/>
      <c r="X67" s="120"/>
      <c r="Y67" s="120"/>
      <c r="Z67" s="120"/>
      <c r="AA67" s="120"/>
      <c r="AB67" s="120"/>
    </row>
    <row r="68" spans="1:28" hidden="1" outlineLevel="1">
      <c r="A68" s="62">
        <v>42278</v>
      </c>
      <c r="B68" s="120">
        <v>3180.1268681399997</v>
      </c>
      <c r="C68" s="120">
        <v>1891.4502835200001</v>
      </c>
      <c r="D68" s="120">
        <v>1270.0566437099999</v>
      </c>
      <c r="E68" s="120">
        <v>696.30312369000001</v>
      </c>
      <c r="F68" s="120">
        <v>346.29302374999997</v>
      </c>
      <c r="G68" s="120">
        <v>227.46049626999999</v>
      </c>
      <c r="H68" s="120">
        <v>621.39363980999997</v>
      </c>
      <c r="I68" s="120">
        <v>27.549470599999999</v>
      </c>
      <c r="J68" s="120">
        <v>119.68862547000001</v>
      </c>
      <c r="K68" s="120">
        <v>474.15554373999998</v>
      </c>
      <c r="L68" s="120">
        <v>1208.3565097999999</v>
      </c>
      <c r="M68" s="120">
        <v>258.08200649000003</v>
      </c>
      <c r="N68" s="120">
        <v>1.66665003</v>
      </c>
      <c r="O68" s="120">
        <v>5.2764154000000003</v>
      </c>
      <c r="P68" s="120">
        <v>251.13894106000001</v>
      </c>
      <c r="Q68" s="120">
        <v>950.27450331</v>
      </c>
      <c r="R68" s="120">
        <v>73.938686340000004</v>
      </c>
      <c r="S68" s="120">
        <v>5.8396393199999999</v>
      </c>
      <c r="T68" s="120">
        <v>870.49617765000005</v>
      </c>
      <c r="U68" s="120">
        <v>80.320074820000002</v>
      </c>
      <c r="V68" s="120">
        <v>1369.7357632799999</v>
      </c>
      <c r="W68" s="120"/>
      <c r="X68" s="120"/>
      <c r="Y68" s="120"/>
      <c r="Z68" s="120"/>
      <c r="AA68" s="120"/>
      <c r="AB68" s="120"/>
    </row>
    <row r="69" spans="1:28" hidden="1" outlineLevel="1">
      <c r="A69" s="62">
        <v>42309</v>
      </c>
      <c r="B69" s="120">
        <v>3380.5984418399999</v>
      </c>
      <c r="C69" s="120">
        <v>1909.67262839</v>
      </c>
      <c r="D69" s="120">
        <v>1277.83038033</v>
      </c>
      <c r="E69" s="120">
        <v>688.24906028999999</v>
      </c>
      <c r="F69" s="120">
        <v>356.77033184999999</v>
      </c>
      <c r="G69" s="120">
        <v>232.81098818999999</v>
      </c>
      <c r="H69" s="120">
        <v>631.84224805999997</v>
      </c>
      <c r="I69" s="120">
        <v>28.803557770000001</v>
      </c>
      <c r="J69" s="120">
        <v>121.56874619</v>
      </c>
      <c r="K69" s="120">
        <v>481.46994410000002</v>
      </c>
      <c r="L69" s="120">
        <v>1391.0574036099999</v>
      </c>
      <c r="M69" s="120">
        <v>253.03569709999999</v>
      </c>
      <c r="N69" s="120">
        <v>1.6565301100000001</v>
      </c>
      <c r="O69" s="120">
        <v>5.5481428499999996</v>
      </c>
      <c r="P69" s="120">
        <v>245.83102414000001</v>
      </c>
      <c r="Q69" s="120">
        <v>1138.0217065100001</v>
      </c>
      <c r="R69" s="120">
        <v>109.67761011</v>
      </c>
      <c r="S69" s="120">
        <v>82.566421980000001</v>
      </c>
      <c r="T69" s="120">
        <v>945.77767442000004</v>
      </c>
      <c r="U69" s="120">
        <v>79.868409839999998</v>
      </c>
      <c r="V69" s="120">
        <v>1440.61011358</v>
      </c>
      <c r="W69" s="120"/>
      <c r="X69" s="120"/>
      <c r="Y69" s="120"/>
      <c r="Z69" s="120"/>
      <c r="AA69" s="120"/>
      <c r="AB69" s="120"/>
    </row>
    <row r="70" spans="1:28" hidden="1" outlineLevel="1">
      <c r="A70" s="62">
        <v>42339</v>
      </c>
      <c r="B70" s="120">
        <v>3231.8616063099998</v>
      </c>
      <c r="C70" s="120">
        <v>1864.0427864999999</v>
      </c>
      <c r="D70" s="120">
        <v>1285.67715909</v>
      </c>
      <c r="E70" s="120">
        <v>699.07488413999999</v>
      </c>
      <c r="F70" s="120">
        <v>350.35501799000002</v>
      </c>
      <c r="G70" s="120">
        <v>236.24725695999999</v>
      </c>
      <c r="H70" s="120">
        <v>578.36562741</v>
      </c>
      <c r="I70" s="120">
        <v>19.35626761</v>
      </c>
      <c r="J70" s="120">
        <v>70.488613049999998</v>
      </c>
      <c r="K70" s="120">
        <v>488.52074675</v>
      </c>
      <c r="L70" s="120">
        <v>1290.38147448</v>
      </c>
      <c r="M70" s="120">
        <v>249.17764618999999</v>
      </c>
      <c r="N70" s="120">
        <v>1.15815201</v>
      </c>
      <c r="O70" s="120">
        <v>5.1557728100000002</v>
      </c>
      <c r="P70" s="120">
        <v>242.86372137000001</v>
      </c>
      <c r="Q70" s="120">
        <v>1041.20382829</v>
      </c>
      <c r="R70" s="120">
        <v>229.14776477999999</v>
      </c>
      <c r="S70" s="120">
        <v>10.793217540000001</v>
      </c>
      <c r="T70" s="120">
        <v>801.26284596999994</v>
      </c>
      <c r="U70" s="120">
        <v>77.437345329999999</v>
      </c>
      <c r="V70" s="120">
        <v>1176.3721331300001</v>
      </c>
      <c r="W70" s="120"/>
      <c r="X70" s="120"/>
      <c r="Y70" s="120"/>
      <c r="Z70" s="120"/>
      <c r="AA70" s="120"/>
      <c r="AB70" s="120"/>
    </row>
    <row r="71" spans="1:28" hidden="1" outlineLevel="1">
      <c r="A71" s="62">
        <v>42370</v>
      </c>
      <c r="B71" s="120">
        <v>3285.9210569900001</v>
      </c>
      <c r="C71" s="120">
        <v>1877.9801244600001</v>
      </c>
      <c r="D71" s="120">
        <v>1273.2087822000001</v>
      </c>
      <c r="E71" s="120">
        <v>687.20090527000002</v>
      </c>
      <c r="F71" s="120">
        <v>347.46024969000001</v>
      </c>
      <c r="G71" s="120">
        <v>238.54762724</v>
      </c>
      <c r="H71" s="120">
        <v>604.77134225999998</v>
      </c>
      <c r="I71" s="120">
        <v>21.536877780000001</v>
      </c>
      <c r="J71" s="120">
        <v>74.432895689999995</v>
      </c>
      <c r="K71" s="120">
        <v>508.80156878999998</v>
      </c>
      <c r="L71" s="120">
        <v>1329.9007099800001</v>
      </c>
      <c r="M71" s="120">
        <v>249.30870199</v>
      </c>
      <c r="N71" s="120">
        <v>1.08159512</v>
      </c>
      <c r="O71" s="120">
        <v>5.0504495</v>
      </c>
      <c r="P71" s="120">
        <v>243.17665736999999</v>
      </c>
      <c r="Q71" s="120">
        <v>1080.59200799</v>
      </c>
      <c r="R71" s="120">
        <v>238.16709005000001</v>
      </c>
      <c r="S71" s="120">
        <v>11.443638829999999</v>
      </c>
      <c r="T71" s="120">
        <v>830.98127910999995</v>
      </c>
      <c r="U71" s="120">
        <v>78.040222549999996</v>
      </c>
      <c r="V71" s="120">
        <v>1394.21424383</v>
      </c>
      <c r="W71" s="120"/>
      <c r="X71" s="120"/>
      <c r="Y71" s="120"/>
      <c r="Z71" s="120"/>
      <c r="AA71" s="120"/>
      <c r="AB71" s="120"/>
    </row>
    <row r="72" spans="1:28" hidden="1" outlineLevel="1">
      <c r="A72" s="62">
        <v>42401</v>
      </c>
      <c r="B72" s="120">
        <v>3398.7480098400001</v>
      </c>
      <c r="C72" s="120">
        <v>1937.3749761399999</v>
      </c>
      <c r="D72" s="120">
        <v>1291.4782351599999</v>
      </c>
      <c r="E72" s="120">
        <v>701.66202406000002</v>
      </c>
      <c r="F72" s="120">
        <v>346.26460522000002</v>
      </c>
      <c r="G72" s="120">
        <v>243.55160588000001</v>
      </c>
      <c r="H72" s="120">
        <v>645.89674098</v>
      </c>
      <c r="I72" s="120">
        <v>23.435834960000001</v>
      </c>
      <c r="J72" s="120">
        <v>79.93684374</v>
      </c>
      <c r="K72" s="120">
        <v>542.52406227999995</v>
      </c>
      <c r="L72" s="120">
        <v>1381.1713883699999</v>
      </c>
      <c r="M72" s="120">
        <v>250.00243932999999</v>
      </c>
      <c r="N72" s="120">
        <v>1.1136174400000001</v>
      </c>
      <c r="O72" s="120">
        <v>5.0434361000000001</v>
      </c>
      <c r="P72" s="120">
        <v>243.84538578999999</v>
      </c>
      <c r="Q72" s="120">
        <v>1131.1689490399999</v>
      </c>
      <c r="R72" s="120">
        <v>250.21210596</v>
      </c>
      <c r="S72" s="120">
        <v>10.581789819999999</v>
      </c>
      <c r="T72" s="120">
        <v>870.37505325999996</v>
      </c>
      <c r="U72" s="120">
        <v>80.201645330000005</v>
      </c>
      <c r="V72" s="120">
        <v>1438.6287262799999</v>
      </c>
      <c r="W72" s="120"/>
      <c r="X72" s="120"/>
      <c r="Y72" s="120"/>
      <c r="Z72" s="120"/>
      <c r="AA72" s="120"/>
      <c r="AB72" s="120"/>
    </row>
    <row r="73" spans="1:28" hidden="1" outlineLevel="1">
      <c r="A73" s="62">
        <v>42430</v>
      </c>
      <c r="B73" s="120">
        <v>3323.0471926599998</v>
      </c>
      <c r="C73" s="120">
        <v>1913.7915816</v>
      </c>
      <c r="D73" s="120">
        <v>1296.47060033</v>
      </c>
      <c r="E73" s="120">
        <v>710.68106154999998</v>
      </c>
      <c r="F73" s="120">
        <v>343.15947485999999</v>
      </c>
      <c r="G73" s="120">
        <v>242.63006392</v>
      </c>
      <c r="H73" s="120">
        <v>617.32098126999995</v>
      </c>
      <c r="I73" s="120">
        <v>19.758071829999999</v>
      </c>
      <c r="J73" s="120">
        <v>76.373762499999998</v>
      </c>
      <c r="K73" s="120">
        <v>521.18914694</v>
      </c>
      <c r="L73" s="120">
        <v>1328.6186305700001</v>
      </c>
      <c r="M73" s="120">
        <v>249.41754913</v>
      </c>
      <c r="N73" s="120">
        <v>0.33764448000000002</v>
      </c>
      <c r="O73" s="120">
        <v>5.3421770500000001</v>
      </c>
      <c r="P73" s="120">
        <v>243.7377276</v>
      </c>
      <c r="Q73" s="120">
        <v>1079.2010814400001</v>
      </c>
      <c r="R73" s="120">
        <v>201.30755298</v>
      </c>
      <c r="S73" s="120">
        <v>9.9672315699999992</v>
      </c>
      <c r="T73" s="120">
        <v>867.92629689</v>
      </c>
      <c r="U73" s="120">
        <v>80.636980489999999</v>
      </c>
      <c r="V73" s="120">
        <v>1287.4331734299999</v>
      </c>
      <c r="W73" s="120"/>
      <c r="X73" s="120"/>
      <c r="Y73" s="120"/>
      <c r="Z73" s="120"/>
      <c r="AA73" s="120"/>
      <c r="AB73" s="120"/>
    </row>
    <row r="74" spans="1:28" hidden="1" outlineLevel="1">
      <c r="A74" s="62">
        <v>42461</v>
      </c>
      <c r="B74" s="120">
        <v>3235.0031478199999</v>
      </c>
      <c r="C74" s="120">
        <v>1862.7908206300001</v>
      </c>
      <c r="D74" s="120">
        <v>1275.1073311600001</v>
      </c>
      <c r="E74" s="120">
        <v>662.18819337000002</v>
      </c>
      <c r="F74" s="120">
        <v>368.43395535000002</v>
      </c>
      <c r="G74" s="120">
        <v>244.48518243999999</v>
      </c>
      <c r="H74" s="120">
        <v>587.68348947000004</v>
      </c>
      <c r="I74" s="120">
        <v>18.605803309999999</v>
      </c>
      <c r="J74" s="120">
        <v>72.833799560000003</v>
      </c>
      <c r="K74" s="120">
        <v>496.2438866</v>
      </c>
      <c r="L74" s="120">
        <v>1288.22351306</v>
      </c>
      <c r="M74" s="120">
        <v>252.58690222999999</v>
      </c>
      <c r="N74" s="120">
        <v>0.59099727999999996</v>
      </c>
      <c r="O74" s="120">
        <v>10.17282251</v>
      </c>
      <c r="P74" s="120">
        <v>241.82308244000001</v>
      </c>
      <c r="Q74" s="120">
        <v>1035.6366108300001</v>
      </c>
      <c r="R74" s="120">
        <v>193.81018352999999</v>
      </c>
      <c r="S74" s="120">
        <v>9.6298589200000002</v>
      </c>
      <c r="T74" s="120">
        <v>832.19656838000003</v>
      </c>
      <c r="U74" s="120">
        <v>83.988814129999994</v>
      </c>
      <c r="V74" s="120">
        <v>1272.1559007000001</v>
      </c>
      <c r="W74" s="120"/>
      <c r="X74" s="120"/>
      <c r="Y74" s="120"/>
      <c r="Z74" s="120"/>
      <c r="AA74" s="120"/>
      <c r="AB74" s="120"/>
    </row>
    <row r="75" spans="1:28" hidden="1" outlineLevel="1">
      <c r="A75" s="62">
        <v>42491</v>
      </c>
      <c r="B75" s="120">
        <v>3210.1227830600001</v>
      </c>
      <c r="C75" s="120">
        <v>1861.0810014599999</v>
      </c>
      <c r="D75" s="120">
        <v>1288.27025518</v>
      </c>
      <c r="E75" s="120">
        <v>692.68362576000004</v>
      </c>
      <c r="F75" s="120">
        <v>352.13597670000001</v>
      </c>
      <c r="G75" s="120">
        <v>243.45065271999999</v>
      </c>
      <c r="H75" s="120">
        <v>572.81074627999999</v>
      </c>
      <c r="I75" s="120">
        <v>18.535797540000001</v>
      </c>
      <c r="J75" s="120">
        <v>70.055705040000007</v>
      </c>
      <c r="K75" s="120">
        <v>484.21924369999999</v>
      </c>
      <c r="L75" s="120">
        <v>1270.0771945399999</v>
      </c>
      <c r="M75" s="120">
        <v>253.36269403</v>
      </c>
      <c r="N75" s="120">
        <v>1.21490436</v>
      </c>
      <c r="O75" s="120">
        <v>10.02765486</v>
      </c>
      <c r="P75" s="120">
        <v>242.12013481</v>
      </c>
      <c r="Q75" s="120">
        <v>1016.71450051</v>
      </c>
      <c r="R75" s="120">
        <v>194.19577784000001</v>
      </c>
      <c r="S75" s="120">
        <v>10.87693101</v>
      </c>
      <c r="T75" s="120">
        <v>811.64179165999997</v>
      </c>
      <c r="U75" s="120">
        <v>78.964587059999999</v>
      </c>
      <c r="V75" s="120">
        <v>1258.8645079099999</v>
      </c>
      <c r="W75" s="120"/>
      <c r="X75" s="120"/>
      <c r="Y75" s="120"/>
      <c r="Z75" s="120"/>
      <c r="AA75" s="120"/>
      <c r="AB75" s="120"/>
    </row>
    <row r="76" spans="1:28" hidden="1" outlineLevel="1">
      <c r="A76" s="62">
        <v>42522</v>
      </c>
      <c r="B76" s="120">
        <v>3132.4465989599998</v>
      </c>
      <c r="C76" s="120">
        <v>1844.44596413</v>
      </c>
      <c r="D76" s="120">
        <v>1288.2286112100001</v>
      </c>
      <c r="E76" s="120">
        <v>688.47555640999997</v>
      </c>
      <c r="F76" s="120">
        <v>356.14661360999997</v>
      </c>
      <c r="G76" s="120">
        <v>243.60644119</v>
      </c>
      <c r="H76" s="120">
        <v>556.21735292000005</v>
      </c>
      <c r="I76" s="120">
        <v>17.69780931</v>
      </c>
      <c r="J76" s="120">
        <v>67.869963029999994</v>
      </c>
      <c r="K76" s="120">
        <v>470.64958058000002</v>
      </c>
      <c r="L76" s="120">
        <v>1211.1139330200001</v>
      </c>
      <c r="M76" s="120">
        <v>252.04864588000001</v>
      </c>
      <c r="N76" s="120">
        <v>0.33232959000000001</v>
      </c>
      <c r="O76" s="120">
        <v>10.15925509</v>
      </c>
      <c r="P76" s="120">
        <v>241.55706119999999</v>
      </c>
      <c r="Q76" s="120">
        <v>959.06528714000001</v>
      </c>
      <c r="R76" s="120">
        <v>167.21658742</v>
      </c>
      <c r="S76" s="120">
        <v>9.6263860300000008</v>
      </c>
      <c r="T76" s="120">
        <v>782.22231368999996</v>
      </c>
      <c r="U76" s="120">
        <v>76.886701810000005</v>
      </c>
      <c r="V76" s="120">
        <v>1207.21082052</v>
      </c>
      <c r="W76" s="120"/>
      <c r="X76" s="120"/>
      <c r="Y76" s="120"/>
      <c r="Z76" s="120"/>
      <c r="AA76" s="120"/>
      <c r="AB76" s="120"/>
    </row>
    <row r="77" spans="1:28" hidden="1" outlineLevel="1">
      <c r="A77" s="62">
        <v>42552</v>
      </c>
      <c r="B77" s="120">
        <v>3070.6856047400001</v>
      </c>
      <c r="C77" s="120">
        <v>1817.30790699</v>
      </c>
      <c r="D77" s="120">
        <v>1269.9712331799999</v>
      </c>
      <c r="E77" s="120">
        <v>675.01438527000005</v>
      </c>
      <c r="F77" s="120">
        <v>355.11704344999998</v>
      </c>
      <c r="G77" s="120">
        <v>239.83980446000001</v>
      </c>
      <c r="H77" s="120">
        <v>547.33667380999998</v>
      </c>
      <c r="I77" s="120">
        <v>17.359502079999999</v>
      </c>
      <c r="J77" s="120">
        <v>65.748035130000005</v>
      </c>
      <c r="K77" s="120">
        <v>464.2291366</v>
      </c>
      <c r="L77" s="120">
        <v>1177.6562242699999</v>
      </c>
      <c r="M77" s="120">
        <v>249.87646007999999</v>
      </c>
      <c r="N77" s="120">
        <v>0.51659469000000002</v>
      </c>
      <c r="O77" s="120">
        <v>10.56229632</v>
      </c>
      <c r="P77" s="120">
        <v>238.79756907000001</v>
      </c>
      <c r="Q77" s="120">
        <v>927.77976419000004</v>
      </c>
      <c r="R77" s="120">
        <v>161.10236325</v>
      </c>
      <c r="S77" s="120">
        <v>9.2992823500000004</v>
      </c>
      <c r="T77" s="120">
        <v>757.37811858999999</v>
      </c>
      <c r="U77" s="120">
        <v>75.72147348</v>
      </c>
      <c r="V77" s="120">
        <v>1166.20275191</v>
      </c>
      <c r="W77" s="120"/>
      <c r="X77" s="120"/>
      <c r="Y77" s="120"/>
      <c r="Z77" s="120"/>
      <c r="AA77" s="120"/>
      <c r="AB77" s="120"/>
    </row>
    <row r="78" spans="1:28" hidden="1" outlineLevel="1">
      <c r="A78" s="62">
        <v>42583</v>
      </c>
      <c r="B78" s="120">
        <v>3139.6996427399999</v>
      </c>
      <c r="C78" s="120">
        <v>1881.7168043900001</v>
      </c>
      <c r="D78" s="120">
        <v>1322.58400878</v>
      </c>
      <c r="E78" s="120">
        <v>722.81848446000004</v>
      </c>
      <c r="F78" s="120">
        <v>360.33030179000002</v>
      </c>
      <c r="G78" s="120">
        <v>239.43522253</v>
      </c>
      <c r="H78" s="120">
        <v>559.13279561000002</v>
      </c>
      <c r="I78" s="120">
        <v>18.240202409999998</v>
      </c>
      <c r="J78" s="120">
        <v>65.810093929999994</v>
      </c>
      <c r="K78" s="120">
        <v>475.08249927000003</v>
      </c>
      <c r="L78" s="120">
        <v>1181.7816757099999</v>
      </c>
      <c r="M78" s="120">
        <v>250.62867997999999</v>
      </c>
      <c r="N78" s="120">
        <v>0.97800041999999998</v>
      </c>
      <c r="O78" s="120">
        <v>10.30128023</v>
      </c>
      <c r="P78" s="120">
        <v>239.34939933000001</v>
      </c>
      <c r="Q78" s="120">
        <v>931.15299573000004</v>
      </c>
      <c r="R78" s="120">
        <v>150.10735321999999</v>
      </c>
      <c r="S78" s="120">
        <v>9.6224485600000005</v>
      </c>
      <c r="T78" s="120">
        <v>771.42319395000004</v>
      </c>
      <c r="U78" s="120">
        <v>76.201162640000007</v>
      </c>
      <c r="V78" s="120">
        <v>1172.57515089</v>
      </c>
      <c r="W78" s="120"/>
      <c r="X78" s="120"/>
      <c r="Y78" s="120"/>
      <c r="Z78" s="120"/>
      <c r="AA78" s="120"/>
      <c r="AB78" s="120"/>
    </row>
    <row r="79" spans="1:28" hidden="1" outlineLevel="1">
      <c r="A79" s="62">
        <v>42614</v>
      </c>
      <c r="B79" s="120">
        <v>3071.0921447999999</v>
      </c>
      <c r="C79" s="120">
        <v>1873.2020954499999</v>
      </c>
      <c r="D79" s="120">
        <v>1318.54775595</v>
      </c>
      <c r="E79" s="120">
        <v>714.41573763999997</v>
      </c>
      <c r="F79" s="120">
        <v>363.07347822999998</v>
      </c>
      <c r="G79" s="120">
        <v>241.05854008</v>
      </c>
      <c r="H79" s="120">
        <v>554.65433949999999</v>
      </c>
      <c r="I79" s="120">
        <v>18.35940364</v>
      </c>
      <c r="J79" s="120">
        <v>66.367532400000002</v>
      </c>
      <c r="K79" s="120">
        <v>469.92740345999999</v>
      </c>
      <c r="L79" s="120">
        <v>1118.58610365</v>
      </c>
      <c r="M79" s="120">
        <v>252.06701385</v>
      </c>
      <c r="N79" s="120">
        <v>0.46083035999999999</v>
      </c>
      <c r="O79" s="120">
        <v>10.661315719999999</v>
      </c>
      <c r="P79" s="120">
        <v>240.94486777</v>
      </c>
      <c r="Q79" s="120">
        <v>866.51908979999996</v>
      </c>
      <c r="R79" s="120">
        <v>108.44222384</v>
      </c>
      <c r="S79" s="120">
        <v>9.7250448299999999</v>
      </c>
      <c r="T79" s="120">
        <v>748.35182112999996</v>
      </c>
      <c r="U79" s="120">
        <v>79.3039457</v>
      </c>
      <c r="V79" s="120">
        <v>1150.2355982300001</v>
      </c>
      <c r="W79" s="120"/>
      <c r="X79" s="120"/>
      <c r="Y79" s="120"/>
      <c r="Z79" s="120"/>
      <c r="AA79" s="120"/>
      <c r="AB79" s="120"/>
    </row>
    <row r="80" spans="1:28" hidden="1" outlineLevel="1">
      <c r="A80" s="62">
        <v>42644</v>
      </c>
      <c r="B80" s="120">
        <v>3014.6909979699999</v>
      </c>
      <c r="C80" s="120">
        <v>1860.2985381200001</v>
      </c>
      <c r="D80" s="120">
        <v>1321.0885228300001</v>
      </c>
      <c r="E80" s="120">
        <v>714.98510190000002</v>
      </c>
      <c r="F80" s="120">
        <v>368.21303664999999</v>
      </c>
      <c r="G80" s="120">
        <v>237.89038428000001</v>
      </c>
      <c r="H80" s="120">
        <v>539.21001529</v>
      </c>
      <c r="I80" s="120">
        <v>18.17503571</v>
      </c>
      <c r="J80" s="120">
        <v>65.237741229999997</v>
      </c>
      <c r="K80" s="120">
        <v>455.79723834999999</v>
      </c>
      <c r="L80" s="120">
        <v>1075.8600179600001</v>
      </c>
      <c r="M80" s="120">
        <v>254.20493944</v>
      </c>
      <c r="N80" s="120">
        <v>0.73642476999999995</v>
      </c>
      <c r="O80" s="120">
        <v>10.724051879999999</v>
      </c>
      <c r="P80" s="120">
        <v>242.74446279</v>
      </c>
      <c r="Q80" s="120">
        <v>821.65507851999996</v>
      </c>
      <c r="R80" s="120">
        <v>106.78541745</v>
      </c>
      <c r="S80" s="120">
        <v>9.4409591899999992</v>
      </c>
      <c r="T80" s="120">
        <v>705.42870187999995</v>
      </c>
      <c r="U80" s="120">
        <v>78.532441890000001</v>
      </c>
      <c r="V80" s="120">
        <v>1119.31036885</v>
      </c>
      <c r="W80" s="120"/>
      <c r="X80" s="120"/>
      <c r="Y80" s="120"/>
      <c r="Z80" s="120"/>
      <c r="AA80" s="120"/>
      <c r="AB80" s="120"/>
    </row>
    <row r="81" spans="1:28" hidden="1" outlineLevel="1">
      <c r="A81" s="62">
        <v>42675</v>
      </c>
      <c r="B81" s="120">
        <v>3010.7270159099999</v>
      </c>
      <c r="C81" s="120">
        <v>1868.33784775</v>
      </c>
      <c r="D81" s="120">
        <v>1332.85840766</v>
      </c>
      <c r="E81" s="120">
        <v>716.50139372000001</v>
      </c>
      <c r="F81" s="120">
        <v>380.68955459</v>
      </c>
      <c r="G81" s="120">
        <v>235.66745935</v>
      </c>
      <c r="H81" s="120">
        <v>535.47944009000003</v>
      </c>
      <c r="I81" s="120">
        <v>18.095802949999999</v>
      </c>
      <c r="J81" s="120">
        <v>65.237437900000003</v>
      </c>
      <c r="K81" s="120">
        <v>452.14619923999999</v>
      </c>
      <c r="L81" s="120">
        <v>1067.6009742799999</v>
      </c>
      <c r="M81" s="120">
        <v>255.54563844</v>
      </c>
      <c r="N81" s="120">
        <v>0.5538942</v>
      </c>
      <c r="O81" s="120">
        <v>11.181371609999999</v>
      </c>
      <c r="P81" s="120">
        <v>243.81037262999999</v>
      </c>
      <c r="Q81" s="120">
        <v>812.05533584</v>
      </c>
      <c r="R81" s="120">
        <v>106.75846629999999</v>
      </c>
      <c r="S81" s="120">
        <v>9.4969865700000007</v>
      </c>
      <c r="T81" s="120">
        <v>695.79988297</v>
      </c>
      <c r="U81" s="120">
        <v>74.788193879999994</v>
      </c>
      <c r="V81" s="120">
        <v>1106.70589703</v>
      </c>
      <c r="W81" s="120"/>
      <c r="X81" s="120"/>
      <c r="Y81" s="120"/>
      <c r="Z81" s="120"/>
      <c r="AA81" s="120"/>
      <c r="AB81" s="120"/>
    </row>
    <row r="82" spans="1:28" hidden="1" outlineLevel="1">
      <c r="A82" s="62">
        <v>42705</v>
      </c>
      <c r="B82" s="120">
        <v>3092.8061713900001</v>
      </c>
      <c r="C82" s="120">
        <v>1915.1838935200001</v>
      </c>
      <c r="D82" s="120">
        <v>1350.1697725199999</v>
      </c>
      <c r="E82" s="120">
        <v>713.17429331999995</v>
      </c>
      <c r="F82" s="120">
        <v>391.58347759999998</v>
      </c>
      <c r="G82" s="120">
        <v>245.4120016</v>
      </c>
      <c r="H82" s="120">
        <v>565.01412100000005</v>
      </c>
      <c r="I82" s="120">
        <v>19.402171599999999</v>
      </c>
      <c r="J82" s="120">
        <v>69.510278990000003</v>
      </c>
      <c r="K82" s="120">
        <v>476.10167041</v>
      </c>
      <c r="L82" s="120">
        <v>1100.1962604600001</v>
      </c>
      <c r="M82" s="120">
        <v>263.40385178999998</v>
      </c>
      <c r="N82" s="120">
        <v>1.2335751100000001</v>
      </c>
      <c r="O82" s="120">
        <v>11.076089100000001</v>
      </c>
      <c r="P82" s="120">
        <v>251.09418758000001</v>
      </c>
      <c r="Q82" s="120">
        <v>836.79240866999999</v>
      </c>
      <c r="R82" s="120">
        <v>124.80265445000001</v>
      </c>
      <c r="S82" s="120">
        <v>10.10906338</v>
      </c>
      <c r="T82" s="120">
        <v>701.88069084000006</v>
      </c>
      <c r="U82" s="120">
        <v>77.42601741</v>
      </c>
      <c r="V82" s="120">
        <v>1135.48927454</v>
      </c>
      <c r="W82" s="120"/>
      <c r="X82" s="120"/>
      <c r="Y82" s="120"/>
      <c r="Z82" s="120"/>
      <c r="AA82" s="120"/>
      <c r="AB82" s="120"/>
    </row>
    <row r="83" spans="1:28" hidden="1" outlineLevel="1">
      <c r="A83" s="62">
        <v>42736</v>
      </c>
      <c r="B83" s="120">
        <v>3101.1801855899998</v>
      </c>
      <c r="C83" s="120">
        <v>1934.27459939</v>
      </c>
      <c r="D83" s="120">
        <v>1373.7764681799999</v>
      </c>
      <c r="E83" s="120">
        <v>733.26280427999995</v>
      </c>
      <c r="F83" s="120">
        <v>394.21579606</v>
      </c>
      <c r="G83" s="120">
        <v>246.29786784000001</v>
      </c>
      <c r="H83" s="120">
        <v>560.49813121</v>
      </c>
      <c r="I83" s="120">
        <v>19.540384329999998</v>
      </c>
      <c r="J83" s="120">
        <v>69.285227669999998</v>
      </c>
      <c r="K83" s="120">
        <v>471.67251921000002</v>
      </c>
      <c r="L83" s="120">
        <v>1090.7611818800001</v>
      </c>
      <c r="M83" s="120">
        <v>263.86686915000001</v>
      </c>
      <c r="N83" s="120">
        <v>1.2474037600000001</v>
      </c>
      <c r="O83" s="120">
        <v>10.99209772</v>
      </c>
      <c r="P83" s="120">
        <v>251.62736767000001</v>
      </c>
      <c r="Q83" s="120">
        <v>826.89431273000002</v>
      </c>
      <c r="R83" s="120">
        <v>125.81903543999999</v>
      </c>
      <c r="S83" s="120">
        <v>10.60832386</v>
      </c>
      <c r="T83" s="120">
        <v>690.46695342999999</v>
      </c>
      <c r="U83" s="120">
        <v>76.144404320000007</v>
      </c>
      <c r="V83" s="120">
        <v>1044.0245041200001</v>
      </c>
      <c r="W83" s="120"/>
      <c r="X83" s="120"/>
      <c r="Y83" s="120"/>
      <c r="Z83" s="120"/>
      <c r="AA83" s="120"/>
      <c r="AB83" s="120"/>
    </row>
    <row r="84" spans="1:28" hidden="1" outlineLevel="1">
      <c r="A84" s="62">
        <v>42767</v>
      </c>
      <c r="B84" s="120">
        <v>3157.88748106</v>
      </c>
      <c r="C84" s="120">
        <v>2007.3449321000001</v>
      </c>
      <c r="D84" s="120">
        <v>1457.9054929700001</v>
      </c>
      <c r="E84" s="120">
        <v>819.37866892</v>
      </c>
      <c r="F84" s="120">
        <v>390.66679951999998</v>
      </c>
      <c r="G84" s="120">
        <v>247.86002453</v>
      </c>
      <c r="H84" s="120">
        <v>549.43943912999998</v>
      </c>
      <c r="I84" s="120">
        <v>19.33894046</v>
      </c>
      <c r="J84" s="120">
        <v>68.608265660000001</v>
      </c>
      <c r="K84" s="120">
        <v>461.49223301000001</v>
      </c>
      <c r="L84" s="120">
        <v>1070.7079071200001</v>
      </c>
      <c r="M84" s="120">
        <v>265.52006482000002</v>
      </c>
      <c r="N84" s="120">
        <v>1.23480966</v>
      </c>
      <c r="O84" s="120">
        <v>10.83640941</v>
      </c>
      <c r="P84" s="120">
        <v>253.44884575</v>
      </c>
      <c r="Q84" s="120">
        <v>805.18784230000006</v>
      </c>
      <c r="R84" s="120">
        <v>126.47305104</v>
      </c>
      <c r="S84" s="120">
        <v>10.59731508</v>
      </c>
      <c r="T84" s="120">
        <v>668.11747618000004</v>
      </c>
      <c r="U84" s="120">
        <v>79.834641840000003</v>
      </c>
      <c r="V84" s="120">
        <v>965.51698682999995</v>
      </c>
      <c r="W84" s="120"/>
      <c r="X84" s="120"/>
      <c r="Y84" s="120"/>
      <c r="Z84" s="120"/>
      <c r="AA84" s="120"/>
      <c r="AB84" s="120"/>
    </row>
    <row r="85" spans="1:28" hidden="1" outlineLevel="1">
      <c r="A85" s="62">
        <v>42795</v>
      </c>
      <c r="B85" s="120">
        <v>3219.7526722799998</v>
      </c>
      <c r="C85" s="120">
        <v>2095.1220955700001</v>
      </c>
      <c r="D85" s="120">
        <v>1554.3983169999999</v>
      </c>
      <c r="E85" s="120">
        <v>880.74229518000004</v>
      </c>
      <c r="F85" s="120">
        <v>427.90091710000002</v>
      </c>
      <c r="G85" s="120">
        <v>245.75510471999999</v>
      </c>
      <c r="H85" s="120">
        <v>540.72377857000004</v>
      </c>
      <c r="I85" s="120">
        <v>7.4104668800000004</v>
      </c>
      <c r="J85" s="120">
        <v>77.057542319999996</v>
      </c>
      <c r="K85" s="120">
        <v>456.25576937</v>
      </c>
      <c r="L85" s="120">
        <v>1040.1090261899999</v>
      </c>
      <c r="M85" s="120">
        <v>253.36264593999999</v>
      </c>
      <c r="N85" s="120">
        <v>0.21683601</v>
      </c>
      <c r="O85" s="120">
        <v>8.9446660300000005</v>
      </c>
      <c r="P85" s="120">
        <v>244.20114390000001</v>
      </c>
      <c r="Q85" s="120">
        <v>786.74638025000002</v>
      </c>
      <c r="R85" s="120">
        <v>104.53182012000001</v>
      </c>
      <c r="S85" s="120">
        <v>13.80395774</v>
      </c>
      <c r="T85" s="120">
        <v>668.41060239000001</v>
      </c>
      <c r="U85" s="120">
        <v>84.521550520000005</v>
      </c>
      <c r="V85" s="120">
        <v>1005.06908534</v>
      </c>
      <c r="W85" s="120"/>
      <c r="X85" s="120"/>
      <c r="Y85" s="120"/>
      <c r="Z85" s="120"/>
      <c r="AA85" s="120"/>
      <c r="AB85" s="120"/>
    </row>
    <row r="86" spans="1:28" hidden="1" outlineLevel="1">
      <c r="A86" s="62">
        <v>42826</v>
      </c>
      <c r="B86" s="120">
        <v>3202.16549502</v>
      </c>
      <c r="C86" s="120">
        <v>2095.2067776899999</v>
      </c>
      <c r="D86" s="120">
        <v>1570.04575989</v>
      </c>
      <c r="E86" s="120">
        <v>887.04144540000004</v>
      </c>
      <c r="F86" s="120">
        <v>434.91662215999997</v>
      </c>
      <c r="G86" s="120">
        <v>248.08769233000001</v>
      </c>
      <c r="H86" s="120">
        <v>525.16101779999997</v>
      </c>
      <c r="I86" s="120">
        <v>7.6045166399999999</v>
      </c>
      <c r="J86" s="120">
        <v>74.889043229999999</v>
      </c>
      <c r="K86" s="120">
        <v>442.66745793000001</v>
      </c>
      <c r="L86" s="120">
        <v>1017.3256115299999</v>
      </c>
      <c r="M86" s="120">
        <v>256.34569171999999</v>
      </c>
      <c r="N86" s="120">
        <v>0.64755010999999996</v>
      </c>
      <c r="O86" s="120">
        <v>8.8081694299999995</v>
      </c>
      <c r="P86" s="120">
        <v>246.88997218</v>
      </c>
      <c r="Q86" s="120">
        <v>760.97991980999996</v>
      </c>
      <c r="R86" s="120">
        <v>110.19048547</v>
      </c>
      <c r="S86" s="120">
        <v>13.611816660000001</v>
      </c>
      <c r="T86" s="120">
        <v>637.17761768000003</v>
      </c>
      <c r="U86" s="120">
        <v>89.633105799999996</v>
      </c>
      <c r="V86" s="120">
        <v>924.27317498000002</v>
      </c>
      <c r="W86" s="120"/>
      <c r="X86" s="120"/>
      <c r="Y86" s="120"/>
      <c r="Z86" s="120"/>
      <c r="AA86" s="120"/>
      <c r="AB86" s="120"/>
    </row>
    <row r="87" spans="1:28" hidden="1" outlineLevel="1">
      <c r="A87" s="62">
        <v>42856</v>
      </c>
      <c r="B87" s="120">
        <v>3228.2565837500001</v>
      </c>
      <c r="C87" s="120">
        <v>2141.5757267700001</v>
      </c>
      <c r="D87" s="120">
        <v>1621.4096654099999</v>
      </c>
      <c r="E87" s="120">
        <v>925.94742077000001</v>
      </c>
      <c r="F87" s="120">
        <v>447.72658725000002</v>
      </c>
      <c r="G87" s="120">
        <v>247.73565739</v>
      </c>
      <c r="H87" s="120">
        <v>520.16606135999996</v>
      </c>
      <c r="I87" s="120">
        <v>7.5306325799999998</v>
      </c>
      <c r="J87" s="120">
        <v>74.359740549999998</v>
      </c>
      <c r="K87" s="120">
        <v>438.27568823000001</v>
      </c>
      <c r="L87" s="120">
        <v>993.47982795999997</v>
      </c>
      <c r="M87" s="120">
        <v>254.41055166999999</v>
      </c>
      <c r="N87" s="120">
        <v>0.65908257999999997</v>
      </c>
      <c r="O87" s="120">
        <v>8.7819954399999993</v>
      </c>
      <c r="P87" s="120">
        <v>244.96947365</v>
      </c>
      <c r="Q87" s="120">
        <v>739.06927628999995</v>
      </c>
      <c r="R87" s="120">
        <v>108.97850812</v>
      </c>
      <c r="S87" s="120">
        <v>13.526034490000001</v>
      </c>
      <c r="T87" s="120">
        <v>616.56473368000002</v>
      </c>
      <c r="U87" s="120">
        <v>93.201029019999993</v>
      </c>
      <c r="V87" s="120">
        <v>914.64767558000005</v>
      </c>
      <c r="W87" s="120"/>
      <c r="X87" s="120"/>
      <c r="Y87" s="120"/>
      <c r="Z87" s="120"/>
      <c r="AA87" s="120"/>
      <c r="AB87" s="120"/>
    </row>
    <row r="88" spans="1:28" hidden="1" outlineLevel="1">
      <c r="A88" s="62">
        <v>42887</v>
      </c>
      <c r="B88" s="120">
        <v>3238.6603732399999</v>
      </c>
      <c r="C88" s="120">
        <v>2161.3351336599999</v>
      </c>
      <c r="D88" s="120">
        <v>1656.8881154000001</v>
      </c>
      <c r="E88" s="120">
        <v>887.44129640000006</v>
      </c>
      <c r="F88" s="120">
        <v>522.34317064000004</v>
      </c>
      <c r="G88" s="120">
        <v>247.10364835999999</v>
      </c>
      <c r="H88" s="120">
        <v>504.44701825999999</v>
      </c>
      <c r="I88" s="120">
        <v>7.4513228500000004</v>
      </c>
      <c r="J88" s="120">
        <v>73.104035629999998</v>
      </c>
      <c r="K88" s="120">
        <v>423.89165978</v>
      </c>
      <c r="L88" s="120">
        <v>980.85166974000003</v>
      </c>
      <c r="M88" s="120">
        <v>253.4273652</v>
      </c>
      <c r="N88" s="120">
        <v>0.64966922000000005</v>
      </c>
      <c r="O88" s="120">
        <v>8.6311606800000007</v>
      </c>
      <c r="P88" s="120">
        <v>244.14653530000001</v>
      </c>
      <c r="Q88" s="120">
        <v>727.42430453999998</v>
      </c>
      <c r="R88" s="120">
        <v>106.75723137</v>
      </c>
      <c r="S88" s="120">
        <v>13.36802191</v>
      </c>
      <c r="T88" s="120">
        <v>607.29905126000006</v>
      </c>
      <c r="U88" s="120">
        <v>96.473569839999996</v>
      </c>
      <c r="V88" s="120">
        <v>891.62235246</v>
      </c>
      <c r="W88" s="120"/>
      <c r="X88" s="120"/>
      <c r="Y88" s="120"/>
      <c r="Z88" s="120"/>
      <c r="AA88" s="120"/>
      <c r="AB88" s="120"/>
    </row>
    <row r="89" spans="1:28" hidden="1" outlineLevel="1">
      <c r="A89" s="62">
        <v>42917</v>
      </c>
      <c r="B89" s="120">
        <v>3275.2220399500002</v>
      </c>
      <c r="C89" s="120">
        <v>2211.17340203</v>
      </c>
      <c r="D89" s="120">
        <v>1714.15630274</v>
      </c>
      <c r="E89" s="120">
        <v>956.62616980999996</v>
      </c>
      <c r="F89" s="120">
        <v>507.43704807</v>
      </c>
      <c r="G89" s="120">
        <v>250.09308486</v>
      </c>
      <c r="H89" s="120">
        <v>497.01709928999998</v>
      </c>
      <c r="I89" s="120">
        <v>7.1462529699999999</v>
      </c>
      <c r="J89" s="120">
        <v>72.81008894</v>
      </c>
      <c r="K89" s="120">
        <v>417.06075737999998</v>
      </c>
      <c r="L89" s="120">
        <v>966.05551733000004</v>
      </c>
      <c r="M89" s="120">
        <v>251.94880591</v>
      </c>
      <c r="N89" s="120">
        <v>0.21688236999999999</v>
      </c>
      <c r="O89" s="120">
        <v>8.5227234799999998</v>
      </c>
      <c r="P89" s="120">
        <v>243.20920006</v>
      </c>
      <c r="Q89" s="120">
        <v>714.10671142000001</v>
      </c>
      <c r="R89" s="120">
        <v>99.144167150000001</v>
      </c>
      <c r="S89" s="120">
        <v>13.010366100000001</v>
      </c>
      <c r="T89" s="120">
        <v>601.95217817000002</v>
      </c>
      <c r="U89" s="120">
        <v>97.993120590000004</v>
      </c>
      <c r="V89" s="120">
        <v>884.35637902999997</v>
      </c>
      <c r="W89" s="120"/>
      <c r="X89" s="120"/>
      <c r="Y89" s="120"/>
      <c r="Z89" s="120"/>
      <c r="AA89" s="120"/>
      <c r="AB89" s="120"/>
    </row>
    <row r="90" spans="1:28" hidden="1" outlineLevel="1">
      <c r="A90" s="62">
        <v>42948</v>
      </c>
      <c r="B90" s="120">
        <v>3343.1015512399999</v>
      </c>
      <c r="C90" s="120">
        <v>2297.8952529399999</v>
      </c>
      <c r="D90" s="120">
        <v>1812.3645552099999</v>
      </c>
      <c r="E90" s="120">
        <v>1016.2701392500001</v>
      </c>
      <c r="F90" s="120">
        <v>547.40795662999994</v>
      </c>
      <c r="G90" s="120">
        <v>248.68645932999999</v>
      </c>
      <c r="H90" s="120">
        <v>485.53069772999999</v>
      </c>
      <c r="I90" s="120">
        <v>7.0402596600000003</v>
      </c>
      <c r="J90" s="120">
        <v>69.242025569999996</v>
      </c>
      <c r="K90" s="120">
        <v>409.24841249999997</v>
      </c>
      <c r="L90" s="120">
        <v>942.66854951000005</v>
      </c>
      <c r="M90" s="120">
        <v>251.37823681</v>
      </c>
      <c r="N90" s="120">
        <v>0.21690444</v>
      </c>
      <c r="O90" s="120">
        <v>8.8512961499999996</v>
      </c>
      <c r="P90" s="120">
        <v>242.31003622</v>
      </c>
      <c r="Q90" s="120">
        <v>691.29031269999996</v>
      </c>
      <c r="R90" s="120">
        <v>97.981455170000004</v>
      </c>
      <c r="S90" s="120">
        <v>12.86487941</v>
      </c>
      <c r="T90" s="120">
        <v>580.44397812</v>
      </c>
      <c r="U90" s="120">
        <v>102.53774878999999</v>
      </c>
      <c r="V90" s="120">
        <v>849.56967552000003</v>
      </c>
      <c r="W90" s="120"/>
      <c r="X90" s="120"/>
      <c r="Y90" s="120"/>
      <c r="Z90" s="120"/>
      <c r="AA90" s="120"/>
      <c r="AB90" s="120"/>
    </row>
    <row r="91" spans="1:28" hidden="1" outlineLevel="1">
      <c r="A91" s="62">
        <v>42979</v>
      </c>
      <c r="B91" s="120">
        <v>3435.66937022</v>
      </c>
      <c r="C91" s="120">
        <v>2364.4946846500002</v>
      </c>
      <c r="D91" s="120">
        <v>1863.8597684599999</v>
      </c>
      <c r="E91" s="120">
        <v>1042.92323564</v>
      </c>
      <c r="F91" s="120">
        <v>570.95670538000002</v>
      </c>
      <c r="G91" s="120">
        <v>249.97982744000001</v>
      </c>
      <c r="H91" s="120">
        <v>500.63491619000001</v>
      </c>
      <c r="I91" s="120">
        <v>7.2964645800000003</v>
      </c>
      <c r="J91" s="120">
        <v>71.766060710000005</v>
      </c>
      <c r="K91" s="120">
        <v>421.57239090000002</v>
      </c>
      <c r="L91" s="120">
        <v>958.01203258999999</v>
      </c>
      <c r="M91" s="120">
        <v>248.73835937000001</v>
      </c>
      <c r="N91" s="120">
        <v>0.21692724999999999</v>
      </c>
      <c r="O91" s="120">
        <v>8.5069421900000002</v>
      </c>
      <c r="P91" s="120">
        <v>240.01448993</v>
      </c>
      <c r="Q91" s="120">
        <v>709.27367321999998</v>
      </c>
      <c r="R91" s="120">
        <v>99.885180320000003</v>
      </c>
      <c r="S91" s="120">
        <v>15.931104380000001</v>
      </c>
      <c r="T91" s="120">
        <v>593.45738851999999</v>
      </c>
      <c r="U91" s="120">
        <v>113.16265298</v>
      </c>
      <c r="V91" s="120">
        <v>850.78025560000003</v>
      </c>
      <c r="W91" s="120"/>
      <c r="X91" s="120"/>
      <c r="Y91" s="120"/>
      <c r="Z91" s="120"/>
      <c r="AA91" s="120"/>
      <c r="AB91" s="120"/>
    </row>
    <row r="92" spans="1:28" hidden="1" outlineLevel="1">
      <c r="A92" s="62">
        <v>43009</v>
      </c>
      <c r="B92" s="120">
        <v>3477.8067996</v>
      </c>
      <c r="C92" s="120">
        <v>2406.5316799399998</v>
      </c>
      <c r="D92" s="120">
        <v>1903.5300931100001</v>
      </c>
      <c r="E92" s="120">
        <v>1082.5451771999999</v>
      </c>
      <c r="F92" s="120">
        <v>571.9374646</v>
      </c>
      <c r="G92" s="120">
        <v>249.04745131000001</v>
      </c>
      <c r="H92" s="120">
        <v>503.00158683000001</v>
      </c>
      <c r="I92" s="120">
        <v>8.8583901899999997</v>
      </c>
      <c r="J92" s="120">
        <v>73.658106849999996</v>
      </c>
      <c r="K92" s="120">
        <v>420.48508979000002</v>
      </c>
      <c r="L92" s="120">
        <v>956.98193857000001</v>
      </c>
      <c r="M92" s="120">
        <v>249.07432978</v>
      </c>
      <c r="N92" s="120">
        <v>0.21695006</v>
      </c>
      <c r="O92" s="120">
        <v>8.1005865700000008</v>
      </c>
      <c r="P92" s="120">
        <v>240.75679314999999</v>
      </c>
      <c r="Q92" s="120">
        <v>707.90760879000004</v>
      </c>
      <c r="R92" s="120">
        <v>102.09294788</v>
      </c>
      <c r="S92" s="120">
        <v>16.1419128</v>
      </c>
      <c r="T92" s="120">
        <v>589.67274811000004</v>
      </c>
      <c r="U92" s="120">
        <v>114.29318109</v>
      </c>
      <c r="V92" s="120">
        <v>823.70488077000005</v>
      </c>
      <c r="W92" s="120"/>
      <c r="X92" s="120"/>
      <c r="Y92" s="120"/>
      <c r="Z92" s="120"/>
      <c r="AA92" s="120"/>
      <c r="AB92" s="120"/>
    </row>
    <row r="93" spans="1:28" hidden="1" outlineLevel="1">
      <c r="A93" s="62">
        <v>43040</v>
      </c>
      <c r="B93" s="120">
        <v>3440.8804710499999</v>
      </c>
      <c r="C93" s="120">
        <v>2421.2665390299999</v>
      </c>
      <c r="D93" s="120">
        <v>1968.13617598</v>
      </c>
      <c r="E93" s="120">
        <v>1119.37191794</v>
      </c>
      <c r="F93" s="120">
        <v>597.59084954000002</v>
      </c>
      <c r="G93" s="120">
        <v>251.17340849999999</v>
      </c>
      <c r="H93" s="120">
        <v>453.13036305000003</v>
      </c>
      <c r="I93" s="120">
        <v>8.9047706099999999</v>
      </c>
      <c r="J93" s="120">
        <v>74.117970069999998</v>
      </c>
      <c r="K93" s="120">
        <v>370.10762237</v>
      </c>
      <c r="L93" s="120">
        <v>897.39938869000002</v>
      </c>
      <c r="M93" s="120">
        <v>247.34843031</v>
      </c>
      <c r="N93" s="120">
        <v>0.21697213000000001</v>
      </c>
      <c r="O93" s="120">
        <v>7.6189152299999998</v>
      </c>
      <c r="P93" s="120">
        <v>239.51254295000001</v>
      </c>
      <c r="Q93" s="120">
        <v>650.05095838</v>
      </c>
      <c r="R93" s="120">
        <v>102.90256890000001</v>
      </c>
      <c r="S93" s="120">
        <v>16.272406929999999</v>
      </c>
      <c r="T93" s="120">
        <v>530.87598255</v>
      </c>
      <c r="U93" s="120">
        <v>122.21454333</v>
      </c>
      <c r="V93" s="120">
        <v>818.39948444000004</v>
      </c>
      <c r="W93" s="120"/>
      <c r="X93" s="120"/>
      <c r="Y93" s="120"/>
      <c r="Z93" s="120"/>
      <c r="AA93" s="120"/>
      <c r="AB93" s="120"/>
    </row>
    <row r="94" spans="1:28" hidden="1" outlineLevel="1">
      <c r="A94" s="62">
        <v>43070</v>
      </c>
      <c r="B94" s="120">
        <v>3619.5485613300002</v>
      </c>
      <c r="C94" s="120">
        <v>2509.5285495100002</v>
      </c>
      <c r="D94" s="120">
        <v>2039.9378399899999</v>
      </c>
      <c r="E94" s="120">
        <v>1008.8318982</v>
      </c>
      <c r="F94" s="120">
        <v>779.73355796999999</v>
      </c>
      <c r="G94" s="120">
        <v>251.37238382000001</v>
      </c>
      <c r="H94" s="120">
        <v>469.59070952000002</v>
      </c>
      <c r="I94" s="120">
        <v>6.7989823600000001</v>
      </c>
      <c r="J94" s="120">
        <v>88.318903149999997</v>
      </c>
      <c r="K94" s="120">
        <v>374.47282401000001</v>
      </c>
      <c r="L94" s="120">
        <v>968.95368502999997</v>
      </c>
      <c r="M94" s="120">
        <v>248.48955821000001</v>
      </c>
      <c r="N94" s="120">
        <v>1.5893E-4</v>
      </c>
      <c r="O94" s="120">
        <v>7.5495717600000001</v>
      </c>
      <c r="P94" s="120">
        <v>240.93982751999999</v>
      </c>
      <c r="Q94" s="120">
        <v>720.46412682000005</v>
      </c>
      <c r="R94" s="120">
        <v>106.30231148999999</v>
      </c>
      <c r="S94" s="120">
        <v>17.482846129999999</v>
      </c>
      <c r="T94" s="120">
        <v>596.67896919999998</v>
      </c>
      <c r="U94" s="120">
        <v>141.06632679000001</v>
      </c>
      <c r="V94" s="120">
        <v>793.26285589999998</v>
      </c>
      <c r="W94" s="120"/>
      <c r="X94" s="120"/>
      <c r="Y94" s="120"/>
      <c r="Z94" s="120"/>
      <c r="AA94" s="120"/>
      <c r="AB94" s="120"/>
    </row>
    <row r="95" spans="1:28" hidden="1" outlineLevel="1">
      <c r="A95" s="62">
        <v>43101</v>
      </c>
      <c r="B95" s="120">
        <v>3704.5582519899999</v>
      </c>
      <c r="C95" s="120">
        <v>2659.7174419799999</v>
      </c>
      <c r="D95" s="120">
        <v>2145.3238175000001</v>
      </c>
      <c r="E95" s="120">
        <v>1211.2026043799999</v>
      </c>
      <c r="F95" s="120">
        <v>647.57908266000004</v>
      </c>
      <c r="G95" s="120">
        <v>286.54213046000001</v>
      </c>
      <c r="H95" s="120">
        <v>514.39362447999997</v>
      </c>
      <c r="I95" s="120">
        <v>13.649988110000001</v>
      </c>
      <c r="J95" s="120">
        <v>82.952912060000003</v>
      </c>
      <c r="K95" s="120">
        <v>417.79072430999997</v>
      </c>
      <c r="L95" s="120">
        <v>904.92657351000003</v>
      </c>
      <c r="M95" s="120">
        <v>217.75848747000001</v>
      </c>
      <c r="N95" s="120">
        <v>0.42602536000000002</v>
      </c>
      <c r="O95" s="120">
        <v>7.9099292800000001</v>
      </c>
      <c r="P95" s="120">
        <v>209.42253282999999</v>
      </c>
      <c r="Q95" s="120">
        <v>687.16808604000005</v>
      </c>
      <c r="R95" s="120">
        <v>129.43922204</v>
      </c>
      <c r="S95" s="120">
        <v>18.091175289999999</v>
      </c>
      <c r="T95" s="120">
        <v>539.63768871000002</v>
      </c>
      <c r="U95" s="120">
        <v>139.91423649999999</v>
      </c>
      <c r="V95" s="120">
        <v>794.05520145000003</v>
      </c>
      <c r="W95" s="120"/>
      <c r="X95" s="120"/>
      <c r="Y95" s="120"/>
      <c r="Z95" s="120"/>
      <c r="AA95" s="120"/>
      <c r="AB95" s="120"/>
    </row>
    <row r="96" spans="1:28" hidden="1" outlineLevel="1">
      <c r="A96" s="62">
        <v>43132</v>
      </c>
      <c r="B96" s="120">
        <v>3597.6109064000002</v>
      </c>
      <c r="C96" s="120">
        <v>2595.1530146599998</v>
      </c>
      <c r="D96" s="120">
        <v>2126.2722667500002</v>
      </c>
      <c r="E96" s="120">
        <v>1218.2145674400001</v>
      </c>
      <c r="F96" s="120">
        <v>646.90774509000005</v>
      </c>
      <c r="G96" s="120">
        <v>261.14995421999998</v>
      </c>
      <c r="H96" s="120">
        <v>468.88074791000003</v>
      </c>
      <c r="I96" s="120">
        <v>1.51943158</v>
      </c>
      <c r="J96" s="120">
        <v>83.649577649999998</v>
      </c>
      <c r="K96" s="120">
        <v>383.71173868</v>
      </c>
      <c r="L96" s="120">
        <v>852.71959432999995</v>
      </c>
      <c r="M96" s="120">
        <v>241.56230862999999</v>
      </c>
      <c r="N96" s="120">
        <v>0.21703981999999999</v>
      </c>
      <c r="O96" s="120">
        <v>8.5757669300000003</v>
      </c>
      <c r="P96" s="120">
        <v>232.76950188000001</v>
      </c>
      <c r="Q96" s="120">
        <v>611.15728569999999</v>
      </c>
      <c r="R96" s="120">
        <v>121.24661868</v>
      </c>
      <c r="S96" s="120">
        <v>18.59882022</v>
      </c>
      <c r="T96" s="120">
        <v>471.31184680000001</v>
      </c>
      <c r="U96" s="120">
        <v>149.73829741</v>
      </c>
      <c r="V96" s="120">
        <v>803.66746189000003</v>
      </c>
      <c r="W96" s="120"/>
      <c r="X96" s="120"/>
      <c r="Y96" s="120"/>
      <c r="Z96" s="120"/>
      <c r="AA96" s="120"/>
      <c r="AB96" s="120"/>
    </row>
    <row r="97" spans="1:28" hidden="1" outlineLevel="1">
      <c r="A97" s="62">
        <v>43160</v>
      </c>
      <c r="B97" s="120">
        <v>3630.5226062800002</v>
      </c>
      <c r="C97" s="120">
        <v>2643.1999406899999</v>
      </c>
      <c r="D97" s="120">
        <v>2183.8204299600002</v>
      </c>
      <c r="E97" s="120">
        <v>1255.0970508099999</v>
      </c>
      <c r="F97" s="120">
        <v>665.95565423000005</v>
      </c>
      <c r="G97" s="120">
        <v>262.76772491999998</v>
      </c>
      <c r="H97" s="120">
        <v>459.37951072999999</v>
      </c>
      <c r="I97" s="120">
        <v>1.4870360300000001</v>
      </c>
      <c r="J97" s="120">
        <v>81.041008329999997</v>
      </c>
      <c r="K97" s="120">
        <v>376.85146637000003</v>
      </c>
      <c r="L97" s="120">
        <v>836.76903655000001</v>
      </c>
      <c r="M97" s="120">
        <v>247.38672775000001</v>
      </c>
      <c r="N97" s="120">
        <v>0.21706296999999999</v>
      </c>
      <c r="O97" s="120">
        <v>8.9774470700000002</v>
      </c>
      <c r="P97" s="120">
        <v>238.19221770999999</v>
      </c>
      <c r="Q97" s="120">
        <v>589.38230880000003</v>
      </c>
      <c r="R97" s="120">
        <v>120.16114924</v>
      </c>
      <c r="S97" s="120">
        <v>18.413365809999998</v>
      </c>
      <c r="T97" s="120">
        <v>450.80779374999997</v>
      </c>
      <c r="U97" s="120">
        <v>150.55362904</v>
      </c>
      <c r="V97" s="120">
        <v>788.91475204999995</v>
      </c>
      <c r="W97" s="120"/>
      <c r="X97" s="120"/>
      <c r="Y97" s="120"/>
      <c r="Z97" s="120"/>
      <c r="AA97" s="120"/>
      <c r="AB97" s="120"/>
    </row>
    <row r="98" spans="1:28" hidden="1" outlineLevel="1">
      <c r="A98" s="62">
        <v>43191</v>
      </c>
      <c r="B98" s="120">
        <v>3662.3613638699999</v>
      </c>
      <c r="C98" s="120">
        <v>2667.5700118099999</v>
      </c>
      <c r="D98" s="120">
        <v>2224.8734989099999</v>
      </c>
      <c r="E98" s="120">
        <v>1272.5966274899999</v>
      </c>
      <c r="F98" s="120">
        <v>687.34295205000001</v>
      </c>
      <c r="G98" s="120">
        <v>264.93391937000001</v>
      </c>
      <c r="H98" s="120">
        <v>442.69651290000002</v>
      </c>
      <c r="I98" s="120">
        <v>1.47869429</v>
      </c>
      <c r="J98" s="120">
        <v>80.429399880000005</v>
      </c>
      <c r="K98" s="120">
        <v>360.78841872999999</v>
      </c>
      <c r="L98" s="120">
        <v>834.31871224999998</v>
      </c>
      <c r="M98" s="120">
        <v>250.15162194000001</v>
      </c>
      <c r="N98" s="120">
        <v>0.21698833000000001</v>
      </c>
      <c r="O98" s="120">
        <v>8.7060590500000004</v>
      </c>
      <c r="P98" s="120">
        <v>241.22857456</v>
      </c>
      <c r="Q98" s="120">
        <v>584.16709031000005</v>
      </c>
      <c r="R98" s="120">
        <v>119.43812475999999</v>
      </c>
      <c r="S98" s="120">
        <v>18.289078920000001</v>
      </c>
      <c r="T98" s="120">
        <v>446.43988662999999</v>
      </c>
      <c r="U98" s="120">
        <v>160.47263981</v>
      </c>
      <c r="V98" s="120">
        <v>773.96213921000003</v>
      </c>
      <c r="W98" s="120"/>
      <c r="X98" s="120"/>
      <c r="Y98" s="120"/>
      <c r="Z98" s="120"/>
      <c r="AA98" s="120"/>
      <c r="AB98" s="120"/>
    </row>
    <row r="99" spans="1:28" hidden="1" outlineLevel="1">
      <c r="A99" s="62">
        <v>43221</v>
      </c>
      <c r="B99" s="120">
        <v>3755.0512229699998</v>
      </c>
      <c r="C99" s="120">
        <v>2768.1322110299998</v>
      </c>
      <c r="D99" s="120">
        <v>2329.5050989400002</v>
      </c>
      <c r="E99" s="120">
        <v>1317.28080232</v>
      </c>
      <c r="F99" s="120">
        <v>744.10590678000005</v>
      </c>
      <c r="G99" s="120">
        <v>268.11838984000002</v>
      </c>
      <c r="H99" s="120">
        <v>438.62711209000003</v>
      </c>
      <c r="I99" s="120">
        <v>13.287358299999999</v>
      </c>
      <c r="J99" s="120">
        <v>80.173486479999994</v>
      </c>
      <c r="K99" s="120">
        <v>345.16626731000002</v>
      </c>
      <c r="L99" s="120">
        <v>824.64831543000003</v>
      </c>
      <c r="M99" s="120">
        <v>248.32801552000001</v>
      </c>
      <c r="N99" s="120">
        <v>0.21746201000000001</v>
      </c>
      <c r="O99" s="120">
        <v>8.4045611900000008</v>
      </c>
      <c r="P99" s="120">
        <v>239.70599232000001</v>
      </c>
      <c r="Q99" s="120">
        <v>576.32029991000002</v>
      </c>
      <c r="R99" s="120">
        <v>119.71289005</v>
      </c>
      <c r="S99" s="120">
        <v>18.31846895</v>
      </c>
      <c r="T99" s="120">
        <v>438.28894091000001</v>
      </c>
      <c r="U99" s="120">
        <v>162.27069650999999</v>
      </c>
      <c r="V99" s="120">
        <v>762.64080468999998</v>
      </c>
      <c r="W99" s="120"/>
      <c r="X99" s="120"/>
      <c r="Y99" s="120"/>
      <c r="Z99" s="120"/>
      <c r="AA99" s="120"/>
      <c r="AB99" s="120"/>
    </row>
    <row r="100" spans="1:28" hidden="1" outlineLevel="1">
      <c r="A100" s="62">
        <v>43252</v>
      </c>
      <c r="B100" s="120">
        <v>3762.1136827400001</v>
      </c>
      <c r="C100" s="120">
        <v>2763.8403068500002</v>
      </c>
      <c r="D100" s="120">
        <v>2331.26821655</v>
      </c>
      <c r="E100" s="120">
        <v>1318.11770417</v>
      </c>
      <c r="F100" s="120">
        <v>741.50494328000002</v>
      </c>
      <c r="G100" s="120">
        <v>271.64556909999999</v>
      </c>
      <c r="H100" s="120">
        <v>432.57209030000001</v>
      </c>
      <c r="I100" s="120">
        <v>13.28756158</v>
      </c>
      <c r="J100" s="120">
        <v>77.126270300000002</v>
      </c>
      <c r="K100" s="120">
        <v>342.15825841999998</v>
      </c>
      <c r="L100" s="120">
        <v>826.17251970999996</v>
      </c>
      <c r="M100" s="120">
        <v>248.22788120000001</v>
      </c>
      <c r="N100" s="120">
        <v>0.21599201000000001</v>
      </c>
      <c r="O100" s="120">
        <v>8.7732731400000006</v>
      </c>
      <c r="P100" s="120">
        <v>239.23861604999999</v>
      </c>
      <c r="Q100" s="120">
        <v>577.94463851</v>
      </c>
      <c r="R100" s="120">
        <v>120.63897951</v>
      </c>
      <c r="S100" s="120">
        <v>18.44047471</v>
      </c>
      <c r="T100" s="120">
        <v>438.86518429</v>
      </c>
      <c r="U100" s="120">
        <v>172.10085617999999</v>
      </c>
      <c r="V100" s="120">
        <v>751.78353193999999</v>
      </c>
      <c r="W100" s="120"/>
      <c r="X100" s="120"/>
      <c r="Y100" s="120"/>
      <c r="Z100" s="120"/>
      <c r="AA100" s="120"/>
      <c r="AB100" s="120"/>
    </row>
    <row r="101" spans="1:28" hidden="1" outlineLevel="1">
      <c r="A101" s="62">
        <v>43282</v>
      </c>
      <c r="B101" s="120">
        <v>3849.68546952</v>
      </c>
      <c r="C101" s="120">
        <v>2848.1661203600001</v>
      </c>
      <c r="D101" s="120">
        <v>2414.2354402000001</v>
      </c>
      <c r="E101" s="120">
        <v>1360.8067627299999</v>
      </c>
      <c r="F101" s="120">
        <v>779.78993600000001</v>
      </c>
      <c r="G101" s="120">
        <v>273.63874147000001</v>
      </c>
      <c r="H101" s="120">
        <v>433.93068016000001</v>
      </c>
      <c r="I101" s="120">
        <v>13.450443829999999</v>
      </c>
      <c r="J101" s="120">
        <v>78.507207679999993</v>
      </c>
      <c r="K101" s="120">
        <v>341.97302865</v>
      </c>
      <c r="L101" s="120">
        <v>819.79607053999996</v>
      </c>
      <c r="M101" s="120">
        <v>238.96697064</v>
      </c>
      <c r="N101" s="120">
        <v>0.22138691999999999</v>
      </c>
      <c r="O101" s="120">
        <v>8.7380895200000008</v>
      </c>
      <c r="P101" s="120">
        <v>230.0074942</v>
      </c>
      <c r="Q101" s="120">
        <v>580.82909989999996</v>
      </c>
      <c r="R101" s="120">
        <v>123.95571696</v>
      </c>
      <c r="S101" s="120">
        <v>18.933435540000001</v>
      </c>
      <c r="T101" s="120">
        <v>437.93994739999999</v>
      </c>
      <c r="U101" s="120">
        <v>181.72327862</v>
      </c>
      <c r="V101" s="120">
        <v>737.40586708000001</v>
      </c>
      <c r="W101" s="120"/>
      <c r="X101" s="120"/>
      <c r="Y101" s="120"/>
      <c r="Z101" s="120"/>
      <c r="AA101" s="120"/>
      <c r="AB101" s="120"/>
    </row>
    <row r="102" spans="1:28" hidden="1" outlineLevel="1">
      <c r="A102" s="62">
        <v>43313</v>
      </c>
      <c r="B102" s="120">
        <v>4149.2668070999998</v>
      </c>
      <c r="C102" s="120">
        <v>2995.4609860099999</v>
      </c>
      <c r="D102" s="120">
        <v>2533.6950876300002</v>
      </c>
      <c r="E102" s="120">
        <v>1429.12458229</v>
      </c>
      <c r="F102" s="120">
        <v>824.62276585999996</v>
      </c>
      <c r="G102" s="120">
        <v>279.94773948</v>
      </c>
      <c r="H102" s="120">
        <v>461.76589838000001</v>
      </c>
      <c r="I102" s="120">
        <v>14.34699292</v>
      </c>
      <c r="J102" s="120">
        <v>87.755918589999993</v>
      </c>
      <c r="K102" s="120">
        <v>359.66298687</v>
      </c>
      <c r="L102" s="120">
        <v>966.8080314</v>
      </c>
      <c r="M102" s="120">
        <v>241.4983373</v>
      </c>
      <c r="N102" s="120">
        <v>0.21602077</v>
      </c>
      <c r="O102" s="120">
        <v>8.5851585499999992</v>
      </c>
      <c r="P102" s="120">
        <v>232.69715797999999</v>
      </c>
      <c r="Q102" s="120">
        <v>725.3096941</v>
      </c>
      <c r="R102" s="120">
        <v>131.75941800000001</v>
      </c>
      <c r="S102" s="120">
        <v>17.538681130000001</v>
      </c>
      <c r="T102" s="120">
        <v>576.01159497000003</v>
      </c>
      <c r="U102" s="120">
        <v>186.99778968999999</v>
      </c>
      <c r="V102" s="120">
        <v>821.56186830000001</v>
      </c>
      <c r="W102" s="120"/>
      <c r="X102" s="120"/>
      <c r="Y102" s="120"/>
      <c r="Z102" s="120"/>
      <c r="AA102" s="120"/>
      <c r="AB102" s="120"/>
    </row>
    <row r="103" spans="1:28" hidden="1" outlineLevel="1">
      <c r="A103" s="62">
        <v>43344</v>
      </c>
      <c r="B103" s="120">
        <v>4192.04955918</v>
      </c>
      <c r="C103" s="120">
        <v>3036.9901981799999</v>
      </c>
      <c r="D103" s="120">
        <v>2576.6532901400001</v>
      </c>
      <c r="E103" s="120">
        <v>1443.6553934999999</v>
      </c>
      <c r="F103" s="120">
        <v>846.73013806999995</v>
      </c>
      <c r="G103" s="120">
        <v>286.26775857000001</v>
      </c>
      <c r="H103" s="120">
        <v>460.33690804000003</v>
      </c>
      <c r="I103" s="120">
        <v>14.477485769999999</v>
      </c>
      <c r="J103" s="120">
        <v>88.176396389999994</v>
      </c>
      <c r="K103" s="120">
        <v>357.68302588</v>
      </c>
      <c r="L103" s="120">
        <v>969.17557821000003</v>
      </c>
      <c r="M103" s="120">
        <v>244.13303345</v>
      </c>
      <c r="N103" s="120">
        <v>0.21599201000000001</v>
      </c>
      <c r="O103" s="120">
        <v>8.4258453699999993</v>
      </c>
      <c r="P103" s="120">
        <v>235.49119607</v>
      </c>
      <c r="Q103" s="120">
        <v>725.04254476000006</v>
      </c>
      <c r="R103" s="120">
        <v>132.56548380000001</v>
      </c>
      <c r="S103" s="120">
        <v>17.542166470000002</v>
      </c>
      <c r="T103" s="120">
        <v>574.93489449000003</v>
      </c>
      <c r="U103" s="120">
        <v>185.88378279</v>
      </c>
      <c r="V103" s="120">
        <v>824.54097282999999</v>
      </c>
      <c r="W103" s="120"/>
      <c r="X103" s="120"/>
      <c r="Y103" s="120"/>
      <c r="Z103" s="120"/>
      <c r="AA103" s="120"/>
      <c r="AB103" s="120"/>
    </row>
    <row r="104" spans="1:28" hidden="1" outlineLevel="1">
      <c r="A104" s="62">
        <v>43374</v>
      </c>
      <c r="B104" s="120">
        <v>4229.6282388099999</v>
      </c>
      <c r="C104" s="120">
        <v>3083.7249749399998</v>
      </c>
      <c r="D104" s="120">
        <v>2636.1274591800002</v>
      </c>
      <c r="E104" s="120">
        <v>1484.6872315600001</v>
      </c>
      <c r="F104" s="120">
        <v>883.95884737999995</v>
      </c>
      <c r="G104" s="120">
        <v>267.48138024000002</v>
      </c>
      <c r="H104" s="120">
        <v>447.59751576000002</v>
      </c>
      <c r="I104" s="120">
        <v>14.555539530000001</v>
      </c>
      <c r="J104" s="120">
        <v>87.845174510000007</v>
      </c>
      <c r="K104" s="120">
        <v>345.19680172</v>
      </c>
      <c r="L104" s="120">
        <v>963.58896861999995</v>
      </c>
      <c r="M104" s="120">
        <v>247.47611860000001</v>
      </c>
      <c r="N104" s="120">
        <v>0.21756365</v>
      </c>
      <c r="O104" s="120">
        <v>8.6997082199999998</v>
      </c>
      <c r="P104" s="120">
        <v>238.55884673</v>
      </c>
      <c r="Q104" s="120">
        <v>716.11285002</v>
      </c>
      <c r="R104" s="120">
        <v>132.67671042000001</v>
      </c>
      <c r="S104" s="120">
        <v>17.438458690000001</v>
      </c>
      <c r="T104" s="120">
        <v>565.99768090999999</v>
      </c>
      <c r="U104" s="120">
        <v>182.31429524999999</v>
      </c>
      <c r="V104" s="120">
        <v>811.81461320000005</v>
      </c>
      <c r="W104" s="120"/>
      <c r="X104" s="120"/>
      <c r="Y104" s="120"/>
      <c r="Z104" s="120"/>
      <c r="AA104" s="120"/>
      <c r="AB104" s="120"/>
    </row>
    <row r="105" spans="1:28" hidden="1" outlineLevel="1">
      <c r="A105" s="62">
        <v>43405</v>
      </c>
      <c r="B105" s="120">
        <v>4325.3693159100003</v>
      </c>
      <c r="C105" s="120">
        <v>3165.0970136300002</v>
      </c>
      <c r="D105" s="120">
        <v>2705.85176103</v>
      </c>
      <c r="E105" s="120">
        <v>1510.7624456799999</v>
      </c>
      <c r="F105" s="120">
        <v>919.30588988</v>
      </c>
      <c r="G105" s="120">
        <v>275.78342547</v>
      </c>
      <c r="H105" s="120">
        <v>459.24525260000001</v>
      </c>
      <c r="I105" s="120">
        <v>14.88077509</v>
      </c>
      <c r="J105" s="120">
        <v>83.815649820000004</v>
      </c>
      <c r="K105" s="120">
        <v>360.54882769</v>
      </c>
      <c r="L105" s="120">
        <v>962.48173879000001</v>
      </c>
      <c r="M105" s="120">
        <v>246.37738242</v>
      </c>
      <c r="N105" s="120">
        <v>0.21599173999999999</v>
      </c>
      <c r="O105" s="120">
        <v>8.9724897200000004</v>
      </c>
      <c r="P105" s="120">
        <v>237.18890096000001</v>
      </c>
      <c r="Q105" s="120">
        <v>716.10435637</v>
      </c>
      <c r="R105" s="120">
        <v>134.46261752999999</v>
      </c>
      <c r="S105" s="120">
        <v>17.066243190000002</v>
      </c>
      <c r="T105" s="120">
        <v>564.57549564999999</v>
      </c>
      <c r="U105" s="120">
        <v>197.79056349000001</v>
      </c>
      <c r="V105" s="120">
        <v>852.23503199000004</v>
      </c>
      <c r="W105" s="120"/>
      <c r="X105" s="120"/>
      <c r="Y105" s="120"/>
      <c r="Z105" s="120"/>
      <c r="AA105" s="120"/>
      <c r="AB105" s="120"/>
    </row>
    <row r="106" spans="1:28" hidden="1" outlineLevel="1">
      <c r="A106" s="62">
        <v>43435</v>
      </c>
      <c r="B106" s="120">
        <v>4201.9846332699999</v>
      </c>
      <c r="C106" s="120">
        <v>3131.5138671099999</v>
      </c>
      <c r="D106" s="120">
        <v>2722.3607091099998</v>
      </c>
      <c r="E106" s="120">
        <v>1501.32391143</v>
      </c>
      <c r="F106" s="120">
        <v>947.67954165000003</v>
      </c>
      <c r="G106" s="120">
        <v>273.35725602999997</v>
      </c>
      <c r="H106" s="120">
        <v>409.15315800000002</v>
      </c>
      <c r="I106" s="120">
        <v>15.133625</v>
      </c>
      <c r="J106" s="120">
        <v>82.021019769999995</v>
      </c>
      <c r="K106" s="120">
        <v>311.99851323000001</v>
      </c>
      <c r="L106" s="120">
        <v>865.37944271000003</v>
      </c>
      <c r="M106" s="120">
        <v>247.07954634000001</v>
      </c>
      <c r="N106" s="120">
        <v>0.21599173999999999</v>
      </c>
      <c r="O106" s="120">
        <v>9.5754274200000005</v>
      </c>
      <c r="P106" s="120">
        <v>237.28812718</v>
      </c>
      <c r="Q106" s="120">
        <v>618.29989637000006</v>
      </c>
      <c r="R106" s="120">
        <v>96.060507979999997</v>
      </c>
      <c r="S106" s="120">
        <v>16.70212042</v>
      </c>
      <c r="T106" s="120">
        <v>505.53726797000002</v>
      </c>
      <c r="U106" s="120">
        <v>205.09132345</v>
      </c>
      <c r="V106" s="120">
        <v>767.02086627999995</v>
      </c>
      <c r="W106" s="120"/>
      <c r="X106" s="120"/>
      <c r="Y106" s="120"/>
      <c r="Z106" s="120"/>
      <c r="AA106" s="120"/>
      <c r="AB106" s="120"/>
    </row>
    <row r="107" spans="1:28" hidden="1" outlineLevel="1">
      <c r="A107" s="62">
        <v>43466</v>
      </c>
      <c r="B107" s="120">
        <v>4264.6427913799998</v>
      </c>
      <c r="C107" s="120">
        <v>3197.75625528</v>
      </c>
      <c r="D107" s="120">
        <v>2787.5919293299999</v>
      </c>
      <c r="E107" s="120">
        <v>1535.2810765700001</v>
      </c>
      <c r="F107" s="120">
        <v>979.11562728000001</v>
      </c>
      <c r="G107" s="120">
        <v>273.19522547999998</v>
      </c>
      <c r="H107" s="120">
        <v>410.16432594999998</v>
      </c>
      <c r="I107" s="120">
        <v>15.288106259999999</v>
      </c>
      <c r="J107" s="120">
        <v>82.580300440000002</v>
      </c>
      <c r="K107" s="120">
        <v>312.29591925</v>
      </c>
      <c r="L107" s="120">
        <v>866.15469356999995</v>
      </c>
      <c r="M107" s="120">
        <v>245.60089803</v>
      </c>
      <c r="N107" s="120">
        <v>0.21856160999999999</v>
      </c>
      <c r="O107" s="120">
        <v>9.5274410300000003</v>
      </c>
      <c r="P107" s="120">
        <v>235.85489539</v>
      </c>
      <c r="Q107" s="120">
        <v>620.55379554000001</v>
      </c>
      <c r="R107" s="120">
        <v>96.804236290000006</v>
      </c>
      <c r="S107" s="120">
        <v>16.80128165</v>
      </c>
      <c r="T107" s="120">
        <v>506.94827759999998</v>
      </c>
      <c r="U107" s="120">
        <v>200.73184252999999</v>
      </c>
      <c r="V107" s="120">
        <v>713.92035275000001</v>
      </c>
      <c r="W107" s="120"/>
      <c r="X107" s="120"/>
      <c r="Y107" s="120"/>
      <c r="Z107" s="120"/>
      <c r="AA107" s="120"/>
      <c r="AB107" s="120"/>
    </row>
    <row r="108" spans="1:28" hidden="1" outlineLevel="1">
      <c r="A108" s="62">
        <v>43497</v>
      </c>
      <c r="B108" s="120">
        <v>4278.1265341099997</v>
      </c>
      <c r="C108" s="120">
        <v>3236.3033265200002</v>
      </c>
      <c r="D108" s="120">
        <v>2838.2026833099999</v>
      </c>
      <c r="E108" s="120">
        <v>1552.0676872199999</v>
      </c>
      <c r="F108" s="120">
        <v>1006.14286281</v>
      </c>
      <c r="G108" s="120">
        <v>279.99213328000002</v>
      </c>
      <c r="H108" s="120">
        <v>398.10064320999999</v>
      </c>
      <c r="I108" s="120">
        <v>14.92355796</v>
      </c>
      <c r="J108" s="120">
        <v>79.853242609999995</v>
      </c>
      <c r="K108" s="120">
        <v>303.32384264000001</v>
      </c>
      <c r="L108" s="120">
        <v>830.87020372999996</v>
      </c>
      <c r="M108" s="120">
        <v>248.37128541999999</v>
      </c>
      <c r="N108" s="120">
        <v>0.28134238</v>
      </c>
      <c r="O108" s="120">
        <v>9.2323553500000006</v>
      </c>
      <c r="P108" s="120">
        <v>238.85758769</v>
      </c>
      <c r="Q108" s="120">
        <v>582.49891831000002</v>
      </c>
      <c r="R108" s="120">
        <v>94.591751060000007</v>
      </c>
      <c r="S108" s="120">
        <v>17.279350430000001</v>
      </c>
      <c r="T108" s="120">
        <v>470.62781682000002</v>
      </c>
      <c r="U108" s="120">
        <v>210.95300386</v>
      </c>
      <c r="V108" s="120">
        <v>729.22329579999996</v>
      </c>
      <c r="W108" s="120"/>
      <c r="X108" s="120"/>
      <c r="Y108" s="120"/>
      <c r="Z108" s="120"/>
      <c r="AA108" s="120"/>
      <c r="AB108" s="120"/>
    </row>
    <row r="109" spans="1:28" hidden="1" outlineLevel="1">
      <c r="A109" s="62">
        <v>43525</v>
      </c>
      <c r="B109" s="120">
        <v>4373.9448208399999</v>
      </c>
      <c r="C109" s="120">
        <v>3325.29216989</v>
      </c>
      <c r="D109" s="120">
        <v>2922.6789982800001</v>
      </c>
      <c r="E109" s="120">
        <v>1785.28399074</v>
      </c>
      <c r="F109" s="120">
        <v>858.67267067</v>
      </c>
      <c r="G109" s="120">
        <v>278.72233686999999</v>
      </c>
      <c r="H109" s="120">
        <v>402.61317160999999</v>
      </c>
      <c r="I109" s="120">
        <v>23.044656230000001</v>
      </c>
      <c r="J109" s="120">
        <v>80.915682140000001</v>
      </c>
      <c r="K109" s="120">
        <v>298.65283324000001</v>
      </c>
      <c r="L109" s="120">
        <v>830.07871671999999</v>
      </c>
      <c r="M109" s="120">
        <v>250.96849275</v>
      </c>
      <c r="N109" s="120">
        <v>28.69098821</v>
      </c>
      <c r="O109" s="120">
        <v>10.56136869</v>
      </c>
      <c r="P109" s="120">
        <v>211.71613585</v>
      </c>
      <c r="Q109" s="120">
        <v>579.11022396999999</v>
      </c>
      <c r="R109" s="120">
        <v>121.69021535</v>
      </c>
      <c r="S109" s="120">
        <v>17.429040650000001</v>
      </c>
      <c r="T109" s="120">
        <v>439.99096796999999</v>
      </c>
      <c r="U109" s="120">
        <v>218.57393422999999</v>
      </c>
      <c r="V109" s="120">
        <v>730.33411675000002</v>
      </c>
      <c r="W109" s="120"/>
      <c r="X109" s="120"/>
      <c r="Y109" s="120"/>
      <c r="Z109" s="120"/>
      <c r="AA109" s="120"/>
      <c r="AB109" s="120"/>
    </row>
    <row r="110" spans="1:28" hidden="1" outlineLevel="1">
      <c r="A110" s="62">
        <v>43556</v>
      </c>
      <c r="B110" s="120">
        <v>4406.3868099199999</v>
      </c>
      <c r="C110" s="120">
        <v>3363.9407192100002</v>
      </c>
      <c r="D110" s="120">
        <v>2972.3793708799999</v>
      </c>
      <c r="E110" s="120">
        <v>1588.9479298000001</v>
      </c>
      <c r="F110" s="120">
        <v>1091.62403591</v>
      </c>
      <c r="G110" s="120">
        <v>291.80740516999998</v>
      </c>
      <c r="H110" s="120">
        <v>391.56134832999999</v>
      </c>
      <c r="I110" s="120">
        <v>14.859920600000001</v>
      </c>
      <c r="J110" s="120">
        <v>79.513493170000004</v>
      </c>
      <c r="K110" s="120">
        <v>297.18793455999997</v>
      </c>
      <c r="L110" s="120">
        <v>813.44225018999998</v>
      </c>
      <c r="M110" s="120">
        <v>253.51796598000001</v>
      </c>
      <c r="N110" s="120">
        <v>0.21676773999999999</v>
      </c>
      <c r="O110" s="120">
        <v>11.56935496</v>
      </c>
      <c r="P110" s="120">
        <v>241.73184327999999</v>
      </c>
      <c r="Q110" s="120">
        <v>559.92428421</v>
      </c>
      <c r="R110" s="120">
        <v>84.002424629999993</v>
      </c>
      <c r="S110" s="120">
        <v>17.03619106</v>
      </c>
      <c r="T110" s="120">
        <v>458.88566852000002</v>
      </c>
      <c r="U110" s="120">
        <v>229.00384052000001</v>
      </c>
      <c r="V110" s="120">
        <v>718.36405279999997</v>
      </c>
      <c r="W110" s="120"/>
      <c r="X110" s="120"/>
      <c r="Y110" s="120"/>
      <c r="Z110" s="120"/>
      <c r="AA110" s="120"/>
      <c r="AB110" s="120"/>
    </row>
    <row r="111" spans="1:28" hidden="1" outlineLevel="1">
      <c r="A111" s="62">
        <v>43586</v>
      </c>
      <c r="B111" s="120">
        <v>4487.06476982</v>
      </c>
      <c r="C111" s="120">
        <v>3445.7268693000001</v>
      </c>
      <c r="D111" s="120">
        <v>3055.4596945100002</v>
      </c>
      <c r="E111" s="120">
        <v>1634.5852977699999</v>
      </c>
      <c r="F111" s="120">
        <v>1129.1579938899999</v>
      </c>
      <c r="G111" s="120">
        <v>291.71640285000001</v>
      </c>
      <c r="H111" s="120">
        <v>390.26717479000001</v>
      </c>
      <c r="I111" s="120">
        <v>15.05406997</v>
      </c>
      <c r="J111" s="120">
        <v>80.161399130000007</v>
      </c>
      <c r="K111" s="120">
        <v>295.05170569000001</v>
      </c>
      <c r="L111" s="120">
        <v>799.34616757000003</v>
      </c>
      <c r="M111" s="120">
        <v>254.24842815</v>
      </c>
      <c r="N111" s="120">
        <v>0.17623623999999999</v>
      </c>
      <c r="O111" s="120">
        <v>12.233610369999999</v>
      </c>
      <c r="P111" s="120">
        <v>241.83858154000001</v>
      </c>
      <c r="Q111" s="120">
        <v>545.09773942000004</v>
      </c>
      <c r="R111" s="120">
        <v>85.290527040000001</v>
      </c>
      <c r="S111" s="120">
        <v>17.280958399999999</v>
      </c>
      <c r="T111" s="120">
        <v>442.52625397999998</v>
      </c>
      <c r="U111" s="120">
        <v>241.99173295</v>
      </c>
      <c r="V111" s="120">
        <v>711.77316125000004</v>
      </c>
      <c r="W111" s="120"/>
      <c r="X111" s="120"/>
      <c r="Y111" s="120"/>
      <c r="Z111" s="120"/>
      <c r="AA111" s="120"/>
      <c r="AB111" s="120"/>
    </row>
    <row r="112" spans="1:28" hidden="1" outlineLevel="1">
      <c r="A112" s="62">
        <v>43617</v>
      </c>
      <c r="B112" s="120">
        <v>4136.0895656499997</v>
      </c>
      <c r="C112" s="120">
        <v>3269.2914947099998</v>
      </c>
      <c r="D112" s="120">
        <v>3053.08914865</v>
      </c>
      <c r="E112" s="120">
        <v>1703.89224885</v>
      </c>
      <c r="F112" s="120">
        <v>1067.1696905199999</v>
      </c>
      <c r="G112" s="120">
        <v>282.02720928000002</v>
      </c>
      <c r="H112" s="120">
        <v>216.20234606</v>
      </c>
      <c r="I112" s="120">
        <v>14.67913003</v>
      </c>
      <c r="J112" s="120">
        <v>38.829475260000002</v>
      </c>
      <c r="K112" s="120">
        <v>162.69374077000001</v>
      </c>
      <c r="L112" s="120">
        <v>621.38722740000003</v>
      </c>
      <c r="M112" s="120">
        <v>247.86214204999999</v>
      </c>
      <c r="N112" s="120">
        <v>0.17525006000000001</v>
      </c>
      <c r="O112" s="120">
        <v>12.05672057</v>
      </c>
      <c r="P112" s="120">
        <v>235.63017142000001</v>
      </c>
      <c r="Q112" s="120">
        <v>373.52508534999998</v>
      </c>
      <c r="R112" s="120">
        <v>49.011354730000001</v>
      </c>
      <c r="S112" s="120">
        <v>16.839137529999999</v>
      </c>
      <c r="T112" s="120">
        <v>307.67459308999997</v>
      </c>
      <c r="U112" s="120">
        <v>245.41084354</v>
      </c>
      <c r="V112" s="120">
        <v>540.42927092000002</v>
      </c>
      <c r="W112" s="120"/>
      <c r="X112" s="120"/>
      <c r="Y112" s="120"/>
      <c r="Z112" s="120"/>
      <c r="AA112" s="120"/>
      <c r="AB112" s="120"/>
    </row>
    <row r="113" spans="1:28" hidden="1" outlineLevel="1">
      <c r="A113" s="62">
        <v>43647</v>
      </c>
      <c r="B113" s="120">
        <v>4179.6362398499996</v>
      </c>
      <c r="C113" s="120">
        <v>3318.3409643999998</v>
      </c>
      <c r="D113" s="120">
        <v>3135.5226828499999</v>
      </c>
      <c r="E113" s="120">
        <v>1751.50616554</v>
      </c>
      <c r="F113" s="120">
        <v>1096.4998203800001</v>
      </c>
      <c r="G113" s="120">
        <v>287.51669693000002</v>
      </c>
      <c r="H113" s="120">
        <v>182.81828154999999</v>
      </c>
      <c r="I113" s="120">
        <v>14.14945794</v>
      </c>
      <c r="J113" s="120">
        <v>30.080245439999999</v>
      </c>
      <c r="K113" s="120">
        <v>138.58857817000001</v>
      </c>
      <c r="L113" s="120">
        <v>609.17476979000003</v>
      </c>
      <c r="M113" s="120">
        <v>251.98742027</v>
      </c>
      <c r="N113" s="120">
        <v>0.17681324000000001</v>
      </c>
      <c r="O113" s="120">
        <v>11.70803328</v>
      </c>
      <c r="P113" s="120">
        <v>240.10257375</v>
      </c>
      <c r="Q113" s="120">
        <v>357.18734952</v>
      </c>
      <c r="R113" s="120">
        <v>47.306152670000003</v>
      </c>
      <c r="S113" s="120">
        <v>16.15764781</v>
      </c>
      <c r="T113" s="120">
        <v>293.72354904000002</v>
      </c>
      <c r="U113" s="120">
        <v>252.12050565999999</v>
      </c>
      <c r="V113" s="120">
        <v>446.87535491</v>
      </c>
      <c r="W113" s="120"/>
      <c r="X113" s="120"/>
      <c r="Y113" s="120"/>
      <c r="Z113" s="120"/>
      <c r="AA113" s="120"/>
      <c r="AB113" s="120"/>
    </row>
    <row r="114" spans="1:28" hidden="1" outlineLevel="1">
      <c r="A114" s="62">
        <v>43678</v>
      </c>
      <c r="B114" s="120">
        <v>4268.6281237599997</v>
      </c>
      <c r="C114" s="120">
        <v>3397.0386986899998</v>
      </c>
      <c r="D114" s="120">
        <v>3224.32909144</v>
      </c>
      <c r="E114" s="120">
        <v>1785.3298095</v>
      </c>
      <c r="F114" s="120">
        <v>1150.07402303</v>
      </c>
      <c r="G114" s="120">
        <v>288.92525891000003</v>
      </c>
      <c r="H114" s="120">
        <v>172.70960725</v>
      </c>
      <c r="I114" s="120">
        <v>14.38142015</v>
      </c>
      <c r="J114" s="120">
        <v>29.799352120000002</v>
      </c>
      <c r="K114" s="120">
        <v>128.52883498</v>
      </c>
      <c r="L114" s="120">
        <v>609.75603934000003</v>
      </c>
      <c r="M114" s="120">
        <v>252.66430622999999</v>
      </c>
      <c r="N114" s="120">
        <v>0.17525006000000001</v>
      </c>
      <c r="O114" s="120">
        <v>12.46981184</v>
      </c>
      <c r="P114" s="120">
        <v>240.01924432999999</v>
      </c>
      <c r="Q114" s="120">
        <v>357.09173311000001</v>
      </c>
      <c r="R114" s="120">
        <v>47.903433839999998</v>
      </c>
      <c r="S114" s="120">
        <v>15.528164479999999</v>
      </c>
      <c r="T114" s="120">
        <v>293.66013478999997</v>
      </c>
      <c r="U114" s="120">
        <v>261.83338572999997</v>
      </c>
      <c r="V114" s="120">
        <v>465.87519422000003</v>
      </c>
      <c r="W114" s="120"/>
      <c r="X114" s="120"/>
      <c r="Y114" s="120"/>
      <c r="Z114" s="120"/>
      <c r="AA114" s="120"/>
      <c r="AB114" s="120"/>
    </row>
    <row r="115" spans="1:28" hidden="1" outlineLevel="1">
      <c r="A115" s="62">
        <v>43709</v>
      </c>
      <c r="B115" s="120">
        <v>4248.82061196</v>
      </c>
      <c r="C115" s="120">
        <v>3421.0629553799999</v>
      </c>
      <c r="D115" s="120">
        <v>3267.9604540800001</v>
      </c>
      <c r="E115" s="120">
        <v>1807.9435579000001</v>
      </c>
      <c r="F115" s="120">
        <v>1169.46823918</v>
      </c>
      <c r="G115" s="120">
        <v>290.54865699999999</v>
      </c>
      <c r="H115" s="120">
        <v>153.1025013</v>
      </c>
      <c r="I115" s="120">
        <v>13.098196189999999</v>
      </c>
      <c r="J115" s="120">
        <v>27.983084560000002</v>
      </c>
      <c r="K115" s="120">
        <v>112.02122055</v>
      </c>
      <c r="L115" s="120">
        <v>569.33968342000003</v>
      </c>
      <c r="M115" s="120">
        <v>253.10280624999999</v>
      </c>
      <c r="N115" s="120">
        <v>0.46412156999999998</v>
      </c>
      <c r="O115" s="120">
        <v>12.34100954</v>
      </c>
      <c r="P115" s="120">
        <v>240.29767514</v>
      </c>
      <c r="Q115" s="120">
        <v>316.23687717000001</v>
      </c>
      <c r="R115" s="120">
        <v>46.017142450000001</v>
      </c>
      <c r="S115" s="120">
        <v>12.033045850000001</v>
      </c>
      <c r="T115" s="120">
        <v>258.18668887000001</v>
      </c>
      <c r="U115" s="120">
        <v>258.41797315999997</v>
      </c>
      <c r="V115" s="120">
        <v>408.86765198000001</v>
      </c>
      <c r="W115" s="120"/>
      <c r="X115" s="120"/>
      <c r="Y115" s="120"/>
      <c r="Z115" s="120"/>
      <c r="AA115" s="120"/>
      <c r="AB115" s="120"/>
    </row>
    <row r="116" spans="1:28" hidden="1" outlineLevel="1">
      <c r="A116" s="62">
        <v>43739</v>
      </c>
      <c r="B116" s="120">
        <v>4315.4220576799999</v>
      </c>
      <c r="C116" s="120">
        <v>3470.8623417399999</v>
      </c>
      <c r="D116" s="120">
        <v>3317.2586769899999</v>
      </c>
      <c r="E116" s="120">
        <v>1796.3058770800001</v>
      </c>
      <c r="F116" s="120">
        <v>1189.5941403100001</v>
      </c>
      <c r="G116" s="120">
        <v>331.35865960000001</v>
      </c>
      <c r="H116" s="120">
        <v>153.60366475000001</v>
      </c>
      <c r="I116" s="120">
        <v>13.652488699999999</v>
      </c>
      <c r="J116" s="120">
        <v>29.049603860000001</v>
      </c>
      <c r="K116" s="120">
        <v>110.90157219</v>
      </c>
      <c r="L116" s="120">
        <v>578.00863890999995</v>
      </c>
      <c r="M116" s="120">
        <v>252.41088160999999</v>
      </c>
      <c r="N116" s="120">
        <v>0.40777633000000002</v>
      </c>
      <c r="O116" s="120">
        <v>12.43079161</v>
      </c>
      <c r="P116" s="120">
        <v>239.57231367</v>
      </c>
      <c r="Q116" s="120">
        <v>325.59775730000001</v>
      </c>
      <c r="R116" s="120">
        <v>47.931234570000001</v>
      </c>
      <c r="S116" s="120">
        <v>12.54019621</v>
      </c>
      <c r="T116" s="120">
        <v>265.12632652000002</v>
      </c>
      <c r="U116" s="120">
        <v>266.55107702999999</v>
      </c>
      <c r="V116" s="120">
        <v>374.35143328999999</v>
      </c>
      <c r="W116" s="120"/>
      <c r="X116" s="120"/>
      <c r="Y116" s="120"/>
      <c r="Z116" s="120"/>
      <c r="AA116" s="120"/>
      <c r="AB116" s="120"/>
    </row>
    <row r="117" spans="1:28" hidden="1" outlineLevel="1">
      <c r="A117" s="62">
        <v>43770</v>
      </c>
      <c r="B117" s="120">
        <v>4322.7591245000003</v>
      </c>
      <c r="C117" s="120">
        <v>3494.74911918</v>
      </c>
      <c r="D117" s="120">
        <v>3348.2053829500001</v>
      </c>
      <c r="E117" s="120">
        <v>1796.0486891600001</v>
      </c>
      <c r="F117" s="120">
        <v>1219.4775503400001</v>
      </c>
      <c r="G117" s="120">
        <v>332.67914345000003</v>
      </c>
      <c r="H117" s="120">
        <v>146.54373623000001</v>
      </c>
      <c r="I117" s="120">
        <v>13.27465018</v>
      </c>
      <c r="J117" s="120">
        <v>27.899048319999999</v>
      </c>
      <c r="K117" s="120">
        <v>105.37003773000001</v>
      </c>
      <c r="L117" s="120">
        <v>561.26467150999997</v>
      </c>
      <c r="M117" s="120">
        <v>251.66189484</v>
      </c>
      <c r="N117" s="120">
        <v>0.38833899999999999</v>
      </c>
      <c r="O117" s="120">
        <v>12.724350250000001</v>
      </c>
      <c r="P117" s="120">
        <v>238.54920559000001</v>
      </c>
      <c r="Q117" s="120">
        <v>309.60277667000003</v>
      </c>
      <c r="R117" s="120">
        <v>46.364834520000002</v>
      </c>
      <c r="S117" s="120">
        <v>12.10661986</v>
      </c>
      <c r="T117" s="120">
        <v>251.13132229000001</v>
      </c>
      <c r="U117" s="120">
        <v>266.74533380999998</v>
      </c>
      <c r="V117" s="120">
        <v>361.90687355</v>
      </c>
      <c r="W117" s="120"/>
      <c r="X117" s="120"/>
      <c r="Y117" s="120"/>
      <c r="Z117" s="120"/>
      <c r="AA117" s="120"/>
      <c r="AB117" s="120"/>
    </row>
    <row r="118" spans="1:28" hidden="1" outlineLevel="1">
      <c r="A118" s="62">
        <v>43800</v>
      </c>
      <c r="B118" s="120">
        <v>4363.1480149700001</v>
      </c>
      <c r="C118" s="120">
        <v>3546.0572521700001</v>
      </c>
      <c r="D118" s="120">
        <v>3419.76539134</v>
      </c>
      <c r="E118" s="120">
        <v>1829.1461151999999</v>
      </c>
      <c r="F118" s="120">
        <v>1265.2274917899999</v>
      </c>
      <c r="G118" s="120">
        <v>325.39178435000002</v>
      </c>
      <c r="H118" s="120">
        <v>126.29186083</v>
      </c>
      <c r="I118" s="120">
        <v>13.29528122</v>
      </c>
      <c r="J118" s="120">
        <v>27.439154989999999</v>
      </c>
      <c r="K118" s="120">
        <v>85.557424620000006</v>
      </c>
      <c r="L118" s="120">
        <v>539.02087506999999</v>
      </c>
      <c r="M118" s="120">
        <v>251.48453282</v>
      </c>
      <c r="N118" s="120">
        <v>0.36942605000000001</v>
      </c>
      <c r="O118" s="120">
        <v>11.698271829999999</v>
      </c>
      <c r="P118" s="120">
        <v>239.41683494</v>
      </c>
      <c r="Q118" s="120">
        <v>287.53634225000002</v>
      </c>
      <c r="R118" s="120">
        <v>45.968643759999999</v>
      </c>
      <c r="S118" s="120">
        <v>11.977890349999999</v>
      </c>
      <c r="T118" s="120">
        <v>229.58980814</v>
      </c>
      <c r="U118" s="120">
        <v>278.06988773</v>
      </c>
      <c r="V118" s="120">
        <v>351.16824109999999</v>
      </c>
      <c r="W118" s="120"/>
      <c r="X118" s="120"/>
      <c r="Y118" s="120"/>
      <c r="Z118" s="120"/>
      <c r="AA118" s="120"/>
      <c r="AB118" s="120"/>
    </row>
    <row r="119" spans="1:28" hidden="1" outlineLevel="1">
      <c r="A119" s="62">
        <v>43831</v>
      </c>
      <c r="B119" s="120">
        <v>4457.3846748100004</v>
      </c>
      <c r="C119" s="120">
        <v>3634.6850271600001</v>
      </c>
      <c r="D119" s="120">
        <v>3501.86089416</v>
      </c>
      <c r="E119" s="120">
        <v>1868.6390718099999</v>
      </c>
      <c r="F119" s="120">
        <v>1309.70588602</v>
      </c>
      <c r="G119" s="120">
        <v>323.51593632999999</v>
      </c>
      <c r="H119" s="120">
        <v>132.82413299999999</v>
      </c>
      <c r="I119" s="120">
        <v>14.00628139</v>
      </c>
      <c r="J119" s="120">
        <v>28.828496680000001</v>
      </c>
      <c r="K119" s="120">
        <v>89.989354930000005</v>
      </c>
      <c r="L119" s="120">
        <v>552.19965313</v>
      </c>
      <c r="M119" s="120">
        <v>251.91642499</v>
      </c>
      <c r="N119" s="120">
        <v>0.35106883999999999</v>
      </c>
      <c r="O119" s="120">
        <v>12.29061046</v>
      </c>
      <c r="P119" s="120">
        <v>239.27474569</v>
      </c>
      <c r="Q119" s="120">
        <v>300.28322814000001</v>
      </c>
      <c r="R119" s="120">
        <v>48.654515500000002</v>
      </c>
      <c r="S119" s="120">
        <v>12.653010139999999</v>
      </c>
      <c r="T119" s="120">
        <v>238.97570250000001</v>
      </c>
      <c r="U119" s="120">
        <v>270.49999451999997</v>
      </c>
      <c r="V119" s="120">
        <v>414.15827829</v>
      </c>
      <c r="W119" s="120"/>
      <c r="X119" s="120"/>
      <c r="Y119" s="120"/>
      <c r="Z119" s="120"/>
      <c r="AA119" s="120"/>
      <c r="AB119" s="120"/>
    </row>
    <row r="120" spans="1:28" hidden="1" outlineLevel="1">
      <c r="A120" s="62">
        <v>43862</v>
      </c>
      <c r="B120" s="120">
        <v>4494.84903244</v>
      </c>
      <c r="C120" s="120">
        <v>3664.4657471400001</v>
      </c>
      <c r="D120" s="120">
        <v>3533.4877236900002</v>
      </c>
      <c r="E120" s="120">
        <v>1887.76149706</v>
      </c>
      <c r="F120" s="120">
        <v>1318.40893955</v>
      </c>
      <c r="G120" s="120">
        <v>327.31728708000003</v>
      </c>
      <c r="H120" s="120">
        <v>130.97802344999999</v>
      </c>
      <c r="I120" s="120">
        <v>13.88721599</v>
      </c>
      <c r="J120" s="120">
        <v>28.355239480000002</v>
      </c>
      <c r="K120" s="120">
        <v>88.735567979999999</v>
      </c>
      <c r="L120" s="120">
        <v>541.93292269999995</v>
      </c>
      <c r="M120" s="120">
        <v>251.13707006999999</v>
      </c>
      <c r="N120" s="120">
        <v>0.32930210999999998</v>
      </c>
      <c r="O120" s="120">
        <v>12.12518573</v>
      </c>
      <c r="P120" s="120">
        <v>238.68258223000001</v>
      </c>
      <c r="Q120" s="120">
        <v>290.79585263000001</v>
      </c>
      <c r="R120" s="120">
        <v>48.216516720000001</v>
      </c>
      <c r="S120" s="120">
        <v>12.518190560000001</v>
      </c>
      <c r="T120" s="120">
        <v>230.06114535</v>
      </c>
      <c r="U120" s="120">
        <v>288.45036260000001</v>
      </c>
      <c r="V120" s="120">
        <v>416.02580781</v>
      </c>
      <c r="W120" s="120"/>
      <c r="X120" s="120"/>
      <c r="Y120" s="120"/>
      <c r="Z120" s="120"/>
      <c r="AA120" s="120"/>
      <c r="AB120" s="120"/>
    </row>
    <row r="121" spans="1:28" hidden="1" outlineLevel="1">
      <c r="A121" s="62">
        <v>43891</v>
      </c>
      <c r="B121" s="120">
        <v>4592.8546824300001</v>
      </c>
      <c r="C121" s="120">
        <v>3716.3152527799998</v>
      </c>
      <c r="D121" s="120">
        <v>3566.7913925399998</v>
      </c>
      <c r="E121" s="120">
        <v>1934.2006031799999</v>
      </c>
      <c r="F121" s="120">
        <v>1313.6394765800001</v>
      </c>
      <c r="G121" s="120">
        <v>318.95131278000002</v>
      </c>
      <c r="H121" s="120">
        <v>149.52386024</v>
      </c>
      <c r="I121" s="120">
        <v>15.97430668</v>
      </c>
      <c r="J121" s="120">
        <v>32.170155430000001</v>
      </c>
      <c r="K121" s="120">
        <v>101.37939813</v>
      </c>
      <c r="L121" s="120">
        <v>580.27761526999996</v>
      </c>
      <c r="M121" s="120">
        <v>253.72428858000001</v>
      </c>
      <c r="N121" s="120">
        <v>0.31199262</v>
      </c>
      <c r="O121" s="120">
        <v>12.9278187</v>
      </c>
      <c r="P121" s="120">
        <v>240.48447726000001</v>
      </c>
      <c r="Q121" s="120">
        <v>326.55332669000001</v>
      </c>
      <c r="R121" s="120">
        <v>55.409709239999998</v>
      </c>
      <c r="S121" s="120">
        <v>14.35931985</v>
      </c>
      <c r="T121" s="120">
        <v>256.7842976</v>
      </c>
      <c r="U121" s="120">
        <v>296.26181437999998</v>
      </c>
      <c r="V121" s="120">
        <v>479.18352002</v>
      </c>
      <c r="W121" s="120"/>
      <c r="X121" s="120"/>
      <c r="Y121" s="120"/>
      <c r="Z121" s="120"/>
      <c r="AA121" s="120"/>
      <c r="AB121" s="120"/>
    </row>
    <row r="122" spans="1:28" hidden="1" outlineLevel="1">
      <c r="A122" s="62">
        <v>43922</v>
      </c>
      <c r="B122" s="120">
        <v>4440.2738212499999</v>
      </c>
      <c r="C122" s="120">
        <v>3590.7858421000001</v>
      </c>
      <c r="D122" s="120">
        <v>3447.0931692200002</v>
      </c>
      <c r="E122" s="120">
        <v>1838.1612084599999</v>
      </c>
      <c r="F122" s="120">
        <v>1278.4689622200001</v>
      </c>
      <c r="G122" s="120">
        <v>330.46299854</v>
      </c>
      <c r="H122" s="120">
        <v>143.69267288</v>
      </c>
      <c r="I122" s="120">
        <v>15.456919259999999</v>
      </c>
      <c r="J122" s="120">
        <v>30.80116756</v>
      </c>
      <c r="K122" s="120">
        <v>97.434586060000001</v>
      </c>
      <c r="L122" s="120">
        <v>567.31422481000004</v>
      </c>
      <c r="M122" s="120">
        <v>253.02237525999999</v>
      </c>
      <c r="N122" s="120">
        <v>0.29102830000000002</v>
      </c>
      <c r="O122" s="120">
        <v>12.804264829999999</v>
      </c>
      <c r="P122" s="120">
        <v>239.92708213</v>
      </c>
      <c r="Q122" s="120">
        <v>314.29184954999999</v>
      </c>
      <c r="R122" s="120">
        <v>53.544266020000002</v>
      </c>
      <c r="S122" s="120">
        <v>13.85521385</v>
      </c>
      <c r="T122" s="120">
        <v>246.89236968</v>
      </c>
      <c r="U122" s="120">
        <v>282.17375434000002</v>
      </c>
      <c r="V122" s="120">
        <v>475.14188611999998</v>
      </c>
      <c r="W122" s="120"/>
      <c r="X122" s="120"/>
      <c r="Y122" s="120"/>
      <c r="Z122" s="120"/>
      <c r="AA122" s="120"/>
      <c r="AB122" s="120"/>
    </row>
    <row r="123" spans="1:28" hidden="1" outlineLevel="1">
      <c r="A123" s="62">
        <v>43952</v>
      </c>
      <c r="B123" s="120">
        <v>4416.8648899899999</v>
      </c>
      <c r="C123" s="120">
        <v>3582.0714888699999</v>
      </c>
      <c r="D123" s="120">
        <v>3438.6667769400001</v>
      </c>
      <c r="E123" s="120">
        <v>1855.6457505400001</v>
      </c>
      <c r="F123" s="120">
        <v>1274.7393697800001</v>
      </c>
      <c r="G123" s="120">
        <v>308.28165661999998</v>
      </c>
      <c r="H123" s="120">
        <v>143.40471192999999</v>
      </c>
      <c r="I123" s="120">
        <v>15.563594719999999</v>
      </c>
      <c r="J123" s="120">
        <v>30.754437960000001</v>
      </c>
      <c r="K123" s="120">
        <v>97.086679250000003</v>
      </c>
      <c r="L123" s="120">
        <v>566.74286828000004</v>
      </c>
      <c r="M123" s="120">
        <v>253.55675883999999</v>
      </c>
      <c r="N123" s="120">
        <v>0.27149149</v>
      </c>
      <c r="O123" s="120">
        <v>12.47764096</v>
      </c>
      <c r="P123" s="120">
        <v>240.80762639</v>
      </c>
      <c r="Q123" s="120">
        <v>313.18610944</v>
      </c>
      <c r="R123" s="120">
        <v>53.710266300000001</v>
      </c>
      <c r="S123" s="120">
        <v>13.87693262</v>
      </c>
      <c r="T123" s="120">
        <v>245.59891052</v>
      </c>
      <c r="U123" s="120">
        <v>268.05053284000002</v>
      </c>
      <c r="V123" s="120">
        <v>469.34304893000001</v>
      </c>
      <c r="W123" s="120"/>
      <c r="X123" s="120"/>
      <c r="Y123" s="120"/>
      <c r="Z123" s="120"/>
      <c r="AA123" s="120"/>
      <c r="AB123" s="120"/>
    </row>
    <row r="124" spans="1:28" hidden="1" outlineLevel="1">
      <c r="A124" s="62">
        <v>43983</v>
      </c>
      <c r="B124" s="120">
        <v>4416.4148912000001</v>
      </c>
      <c r="C124" s="120">
        <v>3597.1843722399999</v>
      </c>
      <c r="D124" s="120">
        <v>3455.3779096200001</v>
      </c>
      <c r="E124" s="120">
        <v>1864.9724260200001</v>
      </c>
      <c r="F124" s="120">
        <v>1287.0281846099999</v>
      </c>
      <c r="G124" s="120">
        <v>303.37729898999999</v>
      </c>
      <c r="H124" s="120">
        <v>141.80646261999999</v>
      </c>
      <c r="I124" s="120">
        <v>15.508196529999999</v>
      </c>
      <c r="J124" s="120">
        <v>30.475081079999999</v>
      </c>
      <c r="K124" s="120">
        <v>95.823185010000003</v>
      </c>
      <c r="L124" s="120">
        <v>557.41523260999998</v>
      </c>
      <c r="M124" s="120">
        <v>248.70368144</v>
      </c>
      <c r="N124" s="120">
        <v>0.17525006000000001</v>
      </c>
      <c r="O124" s="120">
        <v>11.94883396</v>
      </c>
      <c r="P124" s="120">
        <v>236.57959742</v>
      </c>
      <c r="Q124" s="120">
        <v>308.71155117000001</v>
      </c>
      <c r="R124" s="120">
        <v>53.455919610000002</v>
      </c>
      <c r="S124" s="120">
        <v>13.8184094</v>
      </c>
      <c r="T124" s="120">
        <v>241.43722216</v>
      </c>
      <c r="U124" s="120">
        <v>261.81528635000001</v>
      </c>
      <c r="V124" s="120">
        <v>437.97723421000001</v>
      </c>
      <c r="W124" s="120"/>
      <c r="X124" s="120"/>
      <c r="Y124" s="120"/>
      <c r="Z124" s="120"/>
      <c r="AA124" s="120"/>
      <c r="AB124" s="120"/>
    </row>
    <row r="125" spans="1:28" hidden="1" outlineLevel="1">
      <c r="A125" s="62">
        <v>44013</v>
      </c>
      <c r="B125" s="120">
        <v>4434.0909315199997</v>
      </c>
      <c r="C125" s="120">
        <v>3621.40290856</v>
      </c>
      <c r="D125" s="120">
        <v>3476.0764777300001</v>
      </c>
      <c r="E125" s="120">
        <v>1876.94964865</v>
      </c>
      <c r="F125" s="120">
        <v>1295.6853883599999</v>
      </c>
      <c r="G125" s="120">
        <v>303.44144072</v>
      </c>
      <c r="H125" s="120">
        <v>145.32643082999999</v>
      </c>
      <c r="I125" s="120">
        <v>16.210850140000002</v>
      </c>
      <c r="J125" s="120">
        <v>31.220978930000001</v>
      </c>
      <c r="K125" s="120">
        <v>97.89460176</v>
      </c>
      <c r="L125" s="120">
        <v>564.79035397999996</v>
      </c>
      <c r="M125" s="120">
        <v>244.44157924000001</v>
      </c>
      <c r="N125" s="120">
        <v>0.17734088000000001</v>
      </c>
      <c r="O125" s="120">
        <v>11.51124941</v>
      </c>
      <c r="P125" s="120">
        <v>232.75298895</v>
      </c>
      <c r="Q125" s="120">
        <v>320.34877474000001</v>
      </c>
      <c r="R125" s="120">
        <v>53.082364859999998</v>
      </c>
      <c r="S125" s="120">
        <v>14.38192969</v>
      </c>
      <c r="T125" s="120">
        <v>252.88448019</v>
      </c>
      <c r="U125" s="120">
        <v>247.89766897999999</v>
      </c>
      <c r="V125" s="120">
        <v>460.75227694</v>
      </c>
      <c r="W125" s="120"/>
      <c r="X125" s="120"/>
      <c r="Y125" s="120"/>
      <c r="Z125" s="120"/>
      <c r="AA125" s="120"/>
      <c r="AB125" s="120"/>
    </row>
    <row r="126" spans="1:28" hidden="1" outlineLevel="1">
      <c r="A126" s="62">
        <v>44044</v>
      </c>
      <c r="B126" s="120">
        <v>4479.2392240600002</v>
      </c>
      <c r="C126" s="120">
        <v>3661.63925251</v>
      </c>
      <c r="D126" s="120">
        <v>3520.9526429399998</v>
      </c>
      <c r="E126" s="120">
        <v>1911.18951292</v>
      </c>
      <c r="F126" s="120">
        <v>1303.26606158</v>
      </c>
      <c r="G126" s="120">
        <v>306.49706844000002</v>
      </c>
      <c r="H126" s="120">
        <v>140.68660957</v>
      </c>
      <c r="I126" s="120">
        <v>16.201707939999999</v>
      </c>
      <c r="J126" s="120">
        <v>29.71372487</v>
      </c>
      <c r="K126" s="120">
        <v>94.771176760000003</v>
      </c>
      <c r="L126" s="120">
        <v>559.38497876999998</v>
      </c>
      <c r="M126" s="120">
        <v>243.33224634000001</v>
      </c>
      <c r="N126" s="120">
        <v>0</v>
      </c>
      <c r="O126" s="120">
        <v>10.34452707</v>
      </c>
      <c r="P126" s="120">
        <v>232.98771927000001</v>
      </c>
      <c r="Q126" s="120">
        <v>316.05273242999999</v>
      </c>
      <c r="R126" s="120">
        <v>52.941431530000003</v>
      </c>
      <c r="S126" s="120">
        <v>14.31626136</v>
      </c>
      <c r="T126" s="120">
        <v>248.79503954</v>
      </c>
      <c r="U126" s="120">
        <v>258.21499277999999</v>
      </c>
      <c r="V126" s="120">
        <v>471.01792669000002</v>
      </c>
      <c r="W126" s="120"/>
      <c r="X126" s="120"/>
      <c r="Y126" s="120"/>
      <c r="Z126" s="120"/>
      <c r="AA126" s="120"/>
      <c r="AB126" s="120"/>
    </row>
    <row r="127" spans="1:28" hidden="1" outlineLevel="1">
      <c r="A127" s="62">
        <v>44075</v>
      </c>
      <c r="B127" s="120">
        <v>4496.3501612099999</v>
      </c>
      <c r="C127" s="120">
        <v>3660.5121659699998</v>
      </c>
      <c r="D127" s="120">
        <v>3517.58956158</v>
      </c>
      <c r="E127" s="120">
        <v>1901.9534175399999</v>
      </c>
      <c r="F127" s="120">
        <v>1306.53543633</v>
      </c>
      <c r="G127" s="120">
        <v>309.10070770999999</v>
      </c>
      <c r="H127" s="120">
        <v>142.92260439</v>
      </c>
      <c r="I127" s="120">
        <v>16.749582199999999</v>
      </c>
      <c r="J127" s="120">
        <v>30.553555469999999</v>
      </c>
      <c r="K127" s="120">
        <v>95.619466720000005</v>
      </c>
      <c r="L127" s="120">
        <v>568.94013014999996</v>
      </c>
      <c r="M127" s="120">
        <v>246.25946271000001</v>
      </c>
      <c r="N127" s="120">
        <v>0</v>
      </c>
      <c r="O127" s="120">
        <v>10.178134350000001</v>
      </c>
      <c r="P127" s="120">
        <v>236.08132835999999</v>
      </c>
      <c r="Q127" s="120">
        <v>322.68066743999998</v>
      </c>
      <c r="R127" s="120">
        <v>54.797342780000001</v>
      </c>
      <c r="S127" s="120">
        <v>14.79100133</v>
      </c>
      <c r="T127" s="120">
        <v>253.09232333</v>
      </c>
      <c r="U127" s="120">
        <v>266.89786508999998</v>
      </c>
      <c r="V127" s="120">
        <v>476.69211051000002</v>
      </c>
      <c r="W127" s="120"/>
      <c r="X127" s="120"/>
      <c r="Y127" s="120"/>
      <c r="Z127" s="120"/>
      <c r="AA127" s="120"/>
      <c r="AB127" s="120"/>
    </row>
    <row r="128" spans="1:28" hidden="1" outlineLevel="1">
      <c r="A128" s="62">
        <v>44105</v>
      </c>
      <c r="B128" s="120">
        <v>4335.75024304</v>
      </c>
      <c r="C128" s="120">
        <v>3578.61356798</v>
      </c>
      <c r="D128" s="120">
        <v>3461.21153271</v>
      </c>
      <c r="E128" s="120">
        <v>1833.22435595</v>
      </c>
      <c r="F128" s="120">
        <v>1312.7624342199999</v>
      </c>
      <c r="G128" s="120">
        <v>315.22474254000002</v>
      </c>
      <c r="H128" s="120">
        <v>117.40203527</v>
      </c>
      <c r="I128" s="120">
        <v>16.94755705</v>
      </c>
      <c r="J128" s="120">
        <v>12.01727872</v>
      </c>
      <c r="K128" s="120">
        <v>88.437199500000006</v>
      </c>
      <c r="L128" s="120">
        <v>499.56609636000002</v>
      </c>
      <c r="M128" s="120">
        <v>250.64485346999999</v>
      </c>
      <c r="N128" s="120">
        <v>7.26542668</v>
      </c>
      <c r="O128" s="120">
        <v>10.3244977</v>
      </c>
      <c r="P128" s="120">
        <v>233.05492909</v>
      </c>
      <c r="Q128" s="120">
        <v>248.92124289</v>
      </c>
      <c r="R128" s="120">
        <v>26.347785210000001</v>
      </c>
      <c r="S128" s="120">
        <v>1.0432650000000001</v>
      </c>
      <c r="T128" s="120">
        <v>221.53019268</v>
      </c>
      <c r="U128" s="120">
        <v>257.5705787</v>
      </c>
      <c r="V128" s="120">
        <v>445.64466233000002</v>
      </c>
      <c r="W128" s="120"/>
      <c r="X128" s="120"/>
      <c r="Y128" s="120"/>
      <c r="Z128" s="120"/>
      <c r="AA128" s="120"/>
      <c r="AB128" s="120"/>
    </row>
    <row r="129" spans="1:28" hidden="1" outlineLevel="1">
      <c r="A129" s="62">
        <v>44136</v>
      </c>
      <c r="B129" s="120">
        <v>4302.7016967500003</v>
      </c>
      <c r="C129" s="120">
        <v>3598.8573526700002</v>
      </c>
      <c r="D129" s="120">
        <v>3481.2956637699999</v>
      </c>
      <c r="E129" s="120">
        <v>1838.26645188</v>
      </c>
      <c r="F129" s="120">
        <v>1327.86527148</v>
      </c>
      <c r="G129" s="120">
        <v>315.16394041000001</v>
      </c>
      <c r="H129" s="120">
        <v>117.56168889999999</v>
      </c>
      <c r="I129" s="120">
        <v>17.04674829</v>
      </c>
      <c r="J129" s="120">
        <v>12.039427079999999</v>
      </c>
      <c r="K129" s="120">
        <v>88.475513530000001</v>
      </c>
      <c r="L129" s="120">
        <v>443.27765484000003</v>
      </c>
      <c r="M129" s="120">
        <v>247.72264158999999</v>
      </c>
      <c r="N129" s="120">
        <v>0</v>
      </c>
      <c r="O129" s="120">
        <v>10.58602078</v>
      </c>
      <c r="P129" s="120">
        <v>237.13662081000001</v>
      </c>
      <c r="Q129" s="120">
        <v>195.55501325</v>
      </c>
      <c r="R129" s="120">
        <v>26.499338160000001</v>
      </c>
      <c r="S129" s="120">
        <v>1.0443582199999999</v>
      </c>
      <c r="T129" s="120">
        <v>168.01131687</v>
      </c>
      <c r="U129" s="120">
        <v>260.56668924000002</v>
      </c>
      <c r="V129" s="120">
        <v>447.52538419000001</v>
      </c>
      <c r="W129" s="120"/>
      <c r="X129" s="120"/>
      <c r="Y129" s="120"/>
      <c r="Z129" s="120"/>
      <c r="AA129" s="120"/>
      <c r="AB129" s="120"/>
    </row>
    <row r="130" spans="1:28" hidden="1" outlineLevel="1">
      <c r="A130" s="62">
        <v>44166</v>
      </c>
      <c r="B130" s="120">
        <v>4257.3277912200001</v>
      </c>
      <c r="C130" s="120">
        <v>3561.8235084799999</v>
      </c>
      <c r="D130" s="120">
        <v>3451.8489209999998</v>
      </c>
      <c r="E130" s="120">
        <v>1814.88900762</v>
      </c>
      <c r="F130" s="120">
        <v>1319.88017345</v>
      </c>
      <c r="G130" s="120">
        <v>317.07973993000002</v>
      </c>
      <c r="H130" s="120">
        <v>109.97458748</v>
      </c>
      <c r="I130" s="120">
        <v>16.897557030000002</v>
      </c>
      <c r="J130" s="120">
        <v>11.60015177</v>
      </c>
      <c r="K130" s="120">
        <v>81.476878679999999</v>
      </c>
      <c r="L130" s="120">
        <v>425.20839337000001</v>
      </c>
      <c r="M130" s="120">
        <v>247.48404966000001</v>
      </c>
      <c r="N130" s="120">
        <v>0.54170602000000001</v>
      </c>
      <c r="O130" s="120">
        <v>9.9052234699999993</v>
      </c>
      <c r="P130" s="120">
        <v>237.03712017000001</v>
      </c>
      <c r="Q130" s="120">
        <v>177.72434371</v>
      </c>
      <c r="R130" s="120">
        <v>26.441824889999999</v>
      </c>
      <c r="S130" s="120">
        <v>1.0369966799999999</v>
      </c>
      <c r="T130" s="120">
        <v>150.24552213999999</v>
      </c>
      <c r="U130" s="120">
        <v>270.29588937</v>
      </c>
      <c r="V130" s="120">
        <v>438.10389333000001</v>
      </c>
      <c r="W130" s="120"/>
      <c r="X130" s="120"/>
      <c r="Y130" s="120"/>
      <c r="Z130" s="120"/>
      <c r="AA130" s="120"/>
      <c r="AB130" s="120"/>
    </row>
    <row r="131" spans="1:28" hidden="1" outlineLevel="1">
      <c r="A131" s="62">
        <v>44197</v>
      </c>
      <c r="B131" s="120">
        <v>4278.2405768999997</v>
      </c>
      <c r="C131" s="120">
        <v>3582.8384248699999</v>
      </c>
      <c r="D131" s="120">
        <v>3473.98084105</v>
      </c>
      <c r="E131" s="120">
        <v>1828.77421946</v>
      </c>
      <c r="F131" s="120">
        <v>1319.80048941</v>
      </c>
      <c r="G131" s="120">
        <v>325.40613217999999</v>
      </c>
      <c r="H131" s="120">
        <v>108.85758382</v>
      </c>
      <c r="I131" s="120">
        <v>16.953739259999999</v>
      </c>
      <c r="J131" s="120">
        <v>11.55854413</v>
      </c>
      <c r="K131" s="120">
        <v>80.345300429999995</v>
      </c>
      <c r="L131" s="120">
        <v>423.43038915</v>
      </c>
      <c r="M131" s="120">
        <v>245.98205845000001</v>
      </c>
      <c r="N131" s="120">
        <v>0.37060531000000002</v>
      </c>
      <c r="O131" s="120">
        <v>10.062177999999999</v>
      </c>
      <c r="P131" s="120">
        <v>235.54927513999999</v>
      </c>
      <c r="Q131" s="120">
        <v>177.44833070000001</v>
      </c>
      <c r="R131" s="120">
        <v>26.48752077</v>
      </c>
      <c r="S131" s="120">
        <v>1.0340002699999999</v>
      </c>
      <c r="T131" s="120">
        <v>149.92680966</v>
      </c>
      <c r="U131" s="120">
        <v>271.97176288000003</v>
      </c>
      <c r="V131" s="120">
        <v>436.44704214000001</v>
      </c>
      <c r="W131" s="120"/>
      <c r="X131" s="120"/>
      <c r="Y131" s="120"/>
      <c r="Z131" s="120"/>
      <c r="AA131" s="120"/>
      <c r="AB131" s="120"/>
    </row>
    <row r="132" spans="1:28" hidden="1" outlineLevel="1">
      <c r="A132" s="62">
        <v>44228</v>
      </c>
      <c r="B132" s="120">
        <v>4279.6495876500003</v>
      </c>
      <c r="C132" s="120">
        <v>3581.0943447700001</v>
      </c>
      <c r="D132" s="120">
        <v>3505.2432158400002</v>
      </c>
      <c r="E132" s="120">
        <v>1842.9443130899999</v>
      </c>
      <c r="F132" s="120">
        <v>1338.22412618</v>
      </c>
      <c r="G132" s="120">
        <v>324.07477656999998</v>
      </c>
      <c r="H132" s="120">
        <v>75.851128930000002</v>
      </c>
      <c r="I132" s="120">
        <v>16.894671769999999</v>
      </c>
      <c r="J132" s="120">
        <v>11.45269882</v>
      </c>
      <c r="K132" s="120">
        <v>47.503758339999997</v>
      </c>
      <c r="L132" s="120">
        <v>419.78339942000002</v>
      </c>
      <c r="M132" s="120">
        <v>246.65760259000001</v>
      </c>
      <c r="N132" s="120">
        <v>0.28057738999999998</v>
      </c>
      <c r="O132" s="120">
        <v>9.7084168500000008</v>
      </c>
      <c r="P132" s="120">
        <v>236.66860835</v>
      </c>
      <c r="Q132" s="120">
        <v>173.12579683000001</v>
      </c>
      <c r="R132" s="120">
        <v>26.34889493</v>
      </c>
      <c r="S132" s="120">
        <v>1.0243618299999999</v>
      </c>
      <c r="T132" s="120">
        <v>145.75254007000001</v>
      </c>
      <c r="U132" s="120">
        <v>278.77184346000001</v>
      </c>
      <c r="V132" s="120">
        <v>375.41362377000002</v>
      </c>
      <c r="W132" s="120"/>
      <c r="X132" s="120"/>
      <c r="Y132" s="120"/>
      <c r="Z132" s="120"/>
      <c r="AA132" s="120"/>
      <c r="AB132" s="120"/>
    </row>
    <row r="133" spans="1:28" hidden="1" outlineLevel="1">
      <c r="A133" s="62">
        <v>44256</v>
      </c>
      <c r="B133" s="120">
        <v>4385.1572779999997</v>
      </c>
      <c r="C133" s="120">
        <v>3668.8503389500002</v>
      </c>
      <c r="D133" s="120">
        <v>3593.4154322499999</v>
      </c>
      <c r="E133" s="120">
        <v>1893.1969567599999</v>
      </c>
      <c r="F133" s="120">
        <v>1369.9408300099999</v>
      </c>
      <c r="G133" s="120">
        <v>330.27764547999999</v>
      </c>
      <c r="H133" s="120">
        <v>75.434906699999999</v>
      </c>
      <c r="I133" s="120">
        <v>16.95291409</v>
      </c>
      <c r="J133" s="120">
        <v>11.289163540000001</v>
      </c>
      <c r="K133" s="120">
        <v>47.192829070000002</v>
      </c>
      <c r="L133" s="120">
        <v>416.18142218000003</v>
      </c>
      <c r="M133" s="120">
        <v>248.03401579999999</v>
      </c>
      <c r="N133" s="120">
        <v>0.1922604</v>
      </c>
      <c r="O133" s="120">
        <v>9.5953740799999991</v>
      </c>
      <c r="P133" s="120">
        <v>238.24638132000001</v>
      </c>
      <c r="Q133" s="120">
        <v>168.14740638000001</v>
      </c>
      <c r="R133" s="120">
        <v>26.427422539999998</v>
      </c>
      <c r="S133" s="120">
        <v>1.0224501800000001</v>
      </c>
      <c r="T133" s="120">
        <v>140.69753366</v>
      </c>
      <c r="U133" s="120">
        <v>300.12551687000001</v>
      </c>
      <c r="V133" s="120">
        <v>394.44461855999998</v>
      </c>
      <c r="W133" s="120"/>
      <c r="X133" s="120"/>
      <c r="Y133" s="120"/>
      <c r="Z133" s="120"/>
      <c r="AA133" s="120"/>
      <c r="AB133" s="120"/>
    </row>
    <row r="134" spans="1:28" hidden="1" outlineLevel="1">
      <c r="A134" s="62">
        <v>44287</v>
      </c>
      <c r="B134" s="120">
        <v>4463.0303731599997</v>
      </c>
      <c r="C134" s="120">
        <v>3724.2386454299999</v>
      </c>
      <c r="D134" s="120">
        <v>3649.5624325099998</v>
      </c>
      <c r="E134" s="120">
        <v>1919.69278915</v>
      </c>
      <c r="F134" s="120">
        <v>1393.9960101500001</v>
      </c>
      <c r="G134" s="120">
        <v>335.87363320999998</v>
      </c>
      <c r="H134" s="120">
        <v>74.676212919999998</v>
      </c>
      <c r="I134" s="120">
        <v>16.975609649999999</v>
      </c>
      <c r="J134" s="120">
        <v>10.918075910000001</v>
      </c>
      <c r="K134" s="120">
        <v>46.782527360000003</v>
      </c>
      <c r="L134" s="120">
        <v>411.45282959000002</v>
      </c>
      <c r="M134" s="120">
        <v>257.09741479000002</v>
      </c>
      <c r="N134" s="120">
        <v>0.10087602</v>
      </c>
      <c r="O134" s="120">
        <v>10.17515893</v>
      </c>
      <c r="P134" s="120">
        <v>246.82137983999999</v>
      </c>
      <c r="Q134" s="120">
        <v>154.35541480000001</v>
      </c>
      <c r="R134" s="120">
        <v>14.37614559</v>
      </c>
      <c r="S134" s="120">
        <v>1.01749288</v>
      </c>
      <c r="T134" s="120">
        <v>138.96177632999999</v>
      </c>
      <c r="U134" s="120">
        <v>327.33889814000003</v>
      </c>
      <c r="V134" s="120">
        <v>412.05440259</v>
      </c>
      <c r="W134" s="120"/>
      <c r="X134" s="120"/>
      <c r="Y134" s="120"/>
      <c r="Z134" s="120"/>
      <c r="AA134" s="120"/>
      <c r="AB134" s="120"/>
    </row>
    <row r="135" spans="1:28" hidden="1" outlineLevel="1">
      <c r="A135" s="62">
        <v>44317</v>
      </c>
      <c r="B135" s="120">
        <v>4581.5123909000004</v>
      </c>
      <c r="C135" s="120">
        <v>3822.4454061599999</v>
      </c>
      <c r="D135" s="120">
        <v>3748.2497189199999</v>
      </c>
      <c r="E135" s="120">
        <v>1977.0835767000001</v>
      </c>
      <c r="F135" s="120">
        <v>1418.6364075500001</v>
      </c>
      <c r="G135" s="120">
        <v>352.52973466999998</v>
      </c>
      <c r="H135" s="120">
        <v>74.195687239999998</v>
      </c>
      <c r="I135" s="120">
        <v>17.091437880000001</v>
      </c>
      <c r="J135" s="120">
        <v>10.76334641</v>
      </c>
      <c r="K135" s="120">
        <v>46.34090295</v>
      </c>
      <c r="L135" s="120">
        <v>418.09297316999999</v>
      </c>
      <c r="M135" s="120">
        <v>265.10518196999999</v>
      </c>
      <c r="N135" s="120">
        <v>4.1915600000000004E-3</v>
      </c>
      <c r="O135" s="120">
        <v>9.9406808000000009</v>
      </c>
      <c r="P135" s="120">
        <v>255.16030961000001</v>
      </c>
      <c r="Q135" s="120">
        <v>152.9877912</v>
      </c>
      <c r="R135" s="120">
        <v>14.31830134</v>
      </c>
      <c r="S135" s="120">
        <v>1.0083409400000001</v>
      </c>
      <c r="T135" s="120">
        <v>137.66114891999999</v>
      </c>
      <c r="U135" s="120">
        <v>340.97401157000002</v>
      </c>
      <c r="V135" s="120">
        <v>424.49739570999998</v>
      </c>
      <c r="W135" s="120"/>
      <c r="X135" s="120"/>
      <c r="Y135" s="120"/>
      <c r="Z135" s="120"/>
      <c r="AA135" s="120"/>
      <c r="AB135" s="120"/>
    </row>
    <row r="136" spans="1:28" hidden="1" outlineLevel="1">
      <c r="A136" s="62">
        <v>44348</v>
      </c>
      <c r="B136" s="120">
        <v>4678.93801945</v>
      </c>
      <c r="C136" s="120">
        <v>3901.0769211500001</v>
      </c>
      <c r="D136" s="120">
        <v>3827.7883696200001</v>
      </c>
      <c r="E136" s="120">
        <v>2026.9165455499999</v>
      </c>
      <c r="F136" s="120">
        <v>1434.5785279300001</v>
      </c>
      <c r="G136" s="120">
        <v>366.29329614</v>
      </c>
      <c r="H136" s="120">
        <v>73.288551530000007</v>
      </c>
      <c r="I136" s="120">
        <v>16.883061529999999</v>
      </c>
      <c r="J136" s="120">
        <v>10.626956460000001</v>
      </c>
      <c r="K136" s="120">
        <v>45.778533539999998</v>
      </c>
      <c r="L136" s="120">
        <v>423.94067799999999</v>
      </c>
      <c r="M136" s="120">
        <v>277.47540433</v>
      </c>
      <c r="N136" s="120">
        <v>4.2116799999999998E-3</v>
      </c>
      <c r="O136" s="120">
        <v>9.6802845200000007</v>
      </c>
      <c r="P136" s="120">
        <v>267.79090812999999</v>
      </c>
      <c r="Q136" s="120">
        <v>146.46527366999999</v>
      </c>
      <c r="R136" s="120">
        <v>14.21789879</v>
      </c>
      <c r="S136" s="120">
        <v>1.4379168</v>
      </c>
      <c r="T136" s="120">
        <v>130.80945808000001</v>
      </c>
      <c r="U136" s="120">
        <v>353.92042029999999</v>
      </c>
      <c r="V136" s="120">
        <v>442.19572614999998</v>
      </c>
      <c r="W136" s="120"/>
      <c r="X136" s="120"/>
      <c r="Y136" s="120"/>
      <c r="Z136" s="120"/>
      <c r="AA136" s="120"/>
      <c r="AB136" s="120"/>
    </row>
    <row r="137" spans="1:28" hidden="1" outlineLevel="1">
      <c r="A137" s="62">
        <v>44378</v>
      </c>
      <c r="B137" s="120">
        <v>4780.2040997000004</v>
      </c>
      <c r="C137" s="120">
        <v>3990.9635345000002</v>
      </c>
      <c r="D137" s="120">
        <v>3919.5195585000001</v>
      </c>
      <c r="E137" s="120">
        <v>2071.7864746800001</v>
      </c>
      <c r="F137" s="120">
        <v>1464.6633871500001</v>
      </c>
      <c r="G137" s="120">
        <v>383.06969666999998</v>
      </c>
      <c r="H137" s="120">
        <v>71.443976000000006</v>
      </c>
      <c r="I137" s="120">
        <v>16.840179209999999</v>
      </c>
      <c r="J137" s="120">
        <v>10.397613399999999</v>
      </c>
      <c r="K137" s="120">
        <v>44.20618339</v>
      </c>
      <c r="L137" s="120">
        <v>429.75466201</v>
      </c>
      <c r="M137" s="120">
        <v>287.79707767999997</v>
      </c>
      <c r="N137" s="120">
        <v>0</v>
      </c>
      <c r="O137" s="120">
        <v>8.8918961999999997</v>
      </c>
      <c r="P137" s="120">
        <v>278.90518148000001</v>
      </c>
      <c r="Q137" s="120">
        <v>141.95758433</v>
      </c>
      <c r="R137" s="120">
        <v>14.136256550000001</v>
      </c>
      <c r="S137" s="120">
        <v>1.4217321199999999</v>
      </c>
      <c r="T137" s="120">
        <v>126.39959566</v>
      </c>
      <c r="U137" s="120">
        <v>359.48590318999999</v>
      </c>
      <c r="V137" s="120">
        <v>452.41834261000002</v>
      </c>
      <c r="W137" s="120"/>
      <c r="X137" s="120"/>
      <c r="Y137" s="120"/>
      <c r="Z137" s="120"/>
      <c r="AA137" s="120"/>
      <c r="AB137" s="120"/>
    </row>
    <row r="138" spans="1:28" hidden="1" outlineLevel="1">
      <c r="A138" s="62">
        <v>44409</v>
      </c>
      <c r="B138" s="120">
        <v>4922.7911705200004</v>
      </c>
      <c r="C138" s="120">
        <v>4109.69497684</v>
      </c>
      <c r="D138" s="120">
        <v>4039.3406864899998</v>
      </c>
      <c r="E138" s="120">
        <v>2158.98475921</v>
      </c>
      <c r="F138" s="120">
        <v>1485.9181758</v>
      </c>
      <c r="G138" s="120">
        <v>394.43775147999997</v>
      </c>
      <c r="H138" s="120">
        <v>70.354290349999999</v>
      </c>
      <c r="I138" s="120">
        <v>15.810352310000001</v>
      </c>
      <c r="J138" s="120">
        <v>10.384895780000001</v>
      </c>
      <c r="K138" s="120">
        <v>44.15904226</v>
      </c>
      <c r="L138" s="120">
        <v>439.59753618000002</v>
      </c>
      <c r="M138" s="120">
        <v>298.82178441999997</v>
      </c>
      <c r="N138" s="120">
        <v>1.4101700000000001E-3</v>
      </c>
      <c r="O138" s="120">
        <v>8.7574871099999996</v>
      </c>
      <c r="P138" s="120">
        <v>290.06288713999999</v>
      </c>
      <c r="Q138" s="120">
        <v>140.77575175999999</v>
      </c>
      <c r="R138" s="120">
        <v>14.19116236</v>
      </c>
      <c r="S138" s="120">
        <v>1.41945743</v>
      </c>
      <c r="T138" s="120">
        <v>125.16513197</v>
      </c>
      <c r="U138" s="120">
        <v>373.49865749999998</v>
      </c>
      <c r="V138" s="120">
        <v>462.89763155999998</v>
      </c>
      <c r="W138" s="120"/>
      <c r="X138" s="120"/>
      <c r="Y138" s="120"/>
      <c r="Z138" s="120"/>
      <c r="AA138" s="120"/>
      <c r="AB138" s="120"/>
    </row>
    <row r="139" spans="1:28" hidden="1" outlineLevel="1">
      <c r="A139" s="62">
        <v>44440</v>
      </c>
      <c r="B139" s="120">
        <v>4955.9586490000002</v>
      </c>
      <c r="C139" s="120">
        <v>4132.7146880099999</v>
      </c>
      <c r="D139" s="120">
        <v>4065.67384623</v>
      </c>
      <c r="E139" s="120">
        <v>1990.7361708799999</v>
      </c>
      <c r="F139" s="120">
        <v>1666.24580298</v>
      </c>
      <c r="G139" s="120">
        <v>408.69187237</v>
      </c>
      <c r="H139" s="120">
        <v>67.040841779999994</v>
      </c>
      <c r="I139" s="120">
        <v>15.64777814</v>
      </c>
      <c r="J139" s="120">
        <v>10.12437107</v>
      </c>
      <c r="K139" s="120">
        <v>41.268692569999999</v>
      </c>
      <c r="L139" s="120">
        <v>440.25157697999998</v>
      </c>
      <c r="M139" s="120">
        <v>307.97478762999998</v>
      </c>
      <c r="N139" s="120">
        <v>0</v>
      </c>
      <c r="O139" s="120">
        <v>8.83570031</v>
      </c>
      <c r="P139" s="120">
        <v>299.13908731999999</v>
      </c>
      <c r="Q139" s="120">
        <v>132.27678935</v>
      </c>
      <c r="R139" s="120">
        <v>7.5916238800000002</v>
      </c>
      <c r="S139" s="120">
        <v>1.40357555</v>
      </c>
      <c r="T139" s="120">
        <v>123.28158992</v>
      </c>
      <c r="U139" s="120">
        <v>382.99238401000002</v>
      </c>
      <c r="V139" s="120">
        <v>475.90418935999998</v>
      </c>
      <c r="W139" s="120"/>
      <c r="X139" s="120"/>
      <c r="Y139" s="120"/>
      <c r="Z139" s="120"/>
      <c r="AA139" s="120"/>
      <c r="AB139" s="120"/>
    </row>
    <row r="140" spans="1:28">
      <c r="A140" s="62">
        <v>44470</v>
      </c>
      <c r="B140" s="120">
        <v>4972.9525057000001</v>
      </c>
      <c r="C140" s="120">
        <v>4154.2085528500002</v>
      </c>
      <c r="D140" s="120">
        <v>4092.1972669500001</v>
      </c>
      <c r="E140" s="120">
        <v>1953.5078114400001</v>
      </c>
      <c r="F140" s="120">
        <v>1677.3693040000001</v>
      </c>
      <c r="G140" s="120">
        <v>461.32015151000002</v>
      </c>
      <c r="H140" s="120">
        <v>62.011285899999997</v>
      </c>
      <c r="I140" s="120">
        <v>15.311891360000001</v>
      </c>
      <c r="J140" s="120">
        <v>10.02529376</v>
      </c>
      <c r="K140" s="120">
        <v>36.674100780000003</v>
      </c>
      <c r="L140" s="120">
        <v>435.48529567999998</v>
      </c>
      <c r="M140" s="120">
        <v>320.09348297999998</v>
      </c>
      <c r="N140" s="120">
        <v>0</v>
      </c>
      <c r="O140" s="120">
        <v>8.4023158599999999</v>
      </c>
      <c r="P140" s="120">
        <v>311.69116711999999</v>
      </c>
      <c r="Q140" s="120">
        <v>115.3918127</v>
      </c>
      <c r="R140" s="120">
        <v>7.5541124899999996</v>
      </c>
      <c r="S140" s="120">
        <v>1.38952451</v>
      </c>
      <c r="T140" s="120">
        <v>106.44817569999999</v>
      </c>
      <c r="U140" s="120">
        <v>383.25865716999999</v>
      </c>
      <c r="V140" s="120">
        <v>473.05530091000003</v>
      </c>
      <c r="W140" s="120"/>
      <c r="X140" s="120"/>
      <c r="Y140" s="120"/>
      <c r="Z140" s="120"/>
      <c r="AA140" s="120"/>
      <c r="AB140" s="120"/>
    </row>
    <row r="141" spans="1:28">
      <c r="A141" s="62">
        <v>44501</v>
      </c>
      <c r="B141" s="120">
        <v>5080.6397463000003</v>
      </c>
      <c r="C141" s="120">
        <v>4241.8912689899998</v>
      </c>
      <c r="D141" s="120">
        <v>4178.0770404200002</v>
      </c>
      <c r="E141" s="120">
        <v>2032.14651471</v>
      </c>
      <c r="F141" s="120">
        <v>1713.8885238299999</v>
      </c>
      <c r="G141" s="120">
        <v>432.04200187999999</v>
      </c>
      <c r="H141" s="120">
        <v>63.814228569999997</v>
      </c>
      <c r="I141" s="120">
        <v>15.81434215</v>
      </c>
      <c r="J141" s="120">
        <v>10.3360567</v>
      </c>
      <c r="K141" s="120">
        <v>37.663829720000003</v>
      </c>
      <c r="L141" s="120">
        <v>444.88594652</v>
      </c>
      <c r="M141" s="120">
        <v>327.40723760999998</v>
      </c>
      <c r="N141" s="120">
        <v>0</v>
      </c>
      <c r="O141" s="120">
        <v>9.2367177100000006</v>
      </c>
      <c r="P141" s="120">
        <v>318.17051989999999</v>
      </c>
      <c r="Q141" s="120">
        <v>117.47870890999999</v>
      </c>
      <c r="R141" s="120">
        <v>7.8309875499999997</v>
      </c>
      <c r="S141" s="120">
        <v>1.43334633</v>
      </c>
      <c r="T141" s="120">
        <v>108.21437503</v>
      </c>
      <c r="U141" s="120">
        <v>393.86253078999999</v>
      </c>
      <c r="V141" s="120">
        <v>481.82048522999997</v>
      </c>
      <c r="W141" s="120"/>
      <c r="X141" s="120"/>
      <c r="Y141" s="120"/>
      <c r="Z141" s="120"/>
      <c r="AA141" s="120"/>
      <c r="AB141" s="120"/>
    </row>
    <row r="142" spans="1:28">
      <c r="A142" s="62">
        <v>44531</v>
      </c>
      <c r="B142" s="120">
        <v>5100.0851217700001</v>
      </c>
      <c r="C142" s="120">
        <v>4221.8419395800001</v>
      </c>
      <c r="D142" s="120">
        <v>4158.2627842600004</v>
      </c>
      <c r="E142" s="120">
        <v>2038.4441419899999</v>
      </c>
      <c r="F142" s="120">
        <v>1685.65105417</v>
      </c>
      <c r="G142" s="120">
        <v>434.16758809999999</v>
      </c>
      <c r="H142" s="120">
        <v>63.579155319999998</v>
      </c>
      <c r="I142" s="120">
        <v>15.870985599999999</v>
      </c>
      <c r="J142" s="120">
        <v>10.37583978</v>
      </c>
      <c r="K142" s="120">
        <v>37.332329940000001</v>
      </c>
      <c r="L142" s="120">
        <v>448.98695848</v>
      </c>
      <c r="M142" s="120">
        <v>339.29036372000002</v>
      </c>
      <c r="N142" s="120">
        <v>0</v>
      </c>
      <c r="O142" s="120">
        <v>8.8878430300000009</v>
      </c>
      <c r="P142" s="120">
        <v>330.40252069000002</v>
      </c>
      <c r="Q142" s="120">
        <v>109.69659476</v>
      </c>
      <c r="R142" s="120">
        <v>0</v>
      </c>
      <c r="S142" s="120">
        <v>1.43798067</v>
      </c>
      <c r="T142" s="120">
        <v>108.25861408999999</v>
      </c>
      <c r="U142" s="120">
        <v>429.25622370999997</v>
      </c>
      <c r="V142" s="120">
        <v>490.4603717</v>
      </c>
      <c r="W142" s="120"/>
      <c r="X142" s="120"/>
      <c r="Y142" s="120"/>
      <c r="Z142" s="120"/>
      <c r="AA142" s="120"/>
      <c r="AB142" s="120"/>
    </row>
    <row r="143" spans="1:28">
      <c r="A143" s="62">
        <v>44562</v>
      </c>
      <c r="B143" s="120">
        <v>5241.1049943500002</v>
      </c>
      <c r="C143" s="120">
        <v>4336.9285053399999</v>
      </c>
      <c r="D143" s="120">
        <v>4286.2607627400002</v>
      </c>
      <c r="E143" s="120">
        <v>2123.3751987199998</v>
      </c>
      <c r="F143" s="120">
        <v>1722.7599023299999</v>
      </c>
      <c r="G143" s="120">
        <v>440.12566169000002</v>
      </c>
      <c r="H143" s="120">
        <v>50.667742599999997</v>
      </c>
      <c r="I143" s="120">
        <v>0.34670963999999999</v>
      </c>
      <c r="J143" s="120">
        <v>10.939327410000001</v>
      </c>
      <c r="K143" s="120">
        <v>39.38170555</v>
      </c>
      <c r="L143" s="120">
        <v>461.28634076999998</v>
      </c>
      <c r="M143" s="120">
        <v>350.88261338000001</v>
      </c>
      <c r="N143" s="120">
        <v>0</v>
      </c>
      <c r="O143" s="120">
        <v>8.7927069299999996</v>
      </c>
      <c r="P143" s="120">
        <v>342.08990645</v>
      </c>
      <c r="Q143" s="120">
        <v>110.40372739</v>
      </c>
      <c r="R143" s="120">
        <v>0</v>
      </c>
      <c r="S143" s="120">
        <v>1.76340275</v>
      </c>
      <c r="T143" s="120">
        <v>108.64032464</v>
      </c>
      <c r="U143" s="120">
        <v>442.89014823999997</v>
      </c>
      <c r="V143" s="120">
        <v>489.51950305999998</v>
      </c>
      <c r="W143" s="120"/>
      <c r="X143" s="120"/>
      <c r="Y143" s="120"/>
      <c r="Z143" s="120"/>
      <c r="AA143" s="120"/>
      <c r="AB143" s="120"/>
    </row>
    <row r="144" spans="1:28">
      <c r="A144" s="62">
        <v>44593</v>
      </c>
      <c r="B144" s="120">
        <v>5389.3292507300002</v>
      </c>
      <c r="C144" s="120">
        <v>4459.8497296799997</v>
      </c>
      <c r="D144" s="120">
        <v>4421.78354838</v>
      </c>
      <c r="E144" s="120">
        <v>2201.2482973000001</v>
      </c>
      <c r="F144" s="120">
        <v>1766.0736965000001</v>
      </c>
      <c r="G144" s="120">
        <v>454.46155457999998</v>
      </c>
      <c r="H144" s="120">
        <v>38.066181299999997</v>
      </c>
      <c r="I144" s="120">
        <v>0.36368500999999998</v>
      </c>
      <c r="J144" s="120">
        <v>11.1238457</v>
      </c>
      <c r="K144" s="120">
        <v>26.578650589999999</v>
      </c>
      <c r="L144" s="120">
        <v>467.40718135999998</v>
      </c>
      <c r="M144" s="120">
        <v>359.23676512999998</v>
      </c>
      <c r="N144" s="120">
        <v>0</v>
      </c>
      <c r="O144" s="120">
        <v>9.1818037300000004</v>
      </c>
      <c r="P144" s="120">
        <v>350.05496140000002</v>
      </c>
      <c r="Q144" s="120">
        <v>108.17041623</v>
      </c>
      <c r="R144" s="120">
        <v>0</v>
      </c>
      <c r="S144" s="120">
        <v>1.79126991</v>
      </c>
      <c r="T144" s="120">
        <v>106.37914632</v>
      </c>
      <c r="U144" s="120">
        <v>462.07233968999998</v>
      </c>
      <c r="V144" s="120">
        <v>505.17716432999998</v>
      </c>
      <c r="W144" s="120"/>
      <c r="X144" s="120"/>
      <c r="Y144" s="120"/>
      <c r="Z144" s="120"/>
      <c r="AA144" s="120"/>
      <c r="AB144" s="120"/>
    </row>
    <row r="145" spans="1:28">
      <c r="A145" s="62">
        <v>44621</v>
      </c>
      <c r="B145" s="120">
        <v>5243.8543664199997</v>
      </c>
      <c r="C145" s="120">
        <v>4323.52233875</v>
      </c>
      <c r="D145" s="120">
        <v>4285.3985180199998</v>
      </c>
      <c r="E145" s="120">
        <v>2110.81756073</v>
      </c>
      <c r="F145" s="120">
        <v>1714.22725965</v>
      </c>
      <c r="G145" s="120">
        <v>460.35369764000001</v>
      </c>
      <c r="H145" s="120">
        <v>38.123820729999998</v>
      </c>
      <c r="I145" s="120">
        <v>0.44287578999999999</v>
      </c>
      <c r="J145" s="120">
        <v>11.11670588</v>
      </c>
      <c r="K145" s="120">
        <v>26.564239059999998</v>
      </c>
      <c r="L145" s="120">
        <v>465.07531896</v>
      </c>
      <c r="M145" s="120">
        <v>356.89847684</v>
      </c>
      <c r="N145" s="120">
        <v>0</v>
      </c>
      <c r="O145" s="120">
        <v>9.0909794000000002</v>
      </c>
      <c r="P145" s="120">
        <v>347.80749744000002</v>
      </c>
      <c r="Q145" s="120">
        <v>108.17684212</v>
      </c>
      <c r="R145" s="120">
        <v>0</v>
      </c>
      <c r="S145" s="120">
        <v>1.79126991</v>
      </c>
      <c r="T145" s="120">
        <v>106.38557221000001</v>
      </c>
      <c r="U145" s="120">
        <v>455.25670871</v>
      </c>
      <c r="V145" s="120">
        <v>502.19956768999998</v>
      </c>
      <c r="W145" s="120"/>
      <c r="X145" s="120"/>
      <c r="Y145" s="120"/>
      <c r="Z145" s="120"/>
      <c r="AA145" s="120"/>
      <c r="AB145" s="120"/>
    </row>
    <row r="146" spans="1:28">
      <c r="A146" s="62">
        <v>44652</v>
      </c>
      <c r="B146" s="120">
        <v>5146.2645066900004</v>
      </c>
      <c r="C146" s="120">
        <v>4242.0831611399999</v>
      </c>
      <c r="D146" s="120">
        <v>4206.3004441700004</v>
      </c>
      <c r="E146" s="120">
        <v>2121.3693970099998</v>
      </c>
      <c r="F146" s="120">
        <v>1633.03609624</v>
      </c>
      <c r="G146" s="120">
        <v>451.89495091999999</v>
      </c>
      <c r="H146" s="120">
        <v>35.782716970000003</v>
      </c>
      <c r="I146" s="120">
        <v>0.36735907000000001</v>
      </c>
      <c r="J146" s="120">
        <v>9.5801454699999997</v>
      </c>
      <c r="K146" s="120">
        <v>25.835212429999999</v>
      </c>
      <c r="L146" s="120">
        <v>458.54940336999999</v>
      </c>
      <c r="M146" s="120">
        <v>353.54508117</v>
      </c>
      <c r="N146" s="120">
        <v>0</v>
      </c>
      <c r="O146" s="120">
        <v>8.8340771399999998</v>
      </c>
      <c r="P146" s="120">
        <v>344.71100403000003</v>
      </c>
      <c r="Q146" s="120">
        <v>105.0043222</v>
      </c>
      <c r="R146" s="120">
        <v>0</v>
      </c>
      <c r="S146" s="120">
        <v>1.79126991</v>
      </c>
      <c r="T146" s="120">
        <v>103.21305228999999</v>
      </c>
      <c r="U146" s="120">
        <v>445.63194218000001</v>
      </c>
      <c r="V146" s="120">
        <v>483.58336492000001</v>
      </c>
      <c r="W146" s="120"/>
      <c r="X146" s="120"/>
      <c r="Y146" s="120"/>
      <c r="Z146" s="120"/>
      <c r="AA146" s="120"/>
      <c r="AB146" s="120"/>
    </row>
    <row r="147" spans="1:28">
      <c r="A147" s="62">
        <v>44682</v>
      </c>
      <c r="B147" s="120">
        <v>5090.4102060599998</v>
      </c>
      <c r="C147" s="120">
        <v>4194.3187674999999</v>
      </c>
      <c r="D147" s="120">
        <v>4158.5111006099996</v>
      </c>
      <c r="E147" s="120">
        <v>2096.47670049</v>
      </c>
      <c r="F147" s="120">
        <v>1621.75243045</v>
      </c>
      <c r="G147" s="120">
        <v>440.28196967000002</v>
      </c>
      <c r="H147" s="120">
        <v>35.80766689</v>
      </c>
      <c r="I147" s="120">
        <v>0.38141330000000001</v>
      </c>
      <c r="J147" s="120">
        <v>9.5899421199999999</v>
      </c>
      <c r="K147" s="120">
        <v>25.836311469999998</v>
      </c>
      <c r="L147" s="120">
        <v>453.36611329999999</v>
      </c>
      <c r="M147" s="120">
        <v>349.05390965999999</v>
      </c>
      <c r="N147" s="120">
        <v>0</v>
      </c>
      <c r="O147" s="120">
        <v>8.3505613400000005</v>
      </c>
      <c r="P147" s="120">
        <v>340.70334831999998</v>
      </c>
      <c r="Q147" s="120">
        <v>104.31220364000001</v>
      </c>
      <c r="R147" s="120">
        <v>0</v>
      </c>
      <c r="S147" s="120">
        <v>1.79126991</v>
      </c>
      <c r="T147" s="120">
        <v>102.52093373</v>
      </c>
      <c r="U147" s="120">
        <v>442.72532525999998</v>
      </c>
      <c r="V147" s="120">
        <v>457.58760014000001</v>
      </c>
      <c r="W147" s="120"/>
      <c r="X147" s="120"/>
      <c r="Y147" s="120"/>
      <c r="Z147" s="120"/>
      <c r="AA147" s="120"/>
      <c r="AB147" s="120"/>
    </row>
    <row r="148" spans="1:28">
      <c r="A148" s="62">
        <v>44713</v>
      </c>
      <c r="B148" s="120">
        <v>4968.6521983700004</v>
      </c>
      <c r="C148" s="120">
        <v>4173.3790129999998</v>
      </c>
      <c r="D148" s="120">
        <v>4128.1931481499996</v>
      </c>
      <c r="E148" s="120">
        <v>1963.60142372</v>
      </c>
      <c r="F148" s="120">
        <v>1596.17232186</v>
      </c>
      <c r="G148" s="120">
        <v>568.41940256999999</v>
      </c>
      <c r="H148" s="120">
        <v>45.185864850000002</v>
      </c>
      <c r="I148" s="120">
        <v>0.37784432000000001</v>
      </c>
      <c r="J148" s="120">
        <v>9.2122456499999998</v>
      </c>
      <c r="K148" s="120">
        <v>35.59577488</v>
      </c>
      <c r="L148" s="120">
        <v>344.42185325000003</v>
      </c>
      <c r="M148" s="120">
        <v>260.91139281</v>
      </c>
      <c r="N148" s="120">
        <v>0</v>
      </c>
      <c r="O148" s="120">
        <v>7.9227946999999999</v>
      </c>
      <c r="P148" s="120">
        <v>252.98859811</v>
      </c>
      <c r="Q148" s="120">
        <v>83.510460440000003</v>
      </c>
      <c r="R148" s="120">
        <v>0</v>
      </c>
      <c r="S148" s="120">
        <v>1.79126991</v>
      </c>
      <c r="T148" s="120">
        <v>81.719190530000006</v>
      </c>
      <c r="U148" s="120">
        <v>450.85133212</v>
      </c>
      <c r="V148" s="120">
        <v>448.3960434</v>
      </c>
      <c r="W148" s="120"/>
      <c r="X148" s="120"/>
      <c r="Y148" s="120"/>
      <c r="Z148" s="120"/>
      <c r="AA148" s="120"/>
      <c r="AB148" s="120"/>
    </row>
    <row r="149" spans="1:28">
      <c r="A149" s="62">
        <v>44743</v>
      </c>
      <c r="B149" s="120">
        <v>4879.1926122799996</v>
      </c>
      <c r="C149" s="120">
        <v>4001.0903735299999</v>
      </c>
      <c r="D149" s="120">
        <v>3949.71201019</v>
      </c>
      <c r="E149" s="120">
        <v>1980.23959868</v>
      </c>
      <c r="F149" s="120">
        <v>1519.9442689499999</v>
      </c>
      <c r="G149" s="120">
        <v>449.52814255999999</v>
      </c>
      <c r="H149" s="120">
        <v>51.37836334</v>
      </c>
      <c r="I149" s="120">
        <v>0.48476636000000001</v>
      </c>
      <c r="J149" s="120">
        <v>11.51366221</v>
      </c>
      <c r="K149" s="120">
        <v>39.379934769999998</v>
      </c>
      <c r="L149" s="120">
        <v>436.52996617999997</v>
      </c>
      <c r="M149" s="120">
        <v>328.43977587000001</v>
      </c>
      <c r="N149" s="120">
        <v>0</v>
      </c>
      <c r="O149" s="120">
        <v>7.1803651000000004</v>
      </c>
      <c r="P149" s="120">
        <v>321.25941076999999</v>
      </c>
      <c r="Q149" s="120">
        <v>108.09019031</v>
      </c>
      <c r="R149" s="120">
        <v>0.31383866999999999</v>
      </c>
      <c r="S149" s="120">
        <v>1.9212952299999999</v>
      </c>
      <c r="T149" s="120">
        <v>105.85505641</v>
      </c>
      <c r="U149" s="120">
        <v>441.57227257</v>
      </c>
      <c r="V149" s="120">
        <v>462.45555359999997</v>
      </c>
      <c r="W149" s="120"/>
      <c r="X149" s="120"/>
      <c r="Y149" s="120"/>
      <c r="Z149" s="120"/>
      <c r="AA149" s="120"/>
      <c r="AB149" s="120"/>
    </row>
    <row r="150" spans="1:28">
      <c r="A150" s="62">
        <v>44774</v>
      </c>
      <c r="B150" s="120">
        <v>4783.4129232499999</v>
      </c>
      <c r="C150" s="120">
        <v>3931.5926235400002</v>
      </c>
      <c r="D150" s="120">
        <v>3880.1169135700002</v>
      </c>
      <c r="E150" s="120">
        <v>1977.12491183</v>
      </c>
      <c r="F150" s="120">
        <v>1471.9016807</v>
      </c>
      <c r="G150" s="120">
        <v>431.09032103999999</v>
      </c>
      <c r="H150" s="120">
        <v>51.475709969999997</v>
      </c>
      <c r="I150" s="120">
        <v>0.57131750000000003</v>
      </c>
      <c r="J150" s="120">
        <v>11.517170699999999</v>
      </c>
      <c r="K150" s="120">
        <v>39.387221769999996</v>
      </c>
      <c r="L150" s="120">
        <v>431.41589217000001</v>
      </c>
      <c r="M150" s="120">
        <v>323.35777235</v>
      </c>
      <c r="N150" s="120">
        <v>2.4413400000000002E-3</v>
      </c>
      <c r="O150" s="120">
        <v>6.8533547099999996</v>
      </c>
      <c r="P150" s="120">
        <v>316.50197630000002</v>
      </c>
      <c r="Q150" s="120">
        <v>108.05811982</v>
      </c>
      <c r="R150" s="120">
        <v>0</v>
      </c>
      <c r="S150" s="120">
        <v>2.2351339000000001</v>
      </c>
      <c r="T150" s="120">
        <v>105.82298591999999</v>
      </c>
      <c r="U150" s="120">
        <v>420.40440754000002</v>
      </c>
      <c r="V150" s="120">
        <v>470.06532551999999</v>
      </c>
      <c r="W150" s="120"/>
      <c r="X150" s="120"/>
      <c r="Y150" s="120"/>
      <c r="Z150" s="120"/>
      <c r="AA150" s="120"/>
      <c r="AB150" s="120"/>
    </row>
    <row r="151" spans="1:28">
      <c r="A151" s="62">
        <v>44805</v>
      </c>
      <c r="B151" s="120">
        <v>4687.7256028600004</v>
      </c>
      <c r="C151" s="120">
        <v>3861.3046221</v>
      </c>
      <c r="D151" s="120">
        <v>3807.8417060800002</v>
      </c>
      <c r="E151" s="120">
        <v>1971.11654159</v>
      </c>
      <c r="F151" s="120">
        <v>1413.6521016500001</v>
      </c>
      <c r="G151" s="120">
        <v>423.07306283999998</v>
      </c>
      <c r="H151" s="120">
        <v>53.462916020000002</v>
      </c>
      <c r="I151" s="120">
        <v>1.2798226699999999</v>
      </c>
      <c r="J151" s="120">
        <v>11.51698481</v>
      </c>
      <c r="K151" s="120">
        <v>40.666108540000003</v>
      </c>
      <c r="L151" s="120">
        <v>422.23989473</v>
      </c>
      <c r="M151" s="120">
        <v>317.30762964000002</v>
      </c>
      <c r="N151" s="120">
        <v>0</v>
      </c>
      <c r="O151" s="120">
        <v>6.5979156300000001</v>
      </c>
      <c r="P151" s="120">
        <v>310.70971401000003</v>
      </c>
      <c r="Q151" s="120">
        <v>104.93226509</v>
      </c>
      <c r="R151" s="120">
        <v>0</v>
      </c>
      <c r="S151" s="120">
        <v>2.2351339000000001</v>
      </c>
      <c r="T151" s="120">
        <v>102.69713118999999</v>
      </c>
      <c r="U151" s="120">
        <v>404.18108603000002</v>
      </c>
      <c r="V151" s="120">
        <v>466.52956317000002</v>
      </c>
      <c r="W151" s="120"/>
      <c r="X151" s="120"/>
      <c r="Y151" s="120"/>
      <c r="Z151" s="120"/>
      <c r="AA151" s="120"/>
      <c r="AB151" s="120"/>
    </row>
    <row r="152" spans="1:28">
      <c r="A152" s="62">
        <v>44835</v>
      </c>
      <c r="B152" s="120">
        <v>4625.3733878499997</v>
      </c>
      <c r="C152" s="120">
        <v>3798.1673397</v>
      </c>
      <c r="D152" s="120">
        <v>3745.1824622300001</v>
      </c>
      <c r="E152" s="120">
        <v>1947.2709739100001</v>
      </c>
      <c r="F152" s="120">
        <v>1384.8534764000001</v>
      </c>
      <c r="G152" s="120">
        <v>413.05801192000001</v>
      </c>
      <c r="H152" s="120">
        <v>52.984877470000001</v>
      </c>
      <c r="I152" s="120">
        <v>0.78273424000000003</v>
      </c>
      <c r="J152" s="120">
        <v>11.505469440000001</v>
      </c>
      <c r="K152" s="120">
        <v>40.696673789999998</v>
      </c>
      <c r="L152" s="120">
        <v>434.95834760000002</v>
      </c>
      <c r="M152" s="120">
        <v>329.47572987000001</v>
      </c>
      <c r="N152" s="120">
        <v>0</v>
      </c>
      <c r="O152" s="120">
        <v>6.3200011800000002</v>
      </c>
      <c r="P152" s="120">
        <v>323.15572868999999</v>
      </c>
      <c r="Q152" s="120">
        <v>105.48261773</v>
      </c>
      <c r="R152" s="120">
        <v>0</v>
      </c>
      <c r="S152" s="120">
        <v>1.34083928</v>
      </c>
      <c r="T152" s="120">
        <v>104.14177845</v>
      </c>
      <c r="U152" s="120">
        <v>392.24770054999999</v>
      </c>
      <c r="V152" s="120">
        <v>485.50432046999998</v>
      </c>
      <c r="W152" s="120"/>
      <c r="X152" s="120"/>
      <c r="Y152" s="120"/>
      <c r="Z152" s="120"/>
      <c r="AA152" s="120"/>
      <c r="AB152" s="120"/>
    </row>
  </sheetData>
  <mergeCells count="14">
    <mergeCell ref="M6:T6"/>
    <mergeCell ref="A3:V3"/>
    <mergeCell ref="V6:V8"/>
    <mergeCell ref="A4:C4"/>
    <mergeCell ref="L6:L8"/>
    <mergeCell ref="U6:U8"/>
    <mergeCell ref="B6:B8"/>
    <mergeCell ref="A6:A8"/>
    <mergeCell ref="D6:K6"/>
    <mergeCell ref="D7:G7"/>
    <mergeCell ref="H7:K7"/>
    <mergeCell ref="C6:C8"/>
    <mergeCell ref="M7:P7"/>
    <mergeCell ref="Q7:T7"/>
  </mergeCells>
  <hyperlinks>
    <hyperlink ref="A3" location="'зміст'!A1" display="'зміст'!A1"/>
    <hyperlink ref="A1" location="Зміст!A1" display="Зміст"/>
    <hyperlink ref="A3:V3" location="'на звітну дату'!A1" display="'на звітну дату'!A1"/>
  </hyperlinks>
  <printOptions horizontalCentered="1"/>
  <pageMargins left="0.39370078740157483" right="0.19685039370078741" top="0.39370078740157483" bottom="0.39370078740157483" header="0.19685039370078741" footer="0.19685039370078741"/>
  <pageSetup paperSize="9" scale="82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9" tint="0.39997558519241921"/>
    <outlinePr summaryBelow="0"/>
  </sheetPr>
  <dimension ref="A1:V152"/>
  <sheetViews>
    <sheetView showGridLines="0" zoomScaleNormal="100" zoomScaleSheetLayoutView="100" workbookViewId="0">
      <selection activeCell="A2" sqref="A2"/>
    </sheetView>
  </sheetViews>
  <sheetFormatPr defaultColWidth="9.109375" defaultRowHeight="13.8" outlineLevelRow="1"/>
  <cols>
    <col min="1" max="1" width="8" style="96" customWidth="1"/>
    <col min="2" max="2" width="9.6640625" style="88" customWidth="1"/>
    <col min="3" max="3" width="9.88671875" style="88" customWidth="1"/>
    <col min="4" max="4" width="10.33203125" style="88" customWidth="1"/>
    <col min="5" max="5" width="8.33203125" style="88" customWidth="1"/>
    <col min="6" max="6" width="9.88671875" style="88" customWidth="1"/>
    <col min="7" max="7" width="12" style="88" customWidth="1"/>
    <col min="8" max="8" width="12.33203125" style="88" customWidth="1"/>
    <col min="9" max="9" width="8.88671875" style="88" customWidth="1"/>
    <col min="10" max="10" width="11.33203125" style="88" customWidth="1"/>
    <col min="11" max="11" width="11.44140625" style="88" customWidth="1"/>
    <col min="12" max="12" width="9.5546875" style="88" customWidth="1"/>
    <col min="13" max="13" width="10.88671875" style="88" customWidth="1"/>
    <col min="14" max="14" width="13.5546875" style="88" customWidth="1"/>
    <col min="15" max="15" width="10.33203125" style="88" customWidth="1"/>
    <col min="16" max="16" width="8.109375" style="88" customWidth="1"/>
    <col min="17" max="16384" width="9.109375" style="88"/>
  </cols>
  <sheetData>
    <row r="1" spans="1:22" ht="14.4">
      <c r="A1" s="108" t="s">
        <v>173</v>
      </c>
    </row>
    <row r="2" spans="1:22" ht="5.25" customHeight="1"/>
    <row r="3" spans="1:22" ht="12.75" customHeight="1">
      <c r="A3" s="114" t="s">
        <v>56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2" ht="12.75" customHeight="1">
      <c r="A4" s="216" t="s">
        <v>62</v>
      </c>
      <c r="B4" s="230"/>
      <c r="C4" s="230"/>
      <c r="D4" s="230"/>
    </row>
    <row r="5" spans="1:22" ht="12.75" customHeight="1">
      <c r="A5" s="87" t="s">
        <v>239</v>
      </c>
    </row>
    <row r="6" spans="1:22" ht="12.75" customHeight="1">
      <c r="A6" s="193" t="s">
        <v>0</v>
      </c>
      <c r="B6" s="195" t="s">
        <v>202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6" t="s">
        <v>65</v>
      </c>
      <c r="P6" s="196" t="s">
        <v>67</v>
      </c>
    </row>
    <row r="7" spans="1:22" s="90" customFormat="1">
      <c r="A7" s="194"/>
      <c r="B7" s="191" t="s">
        <v>1</v>
      </c>
      <c r="C7" s="199" t="s">
        <v>2</v>
      </c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7"/>
      <c r="P7" s="198"/>
    </row>
    <row r="8" spans="1:22" s="91" customFormat="1" ht="23.25" customHeight="1">
      <c r="A8" s="194"/>
      <c r="B8" s="191"/>
      <c r="C8" s="191" t="s">
        <v>21</v>
      </c>
      <c r="D8" s="192"/>
      <c r="E8" s="192"/>
      <c r="F8" s="191" t="s">
        <v>22</v>
      </c>
      <c r="G8" s="192"/>
      <c r="H8" s="192"/>
      <c r="I8" s="191" t="s">
        <v>23</v>
      </c>
      <c r="J8" s="192"/>
      <c r="K8" s="192"/>
      <c r="L8" s="191" t="s">
        <v>24</v>
      </c>
      <c r="M8" s="192"/>
      <c r="N8" s="192"/>
      <c r="O8" s="197"/>
      <c r="P8" s="198"/>
    </row>
    <row r="9" spans="1:22" s="91" customFormat="1" ht="69">
      <c r="A9" s="194"/>
      <c r="B9" s="191"/>
      <c r="C9" s="166" t="s">
        <v>13</v>
      </c>
      <c r="D9" s="166" t="s">
        <v>25</v>
      </c>
      <c r="E9" s="166" t="s">
        <v>26</v>
      </c>
      <c r="F9" s="166" t="s">
        <v>13</v>
      </c>
      <c r="G9" s="166" t="s">
        <v>27</v>
      </c>
      <c r="H9" s="166" t="s">
        <v>28</v>
      </c>
      <c r="I9" s="166" t="s">
        <v>13</v>
      </c>
      <c r="J9" s="166" t="s">
        <v>29</v>
      </c>
      <c r="K9" s="166" t="s">
        <v>189</v>
      </c>
      <c r="L9" s="166" t="s">
        <v>13</v>
      </c>
      <c r="M9" s="166" t="s">
        <v>66</v>
      </c>
      <c r="N9" s="166" t="s">
        <v>30</v>
      </c>
      <c r="O9" s="197"/>
      <c r="P9" s="198"/>
    </row>
    <row r="10" spans="1:22" s="91" customFormat="1" collapsed="1">
      <c r="A10" s="92">
        <v>1</v>
      </c>
      <c r="B10" s="93">
        <v>2</v>
      </c>
      <c r="C10" s="92">
        <v>3</v>
      </c>
      <c r="D10" s="93">
        <v>4</v>
      </c>
      <c r="E10" s="92">
        <v>5</v>
      </c>
      <c r="F10" s="93">
        <v>6</v>
      </c>
      <c r="G10" s="92">
        <v>7</v>
      </c>
      <c r="H10" s="93">
        <v>8</v>
      </c>
      <c r="I10" s="92">
        <v>9</v>
      </c>
      <c r="J10" s="93">
        <v>10</v>
      </c>
      <c r="K10" s="92">
        <v>11</v>
      </c>
      <c r="L10" s="93">
        <v>12</v>
      </c>
      <c r="M10" s="92">
        <v>13</v>
      </c>
      <c r="N10" s="93">
        <v>14</v>
      </c>
      <c r="O10" s="92">
        <v>15</v>
      </c>
      <c r="P10" s="93">
        <v>16</v>
      </c>
    </row>
    <row r="11" spans="1:22" s="95" customFormat="1" hidden="1" outlineLevel="1">
      <c r="A11" s="62">
        <v>40544</v>
      </c>
      <c r="B11" s="121">
        <v>5602.50498771</v>
      </c>
      <c r="C11" s="94">
        <v>88.986545430000021</v>
      </c>
      <c r="D11" s="121">
        <v>29.44143107</v>
      </c>
      <c r="E11" s="121">
        <v>59.545114359999999</v>
      </c>
      <c r="F11" s="121">
        <v>46.151793210000001</v>
      </c>
      <c r="G11" s="121">
        <v>13.88100487</v>
      </c>
      <c r="H11" s="121">
        <v>32.270788340000003</v>
      </c>
      <c r="I11" s="121">
        <v>780.9775420200001</v>
      </c>
      <c r="J11" s="121">
        <v>104.1519607</v>
      </c>
      <c r="K11" s="121">
        <v>676.82558132000008</v>
      </c>
      <c r="L11" s="121">
        <v>4686.3891070500003</v>
      </c>
      <c r="M11" s="121">
        <v>4657.5654291499995</v>
      </c>
      <c r="N11" s="121">
        <v>28.823677899999996</v>
      </c>
      <c r="O11" s="121">
        <v>3.0299012599999999</v>
      </c>
      <c r="P11" s="121">
        <v>23.59262133</v>
      </c>
      <c r="Q11" s="122"/>
      <c r="R11" s="122"/>
      <c r="S11" s="122"/>
      <c r="T11" s="122"/>
      <c r="U11" s="122"/>
      <c r="V11" s="122"/>
    </row>
    <row r="12" spans="1:22" s="95" customFormat="1" hidden="1" outlineLevel="1">
      <c r="A12" s="62">
        <v>40575</v>
      </c>
      <c r="B12" s="121">
        <v>5714.5538883400004</v>
      </c>
      <c r="C12" s="94">
        <v>91.400157120000017</v>
      </c>
      <c r="D12" s="121">
        <v>28.27717603</v>
      </c>
      <c r="E12" s="121">
        <v>63.122981090000003</v>
      </c>
      <c r="F12" s="121">
        <v>56.062479700000004</v>
      </c>
      <c r="G12" s="121">
        <v>15.030917880000001</v>
      </c>
      <c r="H12" s="121">
        <v>41.03156182</v>
      </c>
      <c r="I12" s="121">
        <v>823.60223614000006</v>
      </c>
      <c r="J12" s="121">
        <v>107.27568333000001</v>
      </c>
      <c r="K12" s="121">
        <v>716.32655280999995</v>
      </c>
      <c r="L12" s="121">
        <v>4743.4890153799997</v>
      </c>
      <c r="M12" s="121">
        <v>4715.2332500299999</v>
      </c>
      <c r="N12" s="121">
        <v>28.255765350000001</v>
      </c>
      <c r="O12" s="121">
        <v>5.0551681999999998</v>
      </c>
      <c r="P12" s="121">
        <v>29.290469690000002</v>
      </c>
      <c r="Q12" s="122"/>
      <c r="R12" s="122"/>
      <c r="S12" s="122"/>
      <c r="T12" s="122"/>
      <c r="U12" s="122"/>
      <c r="V12" s="122"/>
    </row>
    <row r="13" spans="1:22" s="95" customFormat="1" hidden="1" outlineLevel="1">
      <c r="A13" s="62">
        <v>40603</v>
      </c>
      <c r="B13" s="121">
        <v>5880.3770443900003</v>
      </c>
      <c r="C13" s="94">
        <v>97.82923602000001</v>
      </c>
      <c r="D13" s="121">
        <v>29.797646960000005</v>
      </c>
      <c r="E13" s="121">
        <v>68.031589060000002</v>
      </c>
      <c r="F13" s="121">
        <v>58.509930670000003</v>
      </c>
      <c r="G13" s="121">
        <v>17.97634648</v>
      </c>
      <c r="H13" s="121">
        <v>40.533584189999999</v>
      </c>
      <c r="I13" s="121">
        <v>887.92858044000002</v>
      </c>
      <c r="J13" s="121">
        <v>98.674023869999999</v>
      </c>
      <c r="K13" s="121">
        <v>789.25455657000009</v>
      </c>
      <c r="L13" s="121">
        <v>4836.1092972599999</v>
      </c>
      <c r="M13" s="121">
        <v>4808.8945945300002</v>
      </c>
      <c r="N13" s="121">
        <v>27.214702729999999</v>
      </c>
      <c r="O13" s="121">
        <v>2.3161851800000002</v>
      </c>
      <c r="P13" s="121">
        <v>27.807142579999997</v>
      </c>
      <c r="Q13" s="122"/>
      <c r="R13" s="122"/>
      <c r="S13" s="122"/>
      <c r="T13" s="122"/>
      <c r="U13" s="122"/>
      <c r="V13" s="122"/>
    </row>
    <row r="14" spans="1:22" s="95" customFormat="1" hidden="1" outlineLevel="1">
      <c r="A14" s="62">
        <v>40634</v>
      </c>
      <c r="B14" s="121">
        <v>5876.5752440099996</v>
      </c>
      <c r="C14" s="94">
        <v>90.946433419999991</v>
      </c>
      <c r="D14" s="121">
        <v>30.832814299999999</v>
      </c>
      <c r="E14" s="121">
        <v>60.113619120000003</v>
      </c>
      <c r="F14" s="121">
        <v>70.031178029999992</v>
      </c>
      <c r="G14" s="121">
        <v>19.971531210000002</v>
      </c>
      <c r="H14" s="121">
        <v>50.059646819999998</v>
      </c>
      <c r="I14" s="121">
        <v>875.51211737000006</v>
      </c>
      <c r="J14" s="121">
        <v>106.7977838</v>
      </c>
      <c r="K14" s="121">
        <v>768.71433357000012</v>
      </c>
      <c r="L14" s="121">
        <v>4840.0855151899996</v>
      </c>
      <c r="M14" s="121">
        <v>4812.9527018099998</v>
      </c>
      <c r="N14" s="121">
        <v>27.132813379999998</v>
      </c>
      <c r="O14" s="121">
        <v>1.9344974699999999</v>
      </c>
      <c r="P14" s="121">
        <v>29.298511940000001</v>
      </c>
      <c r="Q14" s="122"/>
      <c r="R14" s="122"/>
      <c r="S14" s="122"/>
      <c r="T14" s="122"/>
      <c r="U14" s="122"/>
      <c r="V14" s="122"/>
    </row>
    <row r="15" spans="1:22" s="95" customFormat="1" hidden="1" outlineLevel="1">
      <c r="A15" s="62">
        <v>40664</v>
      </c>
      <c r="B15" s="121">
        <v>5967.6091442400002</v>
      </c>
      <c r="C15" s="94">
        <v>89.305264539999996</v>
      </c>
      <c r="D15" s="121">
        <v>31.552104270000001</v>
      </c>
      <c r="E15" s="121">
        <v>57.753160269999995</v>
      </c>
      <c r="F15" s="121">
        <v>72.88809929</v>
      </c>
      <c r="G15" s="121">
        <v>20.501047749999998</v>
      </c>
      <c r="H15" s="121">
        <v>52.387051540000002</v>
      </c>
      <c r="I15" s="121">
        <v>915.25111437999999</v>
      </c>
      <c r="J15" s="121">
        <v>94.354974389999981</v>
      </c>
      <c r="K15" s="121">
        <v>820.89613999000005</v>
      </c>
      <c r="L15" s="121">
        <v>4890.1646660300003</v>
      </c>
      <c r="M15" s="121">
        <v>4862.5226911199998</v>
      </c>
      <c r="N15" s="121">
        <v>27.641974909999998</v>
      </c>
      <c r="O15" s="121">
        <v>2.98649969</v>
      </c>
      <c r="P15" s="121">
        <v>20.755573800000001</v>
      </c>
      <c r="Q15" s="122"/>
      <c r="R15" s="122"/>
      <c r="S15" s="122"/>
      <c r="T15" s="122"/>
      <c r="U15" s="122"/>
      <c r="V15" s="122"/>
    </row>
    <row r="16" spans="1:22" s="95" customFormat="1" hidden="1" outlineLevel="1">
      <c r="A16" s="62">
        <v>40695</v>
      </c>
      <c r="B16" s="121">
        <v>6074.8150192800003</v>
      </c>
      <c r="C16" s="94">
        <v>85.293964849999995</v>
      </c>
      <c r="D16" s="121">
        <v>32.533991549999996</v>
      </c>
      <c r="E16" s="121">
        <v>52.759973299999999</v>
      </c>
      <c r="F16" s="121">
        <v>70.153881049999995</v>
      </c>
      <c r="G16" s="121">
        <v>18.127005840000002</v>
      </c>
      <c r="H16" s="121">
        <v>52.02687521</v>
      </c>
      <c r="I16" s="121">
        <v>926.30021899999986</v>
      </c>
      <c r="J16" s="121">
        <v>100.55902052999998</v>
      </c>
      <c r="K16" s="121">
        <v>825.74119846999997</v>
      </c>
      <c r="L16" s="121">
        <v>4993.0669543799995</v>
      </c>
      <c r="M16" s="121">
        <v>4964.9926091799998</v>
      </c>
      <c r="N16" s="121">
        <v>28.0743452</v>
      </c>
      <c r="O16" s="121">
        <v>3.7296709200000002</v>
      </c>
      <c r="P16" s="121">
        <v>22.062586449999998</v>
      </c>
      <c r="Q16" s="122"/>
      <c r="R16" s="122"/>
      <c r="S16" s="122"/>
      <c r="T16" s="122"/>
      <c r="U16" s="122"/>
      <c r="V16" s="122"/>
    </row>
    <row r="17" spans="1:22" s="95" customFormat="1" hidden="1" outlineLevel="1">
      <c r="A17" s="62">
        <v>40725</v>
      </c>
      <c r="B17" s="121">
        <v>6047.0890440800003</v>
      </c>
      <c r="C17" s="94">
        <v>84.193485489999986</v>
      </c>
      <c r="D17" s="121">
        <v>33.351982450000001</v>
      </c>
      <c r="E17" s="121">
        <v>50.841503039999999</v>
      </c>
      <c r="F17" s="121">
        <v>69.8483248</v>
      </c>
      <c r="G17" s="121">
        <v>18.631181480000002</v>
      </c>
      <c r="H17" s="121">
        <v>51.217143319999998</v>
      </c>
      <c r="I17" s="121">
        <v>887.12166708999996</v>
      </c>
      <c r="J17" s="121">
        <v>80.844709639999991</v>
      </c>
      <c r="K17" s="121">
        <v>806.27695744999994</v>
      </c>
      <c r="L17" s="121">
        <v>5005.9255666999998</v>
      </c>
      <c r="M17" s="121">
        <v>4977.9693655199999</v>
      </c>
      <c r="N17" s="121">
        <v>27.956201179999997</v>
      </c>
      <c r="O17" s="121">
        <v>3.0588334100000001</v>
      </c>
      <c r="P17" s="121">
        <v>22.664787959999998</v>
      </c>
      <c r="Q17" s="122"/>
      <c r="R17" s="122"/>
      <c r="S17" s="122"/>
      <c r="T17" s="122"/>
      <c r="U17" s="122"/>
      <c r="V17" s="122"/>
    </row>
    <row r="18" spans="1:22" s="95" customFormat="1" hidden="1" outlineLevel="1">
      <c r="A18" s="62">
        <v>40756</v>
      </c>
      <c r="B18" s="121">
        <v>6128.0753549999999</v>
      </c>
      <c r="C18" s="94">
        <v>87.946086959999988</v>
      </c>
      <c r="D18" s="121">
        <v>32.44955831</v>
      </c>
      <c r="E18" s="121">
        <v>55.496528650000002</v>
      </c>
      <c r="F18" s="121">
        <v>73.396655140000007</v>
      </c>
      <c r="G18" s="121">
        <v>19.083383269999999</v>
      </c>
      <c r="H18" s="121">
        <v>54.313271869999994</v>
      </c>
      <c r="I18" s="121">
        <v>973.5353520299999</v>
      </c>
      <c r="J18" s="121">
        <v>87.432126859999997</v>
      </c>
      <c r="K18" s="121">
        <v>886.10322516999997</v>
      </c>
      <c r="L18" s="121">
        <v>4993.1972608699998</v>
      </c>
      <c r="M18" s="121">
        <v>4961.5669103199998</v>
      </c>
      <c r="N18" s="121">
        <v>31.630350549999999</v>
      </c>
      <c r="O18" s="121">
        <v>1.70483911</v>
      </c>
      <c r="P18" s="121">
        <v>21.72257059</v>
      </c>
      <c r="Q18" s="122"/>
      <c r="R18" s="122"/>
      <c r="S18" s="122"/>
      <c r="T18" s="122"/>
      <c r="U18" s="122"/>
      <c r="V18" s="122"/>
    </row>
    <row r="19" spans="1:22" s="95" customFormat="1" hidden="1" outlineLevel="1">
      <c r="A19" s="62">
        <v>40787</v>
      </c>
      <c r="B19" s="121">
        <v>5845.1589573499996</v>
      </c>
      <c r="C19" s="94">
        <v>86.507340479999996</v>
      </c>
      <c r="D19" s="121">
        <v>32.79793446</v>
      </c>
      <c r="E19" s="121">
        <v>53.709406020000003</v>
      </c>
      <c r="F19" s="121">
        <v>74.320698809999996</v>
      </c>
      <c r="G19" s="121">
        <v>17.5827457</v>
      </c>
      <c r="H19" s="121">
        <v>56.737953109999999</v>
      </c>
      <c r="I19" s="121">
        <v>839.59455165999998</v>
      </c>
      <c r="J19" s="121">
        <v>78.381205109999996</v>
      </c>
      <c r="K19" s="121">
        <v>761.21334654999998</v>
      </c>
      <c r="L19" s="121">
        <v>4844.7363664000004</v>
      </c>
      <c r="M19" s="121">
        <v>4812.50110408</v>
      </c>
      <c r="N19" s="121">
        <v>32.235262319999997</v>
      </c>
      <c r="O19" s="121">
        <v>2.2753695199999999</v>
      </c>
      <c r="P19" s="121">
        <v>19.46957398</v>
      </c>
      <c r="Q19" s="122"/>
      <c r="R19" s="122"/>
      <c r="S19" s="122"/>
      <c r="T19" s="122"/>
      <c r="U19" s="122"/>
      <c r="V19" s="122"/>
    </row>
    <row r="20" spans="1:22" s="95" customFormat="1" hidden="1" outlineLevel="1">
      <c r="A20" s="62">
        <v>40817</v>
      </c>
      <c r="B20" s="121">
        <v>6025.6830267400001</v>
      </c>
      <c r="C20" s="94">
        <v>71.482914520000008</v>
      </c>
      <c r="D20" s="121">
        <v>30.862891600000001</v>
      </c>
      <c r="E20" s="121">
        <v>40.620022919999997</v>
      </c>
      <c r="F20" s="121">
        <v>75.715921660000006</v>
      </c>
      <c r="G20" s="121">
        <v>20.65409816</v>
      </c>
      <c r="H20" s="121">
        <v>55.061823500000003</v>
      </c>
      <c r="I20" s="121">
        <v>949.36223836000011</v>
      </c>
      <c r="J20" s="121">
        <v>78.637389290000002</v>
      </c>
      <c r="K20" s="121">
        <v>870.72484907</v>
      </c>
      <c r="L20" s="121">
        <v>4929.1219522000001</v>
      </c>
      <c r="M20" s="121">
        <v>4896.6115147300006</v>
      </c>
      <c r="N20" s="121">
        <v>32.510437469999999</v>
      </c>
      <c r="O20" s="121">
        <v>2.0269382</v>
      </c>
      <c r="P20" s="121">
        <v>17.865000330000001</v>
      </c>
      <c r="Q20" s="122"/>
      <c r="R20" s="122"/>
      <c r="S20" s="122"/>
      <c r="T20" s="122"/>
      <c r="U20" s="122"/>
      <c r="V20" s="122"/>
    </row>
    <row r="21" spans="1:22" s="95" customFormat="1" hidden="1" outlineLevel="1">
      <c r="A21" s="62">
        <v>40848</v>
      </c>
      <c r="B21" s="121">
        <v>6084.9475163099996</v>
      </c>
      <c r="C21" s="94">
        <v>66.504039090000006</v>
      </c>
      <c r="D21" s="121">
        <v>31.742054159999999</v>
      </c>
      <c r="E21" s="121">
        <v>34.761984929999997</v>
      </c>
      <c r="F21" s="121">
        <v>75.907288780000002</v>
      </c>
      <c r="G21" s="121">
        <v>25.897349329999997</v>
      </c>
      <c r="H21" s="121">
        <v>50.009939449999997</v>
      </c>
      <c r="I21" s="121">
        <v>981.07671409999989</v>
      </c>
      <c r="J21" s="121">
        <v>96.92438503999999</v>
      </c>
      <c r="K21" s="121">
        <v>884.15232905999994</v>
      </c>
      <c r="L21" s="121">
        <v>4961.4594743399994</v>
      </c>
      <c r="M21" s="121">
        <v>4929.3107306100001</v>
      </c>
      <c r="N21" s="121">
        <v>32.14874373</v>
      </c>
      <c r="O21" s="121">
        <v>2.2522819699999999</v>
      </c>
      <c r="P21" s="121">
        <v>19.449765759999998</v>
      </c>
      <c r="Q21" s="122"/>
      <c r="R21" s="122"/>
      <c r="S21" s="122"/>
      <c r="T21" s="122"/>
      <c r="U21" s="122"/>
      <c r="V21" s="122"/>
    </row>
    <row r="22" spans="1:22" s="95" customFormat="1" hidden="1" outlineLevel="1">
      <c r="A22" s="62">
        <v>40878</v>
      </c>
      <c r="B22" s="121">
        <v>5944.8382380399999</v>
      </c>
      <c r="C22" s="94">
        <v>62.457544620000007</v>
      </c>
      <c r="D22" s="121">
        <v>31.497353880000002</v>
      </c>
      <c r="E22" s="121">
        <v>30.960190739999998</v>
      </c>
      <c r="F22" s="121">
        <v>16.44754154</v>
      </c>
      <c r="G22" s="121">
        <v>15.973304180000001</v>
      </c>
      <c r="H22" s="121">
        <v>0.47423736</v>
      </c>
      <c r="I22" s="121">
        <v>823.83022128999994</v>
      </c>
      <c r="J22" s="121">
        <v>107.05461687</v>
      </c>
      <c r="K22" s="121">
        <v>716.77560442000004</v>
      </c>
      <c r="L22" s="121">
        <v>5042.1029305900001</v>
      </c>
      <c r="M22" s="121">
        <v>5013.2951888400003</v>
      </c>
      <c r="N22" s="121">
        <v>28.807741750000002</v>
      </c>
      <c r="O22" s="121">
        <v>1.5162010500000001</v>
      </c>
      <c r="P22" s="121">
        <v>17.29156635</v>
      </c>
      <c r="Q22" s="122"/>
      <c r="R22" s="122"/>
      <c r="S22" s="122"/>
      <c r="T22" s="122"/>
      <c r="U22" s="122"/>
      <c r="V22" s="122"/>
    </row>
    <row r="23" spans="1:22" s="95" customFormat="1" hidden="1" outlineLevel="1">
      <c r="A23" s="62">
        <v>40909</v>
      </c>
      <c r="B23" s="121">
        <v>6257.5404886799997</v>
      </c>
      <c r="C23" s="94">
        <v>80.435948390000021</v>
      </c>
      <c r="D23" s="121">
        <v>34.285174390000002</v>
      </c>
      <c r="E23" s="121">
        <v>46.150774000000006</v>
      </c>
      <c r="F23" s="121">
        <v>61.644062560000002</v>
      </c>
      <c r="G23" s="121">
        <v>20.71439603</v>
      </c>
      <c r="H23" s="121">
        <v>40.929666530000006</v>
      </c>
      <c r="I23" s="121">
        <v>925.75078218999988</v>
      </c>
      <c r="J23" s="121">
        <v>96.576824830000007</v>
      </c>
      <c r="K23" s="121">
        <v>829.17395736000003</v>
      </c>
      <c r="L23" s="121">
        <v>5189.7096955399993</v>
      </c>
      <c r="M23" s="121">
        <v>5158.1407224300001</v>
      </c>
      <c r="N23" s="121">
        <v>31.568973110000002</v>
      </c>
      <c r="O23" s="121">
        <v>1.2629431200000001</v>
      </c>
      <c r="P23" s="121">
        <v>17.889914789999999</v>
      </c>
      <c r="Q23" s="122"/>
      <c r="R23" s="122"/>
      <c r="S23" s="122"/>
      <c r="T23" s="122"/>
      <c r="U23" s="122"/>
      <c r="V23" s="122"/>
    </row>
    <row r="24" spans="1:22" s="95" customFormat="1" hidden="1" outlineLevel="1">
      <c r="A24" s="62">
        <v>40940</v>
      </c>
      <c r="B24" s="121">
        <v>6378.4087187499999</v>
      </c>
      <c r="C24" s="94">
        <v>74.606062800000018</v>
      </c>
      <c r="D24" s="121">
        <v>31.541986529999999</v>
      </c>
      <c r="E24" s="121">
        <v>43.064076269999994</v>
      </c>
      <c r="F24" s="121">
        <v>64.250814869999999</v>
      </c>
      <c r="G24" s="121">
        <v>19.184821230000001</v>
      </c>
      <c r="H24" s="121">
        <v>45.065993640000002</v>
      </c>
      <c r="I24" s="121">
        <v>913.67736604999993</v>
      </c>
      <c r="J24" s="121">
        <v>112.46957192000002</v>
      </c>
      <c r="K24" s="121">
        <v>801.20779412999991</v>
      </c>
      <c r="L24" s="121">
        <v>5325.8744750300002</v>
      </c>
      <c r="M24" s="121">
        <v>5293.4290652899999</v>
      </c>
      <c r="N24" s="121">
        <v>32.445409739999995</v>
      </c>
      <c r="O24" s="121">
        <v>2.70899519</v>
      </c>
      <c r="P24" s="121">
        <v>18.8859274</v>
      </c>
      <c r="Q24" s="122"/>
      <c r="R24" s="122"/>
      <c r="S24" s="122"/>
      <c r="T24" s="122"/>
      <c r="U24" s="122"/>
      <c r="V24" s="122"/>
    </row>
    <row r="25" spans="1:22" s="95" customFormat="1" hidden="1" outlineLevel="1">
      <c r="A25" s="62">
        <v>40969</v>
      </c>
      <c r="B25" s="121">
        <v>6432.8812829600001</v>
      </c>
      <c r="C25" s="94">
        <v>74.172272020000008</v>
      </c>
      <c r="D25" s="121">
        <v>29.670077240000001</v>
      </c>
      <c r="E25" s="121">
        <v>44.502194779999996</v>
      </c>
      <c r="F25" s="121">
        <v>77.163539509999993</v>
      </c>
      <c r="G25" s="121">
        <v>30.82541956</v>
      </c>
      <c r="H25" s="121">
        <v>46.338119949999999</v>
      </c>
      <c r="I25" s="121">
        <v>878.11972706999995</v>
      </c>
      <c r="J25" s="121">
        <v>96.860339050000007</v>
      </c>
      <c r="K25" s="121">
        <v>781.25938801999996</v>
      </c>
      <c r="L25" s="121">
        <v>5403.42574436</v>
      </c>
      <c r="M25" s="121">
        <v>5370.8965312600003</v>
      </c>
      <c r="N25" s="121">
        <v>32.5292131</v>
      </c>
      <c r="O25" s="121">
        <v>0.17509280999999999</v>
      </c>
      <c r="P25" s="121">
        <v>15.37843356</v>
      </c>
      <c r="Q25" s="122"/>
      <c r="R25" s="122"/>
      <c r="S25" s="122"/>
      <c r="T25" s="122"/>
      <c r="U25" s="122"/>
      <c r="V25" s="122"/>
    </row>
    <row r="26" spans="1:22" s="95" customFormat="1" hidden="1" outlineLevel="1">
      <c r="A26" s="62">
        <v>41000</v>
      </c>
      <c r="B26" s="121">
        <v>6668.6583724299999</v>
      </c>
      <c r="C26" s="94">
        <v>71.664331430000004</v>
      </c>
      <c r="D26" s="121">
        <v>27.768561760000001</v>
      </c>
      <c r="E26" s="121">
        <v>43.89576967</v>
      </c>
      <c r="F26" s="121">
        <v>78.787475190000009</v>
      </c>
      <c r="G26" s="121">
        <v>32.990408549999998</v>
      </c>
      <c r="H26" s="121">
        <v>45.797066640000004</v>
      </c>
      <c r="I26" s="121">
        <v>928.94583956999975</v>
      </c>
      <c r="J26" s="121">
        <v>126.87123668000001</v>
      </c>
      <c r="K26" s="121">
        <v>802.07460288999982</v>
      </c>
      <c r="L26" s="121">
        <v>5589.2607262399997</v>
      </c>
      <c r="M26" s="121">
        <v>5557.2627747500001</v>
      </c>
      <c r="N26" s="121">
        <v>31.997951489999998</v>
      </c>
      <c r="O26" s="121">
        <v>0.20198512000000002</v>
      </c>
      <c r="P26" s="121">
        <v>15.984311830000001</v>
      </c>
      <c r="Q26" s="122"/>
      <c r="R26" s="122"/>
      <c r="S26" s="122"/>
      <c r="T26" s="122"/>
      <c r="U26" s="122"/>
      <c r="V26" s="122"/>
    </row>
    <row r="27" spans="1:22" s="95" customFormat="1" hidden="1" outlineLevel="1">
      <c r="A27" s="62">
        <v>41030</v>
      </c>
      <c r="B27" s="121">
        <v>6780.2847199199996</v>
      </c>
      <c r="C27" s="94">
        <v>68.456515809999999</v>
      </c>
      <c r="D27" s="121">
        <v>29.8949453</v>
      </c>
      <c r="E27" s="121">
        <v>38.561570509999996</v>
      </c>
      <c r="F27" s="121">
        <v>99.842540940000006</v>
      </c>
      <c r="G27" s="121">
        <v>36.804866619999999</v>
      </c>
      <c r="H27" s="121">
        <v>63.037674320000001</v>
      </c>
      <c r="I27" s="121">
        <v>1019.2112406700001</v>
      </c>
      <c r="J27" s="121">
        <v>101.71619702000001</v>
      </c>
      <c r="K27" s="121">
        <v>917.49504365000007</v>
      </c>
      <c r="L27" s="121">
        <v>5592.7744225000006</v>
      </c>
      <c r="M27" s="121">
        <v>5560.5772789999992</v>
      </c>
      <c r="N27" s="121">
        <v>32.197143499999996</v>
      </c>
      <c r="O27" s="121">
        <v>1.28233668</v>
      </c>
      <c r="P27" s="121">
        <v>18.67127983</v>
      </c>
      <c r="Q27" s="122"/>
      <c r="R27" s="122"/>
      <c r="S27" s="122"/>
      <c r="T27" s="122"/>
      <c r="U27" s="122"/>
      <c r="V27" s="122"/>
    </row>
    <row r="28" spans="1:22" s="95" customFormat="1" hidden="1" outlineLevel="1">
      <c r="A28" s="62">
        <v>41061</v>
      </c>
      <c r="B28" s="121">
        <v>6829.1628379499998</v>
      </c>
      <c r="C28" s="94">
        <v>63.68910151</v>
      </c>
      <c r="D28" s="121">
        <v>29.750731609999999</v>
      </c>
      <c r="E28" s="121">
        <v>33.938369899999998</v>
      </c>
      <c r="F28" s="121">
        <v>85.462132660000009</v>
      </c>
      <c r="G28" s="121">
        <v>34.158057630000002</v>
      </c>
      <c r="H28" s="121">
        <v>51.30407503</v>
      </c>
      <c r="I28" s="121">
        <v>953.37701672000014</v>
      </c>
      <c r="J28" s="121">
        <v>101.17304551000001</v>
      </c>
      <c r="K28" s="121">
        <v>852.20397120999996</v>
      </c>
      <c r="L28" s="121">
        <v>5726.6345870600007</v>
      </c>
      <c r="M28" s="121">
        <v>5694.0076359499999</v>
      </c>
      <c r="N28" s="121">
        <v>32.62695111</v>
      </c>
      <c r="O28" s="121">
        <v>1.1879598899999999</v>
      </c>
      <c r="P28" s="121">
        <v>17.736685099999999</v>
      </c>
      <c r="Q28" s="122"/>
      <c r="R28" s="122"/>
      <c r="S28" s="122"/>
      <c r="T28" s="122"/>
      <c r="U28" s="122"/>
      <c r="V28" s="122"/>
    </row>
    <row r="29" spans="1:22" s="95" customFormat="1" hidden="1" outlineLevel="1">
      <c r="A29" s="62">
        <v>41091</v>
      </c>
      <c r="B29" s="121">
        <v>6952.4346102500003</v>
      </c>
      <c r="C29" s="94">
        <v>67.636523909999994</v>
      </c>
      <c r="D29" s="121">
        <v>31.314853910000004</v>
      </c>
      <c r="E29" s="121">
        <v>36.321669999999997</v>
      </c>
      <c r="F29" s="121">
        <v>92.288439100000005</v>
      </c>
      <c r="G29" s="121">
        <v>38.696504570000002</v>
      </c>
      <c r="H29" s="121">
        <v>53.591934529999996</v>
      </c>
      <c r="I29" s="121">
        <v>1052.23468781</v>
      </c>
      <c r="J29" s="121">
        <v>98.141042350000006</v>
      </c>
      <c r="K29" s="121">
        <v>954.09364546000006</v>
      </c>
      <c r="L29" s="121">
        <v>5740.2749594300003</v>
      </c>
      <c r="M29" s="121">
        <v>5708.8521136899999</v>
      </c>
      <c r="N29" s="121">
        <v>31.422845739999996</v>
      </c>
      <c r="O29" s="121">
        <v>0.65861278000000001</v>
      </c>
      <c r="P29" s="121">
        <v>18.50241274</v>
      </c>
      <c r="Q29" s="122"/>
      <c r="R29" s="122"/>
      <c r="S29" s="122"/>
      <c r="T29" s="122"/>
      <c r="U29" s="122"/>
      <c r="V29" s="122"/>
    </row>
    <row r="30" spans="1:22" s="95" customFormat="1" hidden="1" outlineLevel="1">
      <c r="A30" s="62">
        <v>41122</v>
      </c>
      <c r="B30" s="121">
        <v>7172.8809877599997</v>
      </c>
      <c r="C30" s="94">
        <v>83.681723719999994</v>
      </c>
      <c r="D30" s="121">
        <v>33.45145625</v>
      </c>
      <c r="E30" s="121">
        <v>50.230267469999994</v>
      </c>
      <c r="F30" s="121">
        <v>112.91800961999999</v>
      </c>
      <c r="G30" s="121">
        <v>42.072024779999992</v>
      </c>
      <c r="H30" s="121">
        <v>70.84598484</v>
      </c>
      <c r="I30" s="121">
        <v>1145.2622458400001</v>
      </c>
      <c r="J30" s="121">
        <v>94.268467290000004</v>
      </c>
      <c r="K30" s="121">
        <v>1050.9937785499999</v>
      </c>
      <c r="L30" s="121">
        <v>5831.0190085800004</v>
      </c>
      <c r="M30" s="121">
        <v>5792.5316337200002</v>
      </c>
      <c r="N30" s="121">
        <v>38.487374860000003</v>
      </c>
      <c r="O30" s="121">
        <v>1.2314957</v>
      </c>
      <c r="P30" s="121">
        <v>15.75770528</v>
      </c>
      <c r="Q30" s="122"/>
      <c r="R30" s="122"/>
      <c r="S30" s="122"/>
      <c r="T30" s="122"/>
      <c r="U30" s="122"/>
      <c r="V30" s="122"/>
    </row>
    <row r="31" spans="1:22" hidden="1" outlineLevel="1">
      <c r="A31" s="62">
        <v>41153</v>
      </c>
      <c r="B31" s="121">
        <v>7285.8908349800004</v>
      </c>
      <c r="C31" s="94">
        <v>82.425313979999999</v>
      </c>
      <c r="D31" s="121">
        <v>33.897862260000004</v>
      </c>
      <c r="E31" s="121">
        <v>48.527451720000002</v>
      </c>
      <c r="F31" s="121">
        <v>111.42277441</v>
      </c>
      <c r="G31" s="121">
        <v>44.774894549999999</v>
      </c>
      <c r="H31" s="121">
        <v>66.647879860000003</v>
      </c>
      <c r="I31" s="121">
        <v>1168.2163070899999</v>
      </c>
      <c r="J31" s="121">
        <v>92.691379679999997</v>
      </c>
      <c r="K31" s="121">
        <v>1075.5249274099999</v>
      </c>
      <c r="L31" s="121">
        <v>5923.8264395000006</v>
      </c>
      <c r="M31" s="121">
        <v>5887.4646520799997</v>
      </c>
      <c r="N31" s="121">
        <v>36.361787419999992</v>
      </c>
      <c r="O31" s="121">
        <v>0.34200901</v>
      </c>
      <c r="P31" s="121">
        <v>15.71121801</v>
      </c>
      <c r="Q31" s="122"/>
      <c r="R31" s="122"/>
      <c r="S31" s="122"/>
      <c r="T31" s="122"/>
      <c r="U31" s="122"/>
      <c r="V31" s="122"/>
    </row>
    <row r="32" spans="1:22" hidden="1" outlineLevel="1">
      <c r="A32" s="62">
        <v>41183</v>
      </c>
      <c r="B32" s="121">
        <v>7538.4691581899997</v>
      </c>
      <c r="C32" s="94">
        <v>82.376951840000004</v>
      </c>
      <c r="D32" s="121">
        <v>34.387438830000001</v>
      </c>
      <c r="E32" s="121">
        <v>47.989513010000003</v>
      </c>
      <c r="F32" s="121">
        <v>109.97928135000001</v>
      </c>
      <c r="G32" s="121">
        <v>43.27762997</v>
      </c>
      <c r="H32" s="121">
        <v>66.701651380000001</v>
      </c>
      <c r="I32" s="121">
        <v>1355.8164578399999</v>
      </c>
      <c r="J32" s="121">
        <v>98.60466559000001</v>
      </c>
      <c r="K32" s="121">
        <v>1257.2117922500001</v>
      </c>
      <c r="L32" s="121">
        <v>5990.2964671600002</v>
      </c>
      <c r="M32" s="121">
        <v>5953.9159793500003</v>
      </c>
      <c r="N32" s="121">
        <v>36.380487809999998</v>
      </c>
      <c r="O32" s="121">
        <v>0.53937097999999994</v>
      </c>
      <c r="P32" s="121">
        <v>17.833354549999999</v>
      </c>
      <c r="Q32" s="122"/>
      <c r="R32" s="122"/>
      <c r="S32" s="122"/>
      <c r="T32" s="122"/>
      <c r="U32" s="122"/>
      <c r="V32" s="122"/>
    </row>
    <row r="33" spans="1:22" hidden="1" outlineLevel="1">
      <c r="A33" s="62">
        <v>41214</v>
      </c>
      <c r="B33" s="121">
        <v>7636.36934922</v>
      </c>
      <c r="C33" s="94">
        <v>80.305003169999992</v>
      </c>
      <c r="D33" s="121">
        <v>33.057342859999999</v>
      </c>
      <c r="E33" s="121">
        <v>47.247660310000008</v>
      </c>
      <c r="F33" s="121">
        <v>110.83075788000001</v>
      </c>
      <c r="G33" s="121">
        <v>45.543104530000001</v>
      </c>
      <c r="H33" s="121">
        <v>65.287653349999985</v>
      </c>
      <c r="I33" s="121">
        <v>1318.5059648100003</v>
      </c>
      <c r="J33" s="121">
        <v>93.887931080000001</v>
      </c>
      <c r="K33" s="121">
        <v>1224.6180337300002</v>
      </c>
      <c r="L33" s="121">
        <v>6126.7276233599996</v>
      </c>
      <c r="M33" s="121">
        <v>6091.1652873699995</v>
      </c>
      <c r="N33" s="121">
        <v>35.562335990000001</v>
      </c>
      <c r="O33" s="121">
        <v>1.1747571800000001</v>
      </c>
      <c r="P33" s="121">
        <v>19.8686638</v>
      </c>
      <c r="Q33" s="122"/>
      <c r="R33" s="122"/>
      <c r="S33" s="122"/>
      <c r="T33" s="122"/>
      <c r="U33" s="122"/>
      <c r="V33" s="122"/>
    </row>
    <row r="34" spans="1:22" hidden="1" outlineLevel="1">
      <c r="A34" s="62">
        <v>41244</v>
      </c>
      <c r="B34" s="121">
        <v>7634.3891203800003</v>
      </c>
      <c r="C34" s="94">
        <v>78.302514370000011</v>
      </c>
      <c r="D34" s="121">
        <v>33.01629131</v>
      </c>
      <c r="E34" s="121">
        <v>45.286223060000005</v>
      </c>
      <c r="F34" s="121">
        <v>61.230006169999996</v>
      </c>
      <c r="G34" s="121">
        <v>60.686100010000004</v>
      </c>
      <c r="H34" s="121">
        <v>0.54390616000000003</v>
      </c>
      <c r="I34" s="121">
        <v>1217.2321532400001</v>
      </c>
      <c r="J34" s="121">
        <v>140.11910519000003</v>
      </c>
      <c r="K34" s="121">
        <v>1077.1130480500001</v>
      </c>
      <c r="L34" s="121">
        <v>6277.6244465999998</v>
      </c>
      <c r="M34" s="121">
        <v>6247.24243501</v>
      </c>
      <c r="N34" s="121">
        <v>30.382011590000001</v>
      </c>
      <c r="O34" s="121">
        <v>0.27976566999999997</v>
      </c>
      <c r="P34" s="121">
        <v>20.470286440000002</v>
      </c>
      <c r="Q34" s="122"/>
      <c r="R34" s="122"/>
      <c r="S34" s="122"/>
      <c r="T34" s="122"/>
      <c r="U34" s="122"/>
      <c r="V34" s="122"/>
    </row>
    <row r="35" spans="1:22" hidden="1" outlineLevel="1">
      <c r="A35" s="62">
        <v>41275</v>
      </c>
      <c r="B35" s="121">
        <v>8029.9662512200002</v>
      </c>
      <c r="C35" s="94">
        <v>89.259357859999994</v>
      </c>
      <c r="D35" s="121">
        <v>40.278280870000003</v>
      </c>
      <c r="E35" s="121">
        <v>48.981076989999998</v>
      </c>
      <c r="F35" s="121">
        <v>23.573698880000002</v>
      </c>
      <c r="G35" s="121">
        <v>22.284377339999999</v>
      </c>
      <c r="H35" s="121">
        <v>1.28932154</v>
      </c>
      <c r="I35" s="121">
        <v>1407.409748</v>
      </c>
      <c r="J35" s="121">
        <v>94.384665670000004</v>
      </c>
      <c r="K35" s="121">
        <v>1313.02508233</v>
      </c>
      <c r="L35" s="121">
        <v>6509.7234464800003</v>
      </c>
      <c r="M35" s="121">
        <v>6471.9051114100002</v>
      </c>
      <c r="N35" s="121">
        <v>37.818335070000003</v>
      </c>
      <c r="O35" s="121">
        <v>0.36059121999999999</v>
      </c>
      <c r="P35" s="121">
        <v>21.827328309999999</v>
      </c>
      <c r="Q35" s="122"/>
      <c r="R35" s="122"/>
      <c r="S35" s="122"/>
      <c r="T35" s="122"/>
      <c r="U35" s="122"/>
      <c r="V35" s="122"/>
    </row>
    <row r="36" spans="1:22" hidden="1" outlineLevel="1">
      <c r="A36" s="62">
        <v>41306</v>
      </c>
      <c r="B36" s="121">
        <v>8069.6650791299999</v>
      </c>
      <c r="C36" s="94">
        <v>91.92748349999998</v>
      </c>
      <c r="D36" s="121">
        <v>39.989614889999999</v>
      </c>
      <c r="E36" s="121">
        <v>51.937868610000002</v>
      </c>
      <c r="F36" s="121">
        <v>38.888904510000003</v>
      </c>
      <c r="G36" s="121">
        <v>22.688452299999998</v>
      </c>
      <c r="H36" s="121">
        <v>16.200452210000002</v>
      </c>
      <c r="I36" s="121">
        <v>1399.1424514799999</v>
      </c>
      <c r="J36" s="121">
        <v>90.168146710000002</v>
      </c>
      <c r="K36" s="121">
        <v>1308.9743047700001</v>
      </c>
      <c r="L36" s="121">
        <v>6539.7062396400006</v>
      </c>
      <c r="M36" s="121">
        <v>6500.2420253700002</v>
      </c>
      <c r="N36" s="121">
        <v>39.464214269999999</v>
      </c>
      <c r="O36" s="121">
        <v>1.4794753199999999</v>
      </c>
      <c r="P36" s="121">
        <v>22.644270769999999</v>
      </c>
      <c r="Q36" s="122"/>
      <c r="R36" s="122"/>
      <c r="S36" s="122"/>
      <c r="T36" s="122"/>
      <c r="U36" s="122"/>
      <c r="V36" s="122"/>
    </row>
    <row r="37" spans="1:22" hidden="1" outlineLevel="1">
      <c r="A37" s="62">
        <v>41334</v>
      </c>
      <c r="B37" s="121">
        <v>8208.1108710499993</v>
      </c>
      <c r="C37" s="94">
        <v>94.849046459999997</v>
      </c>
      <c r="D37" s="121">
        <v>38.965662910000006</v>
      </c>
      <c r="E37" s="121">
        <v>55.883383550000005</v>
      </c>
      <c r="F37" s="121">
        <v>44.146569460000002</v>
      </c>
      <c r="G37" s="121">
        <v>29.473218430000003</v>
      </c>
      <c r="H37" s="121">
        <v>14.673351030000001</v>
      </c>
      <c r="I37" s="121">
        <v>1407.2345798599997</v>
      </c>
      <c r="J37" s="121">
        <v>91.163279549999999</v>
      </c>
      <c r="K37" s="121">
        <v>1316.07130031</v>
      </c>
      <c r="L37" s="121">
        <v>6661.8806752700002</v>
      </c>
      <c r="M37" s="121">
        <v>6619.6936999199988</v>
      </c>
      <c r="N37" s="121">
        <v>42.186975349999997</v>
      </c>
      <c r="O37" s="121">
        <v>0.80159334999999998</v>
      </c>
      <c r="P37" s="121">
        <v>23.41767961</v>
      </c>
      <c r="Q37" s="122"/>
      <c r="R37" s="122"/>
      <c r="S37" s="122"/>
      <c r="T37" s="122"/>
      <c r="U37" s="122"/>
      <c r="V37" s="122"/>
    </row>
    <row r="38" spans="1:22" hidden="1" outlineLevel="1">
      <c r="A38" s="62">
        <v>41365</v>
      </c>
      <c r="B38" s="121">
        <v>8307.7565920399993</v>
      </c>
      <c r="C38" s="94">
        <v>100.98814127999999</v>
      </c>
      <c r="D38" s="121">
        <v>39.254324699999998</v>
      </c>
      <c r="E38" s="121">
        <v>61.733816580000003</v>
      </c>
      <c r="F38" s="121">
        <v>61.437198190000004</v>
      </c>
      <c r="G38" s="121">
        <v>29.151257300000001</v>
      </c>
      <c r="H38" s="121">
        <v>32.285940889999999</v>
      </c>
      <c r="I38" s="121">
        <v>1366.9833625000001</v>
      </c>
      <c r="J38" s="121">
        <v>83.737815899999987</v>
      </c>
      <c r="K38" s="121">
        <v>1283.2455466000001</v>
      </c>
      <c r="L38" s="121">
        <v>6778.3478900700002</v>
      </c>
      <c r="M38" s="121">
        <v>6739.1091536799995</v>
      </c>
      <c r="N38" s="121">
        <v>39.238736390000007</v>
      </c>
      <c r="O38" s="121">
        <v>0.12560789999999999</v>
      </c>
      <c r="P38" s="121">
        <v>24.825461070000003</v>
      </c>
      <c r="Q38" s="122"/>
      <c r="R38" s="122"/>
      <c r="S38" s="122"/>
      <c r="T38" s="122"/>
      <c r="U38" s="122"/>
      <c r="V38" s="122"/>
    </row>
    <row r="39" spans="1:22" hidden="1" outlineLevel="1">
      <c r="A39" s="62">
        <v>41395</v>
      </c>
      <c r="B39" s="121">
        <v>8431.8266666599993</v>
      </c>
      <c r="C39" s="94">
        <v>110.61227832</v>
      </c>
      <c r="D39" s="121">
        <v>39.349521459999998</v>
      </c>
      <c r="E39" s="121">
        <v>71.262756859999996</v>
      </c>
      <c r="F39" s="121">
        <v>60.853426319999997</v>
      </c>
      <c r="G39" s="121">
        <v>27.836968119999998</v>
      </c>
      <c r="H39" s="121">
        <v>33.016458200000002</v>
      </c>
      <c r="I39" s="121">
        <v>1410.21718096</v>
      </c>
      <c r="J39" s="121">
        <v>87.493122139999983</v>
      </c>
      <c r="K39" s="121">
        <v>1322.72405882</v>
      </c>
      <c r="L39" s="121">
        <v>6850.14378106</v>
      </c>
      <c r="M39" s="121">
        <v>6808.1508426700002</v>
      </c>
      <c r="N39" s="121">
        <v>41.992938390000006</v>
      </c>
      <c r="O39" s="121">
        <v>2.0710586500000003</v>
      </c>
      <c r="P39" s="121">
        <v>24.20527925</v>
      </c>
      <c r="Q39" s="122"/>
      <c r="R39" s="122"/>
      <c r="S39" s="122"/>
      <c r="T39" s="122"/>
      <c r="U39" s="122"/>
      <c r="V39" s="122"/>
    </row>
    <row r="40" spans="1:22" hidden="1" outlineLevel="1">
      <c r="A40" s="62">
        <v>41426</v>
      </c>
      <c r="B40" s="121">
        <v>8392.3537723999998</v>
      </c>
      <c r="C40" s="94">
        <v>105.56115238</v>
      </c>
      <c r="D40" s="121">
        <v>38.021931090000002</v>
      </c>
      <c r="E40" s="121">
        <v>67.53922129</v>
      </c>
      <c r="F40" s="121">
        <v>55.317543749999999</v>
      </c>
      <c r="G40" s="121">
        <v>25.181763610000001</v>
      </c>
      <c r="H40" s="121">
        <v>30.135780140000001</v>
      </c>
      <c r="I40" s="121">
        <v>1156.8499100700001</v>
      </c>
      <c r="J40" s="121">
        <v>70.01573483</v>
      </c>
      <c r="K40" s="121">
        <v>1086.8341752399999</v>
      </c>
      <c r="L40" s="121">
        <v>7074.6251661999995</v>
      </c>
      <c r="M40" s="121">
        <v>7030.497793550001</v>
      </c>
      <c r="N40" s="121">
        <v>44.127372650000005</v>
      </c>
      <c r="O40" s="121">
        <v>2.1620493300000003</v>
      </c>
      <c r="P40" s="121">
        <v>24.721802189999998</v>
      </c>
      <c r="Q40" s="122"/>
      <c r="R40" s="122"/>
      <c r="S40" s="122"/>
      <c r="T40" s="122"/>
      <c r="U40" s="122"/>
      <c r="V40" s="122"/>
    </row>
    <row r="41" spans="1:22" hidden="1" outlineLevel="1">
      <c r="A41" s="62">
        <v>41456</v>
      </c>
      <c r="B41" s="121">
        <v>8597.85543392</v>
      </c>
      <c r="C41" s="94">
        <v>111.75651919999999</v>
      </c>
      <c r="D41" s="121">
        <v>39.277517239999995</v>
      </c>
      <c r="E41" s="121">
        <v>72.479001959999991</v>
      </c>
      <c r="F41" s="121">
        <v>55.763385549999995</v>
      </c>
      <c r="G41" s="121">
        <v>26.227517840000001</v>
      </c>
      <c r="H41" s="121">
        <v>29.535867710000002</v>
      </c>
      <c r="I41" s="121">
        <v>1262.1125307900002</v>
      </c>
      <c r="J41" s="121">
        <v>79.336353399999993</v>
      </c>
      <c r="K41" s="121">
        <v>1182.7761773900002</v>
      </c>
      <c r="L41" s="121">
        <v>7168.2229983799998</v>
      </c>
      <c r="M41" s="121">
        <v>7122.9474626199999</v>
      </c>
      <c r="N41" s="121">
        <v>45.275535759999997</v>
      </c>
      <c r="O41" s="121">
        <v>2.29477537</v>
      </c>
      <c r="P41" s="121">
        <v>26.42968355</v>
      </c>
      <c r="Q41" s="122"/>
      <c r="R41" s="122"/>
      <c r="S41" s="122"/>
      <c r="T41" s="122"/>
      <c r="U41" s="122"/>
      <c r="V41" s="122"/>
    </row>
    <row r="42" spans="1:22" hidden="1" outlineLevel="1">
      <c r="A42" s="62">
        <v>41487</v>
      </c>
      <c r="B42" s="121">
        <v>8682.1031624299994</v>
      </c>
      <c r="C42" s="94">
        <v>120.08106528</v>
      </c>
      <c r="D42" s="121">
        <v>40.367043590000002</v>
      </c>
      <c r="E42" s="121">
        <v>79.71402169000001</v>
      </c>
      <c r="F42" s="121">
        <v>54.620594499999996</v>
      </c>
      <c r="G42" s="121">
        <v>26.20625351</v>
      </c>
      <c r="H42" s="121">
        <v>28.414340989999999</v>
      </c>
      <c r="I42" s="121">
        <v>1295.0310975699999</v>
      </c>
      <c r="J42" s="121">
        <v>69.220488099999997</v>
      </c>
      <c r="K42" s="121">
        <v>1225.8106094700001</v>
      </c>
      <c r="L42" s="121">
        <v>7212.3704050799988</v>
      </c>
      <c r="M42" s="121">
        <v>7164.1291194900004</v>
      </c>
      <c r="N42" s="121">
        <v>48.241285590000004</v>
      </c>
      <c r="O42" s="121">
        <v>1.1922386</v>
      </c>
      <c r="P42" s="121">
        <v>26.15956323</v>
      </c>
      <c r="Q42" s="122"/>
      <c r="R42" s="122"/>
      <c r="S42" s="122"/>
      <c r="T42" s="122"/>
      <c r="U42" s="122"/>
      <c r="V42" s="122"/>
    </row>
    <row r="43" spans="1:22" hidden="1" outlineLevel="1">
      <c r="A43" s="62">
        <v>41518</v>
      </c>
      <c r="B43" s="121">
        <v>8777.5759887099994</v>
      </c>
      <c r="C43" s="94">
        <v>130.77181963999999</v>
      </c>
      <c r="D43" s="121">
        <v>41.329341250000006</v>
      </c>
      <c r="E43" s="121">
        <v>89.442478389999991</v>
      </c>
      <c r="F43" s="121">
        <v>55.946367729999999</v>
      </c>
      <c r="G43" s="121">
        <v>27.419951879999999</v>
      </c>
      <c r="H43" s="121">
        <v>28.526415849999999</v>
      </c>
      <c r="I43" s="121">
        <v>1263.14385567</v>
      </c>
      <c r="J43" s="121">
        <v>75.039448849999999</v>
      </c>
      <c r="K43" s="121">
        <v>1188.1044068199999</v>
      </c>
      <c r="L43" s="121">
        <v>7327.7139456699997</v>
      </c>
      <c r="M43" s="121">
        <v>7278.2868295700009</v>
      </c>
      <c r="N43" s="121">
        <v>49.427116099999999</v>
      </c>
      <c r="O43" s="121">
        <v>1.22977918</v>
      </c>
      <c r="P43" s="121">
        <v>29.26221044</v>
      </c>
      <c r="Q43" s="122"/>
      <c r="R43" s="122"/>
      <c r="S43" s="122"/>
      <c r="T43" s="122"/>
      <c r="U43" s="122"/>
      <c r="V43" s="122"/>
    </row>
    <row r="44" spans="1:22" hidden="1" outlineLevel="1">
      <c r="A44" s="62">
        <v>41548</v>
      </c>
      <c r="B44" s="121">
        <v>9062.8465536299991</v>
      </c>
      <c r="C44" s="94">
        <v>139.55056356</v>
      </c>
      <c r="D44" s="121">
        <v>40.265695639999997</v>
      </c>
      <c r="E44" s="121">
        <v>99.284867919999996</v>
      </c>
      <c r="F44" s="121">
        <v>66.556360229999996</v>
      </c>
      <c r="G44" s="121">
        <v>39.17139899</v>
      </c>
      <c r="H44" s="121">
        <v>27.384961239999999</v>
      </c>
      <c r="I44" s="121">
        <v>1375.9779807800001</v>
      </c>
      <c r="J44" s="121">
        <v>83.553060869999996</v>
      </c>
      <c r="K44" s="121">
        <v>1292.4249199099997</v>
      </c>
      <c r="L44" s="121">
        <v>7480.7616490599994</v>
      </c>
      <c r="M44" s="121">
        <v>7431.2895331199998</v>
      </c>
      <c r="N44" s="121">
        <v>49.472115940000002</v>
      </c>
      <c r="O44" s="121">
        <v>3.01981236</v>
      </c>
      <c r="P44" s="121">
        <v>28.076511920000002</v>
      </c>
      <c r="Q44" s="122"/>
      <c r="R44" s="122"/>
      <c r="S44" s="122"/>
      <c r="T44" s="122"/>
      <c r="U44" s="122"/>
      <c r="V44" s="122"/>
    </row>
    <row r="45" spans="1:22" hidden="1" outlineLevel="1">
      <c r="A45" s="62">
        <v>41579</v>
      </c>
      <c r="B45" s="121">
        <v>9150.7490463199993</v>
      </c>
      <c r="C45" s="94">
        <v>145.81143213999999</v>
      </c>
      <c r="D45" s="121">
        <v>40.745545320000005</v>
      </c>
      <c r="E45" s="121">
        <v>105.06588681999999</v>
      </c>
      <c r="F45" s="121">
        <v>50.187499060000007</v>
      </c>
      <c r="G45" s="121">
        <v>23.109589069999998</v>
      </c>
      <c r="H45" s="121">
        <v>27.077909990000002</v>
      </c>
      <c r="I45" s="121">
        <v>1321.8223423299999</v>
      </c>
      <c r="J45" s="121">
        <v>92.007991619999999</v>
      </c>
      <c r="K45" s="121">
        <v>1229.8143507099999</v>
      </c>
      <c r="L45" s="121">
        <v>7632.9277727900007</v>
      </c>
      <c r="M45" s="121">
        <v>7584.3831615100007</v>
      </c>
      <c r="N45" s="121">
        <v>48.544611279999998</v>
      </c>
      <c r="O45" s="121">
        <v>1.9592102200000001</v>
      </c>
      <c r="P45" s="121">
        <v>28.53451553</v>
      </c>
      <c r="Q45" s="122"/>
      <c r="R45" s="122"/>
      <c r="S45" s="122"/>
      <c r="T45" s="122"/>
      <c r="U45" s="122"/>
      <c r="V45" s="122"/>
    </row>
    <row r="46" spans="1:22" hidden="1" outlineLevel="1">
      <c r="A46" s="62">
        <v>41609</v>
      </c>
      <c r="B46" s="121">
        <v>9080.5176566400005</v>
      </c>
      <c r="C46" s="94">
        <v>145.74145759999999</v>
      </c>
      <c r="D46" s="121">
        <v>40.5439261</v>
      </c>
      <c r="E46" s="121">
        <v>105.19753150000001</v>
      </c>
      <c r="F46" s="121">
        <v>23.681874980000003</v>
      </c>
      <c r="G46" s="121">
        <v>22.87274768</v>
      </c>
      <c r="H46" s="121">
        <v>0.80912729999999999</v>
      </c>
      <c r="I46" s="121">
        <v>1228.5735421399997</v>
      </c>
      <c r="J46" s="121">
        <v>180.11069463000001</v>
      </c>
      <c r="K46" s="121">
        <v>1048.4628475100001</v>
      </c>
      <c r="L46" s="121">
        <v>7682.5207819199986</v>
      </c>
      <c r="M46" s="121">
        <v>7639.0689912499993</v>
      </c>
      <c r="N46" s="121">
        <v>43.451790670000008</v>
      </c>
      <c r="O46" s="121">
        <v>-3.7582300000000013E-2</v>
      </c>
      <c r="P46" s="121">
        <v>29.778314309999999</v>
      </c>
      <c r="Q46" s="122"/>
      <c r="R46" s="122"/>
      <c r="S46" s="122"/>
      <c r="T46" s="122"/>
      <c r="U46" s="122"/>
      <c r="V46" s="122"/>
    </row>
    <row r="47" spans="1:22" hidden="1" outlineLevel="1">
      <c r="A47" s="62">
        <v>41640</v>
      </c>
      <c r="B47" s="121">
        <v>9125.1507096299993</v>
      </c>
      <c r="C47" s="94">
        <v>152.11565677000002</v>
      </c>
      <c r="D47" s="121">
        <v>37.88656873</v>
      </c>
      <c r="E47" s="121">
        <v>114.22908803999999</v>
      </c>
      <c r="F47" s="121">
        <v>21.922618190000001</v>
      </c>
      <c r="G47" s="121">
        <v>21.226301100000001</v>
      </c>
      <c r="H47" s="121">
        <v>0.69631708999999997</v>
      </c>
      <c r="I47" s="121">
        <v>1322.1358260700001</v>
      </c>
      <c r="J47" s="121">
        <v>92.306100109999988</v>
      </c>
      <c r="K47" s="121">
        <v>1229.8297259600004</v>
      </c>
      <c r="L47" s="121">
        <v>7628.9766086</v>
      </c>
      <c r="M47" s="121">
        <v>7581.9872482999999</v>
      </c>
      <c r="N47" s="121">
        <v>46.989360300000008</v>
      </c>
      <c r="O47" s="121">
        <v>2.1854778100000001</v>
      </c>
      <c r="P47" s="121">
        <v>28.916404140000001</v>
      </c>
      <c r="Q47" s="122"/>
      <c r="R47" s="122"/>
      <c r="S47" s="122"/>
      <c r="T47" s="122"/>
      <c r="U47" s="122"/>
      <c r="V47" s="122"/>
    </row>
    <row r="48" spans="1:22" hidden="1" outlineLevel="1">
      <c r="A48" s="62">
        <v>41671</v>
      </c>
      <c r="B48" s="121">
        <v>9315.3925968399999</v>
      </c>
      <c r="C48" s="94">
        <v>180.48881372</v>
      </c>
      <c r="D48" s="121">
        <v>41.85285769</v>
      </c>
      <c r="E48" s="121">
        <v>138.63595603000002</v>
      </c>
      <c r="F48" s="121">
        <v>36.201152730000004</v>
      </c>
      <c r="G48" s="121">
        <v>34.496903209999999</v>
      </c>
      <c r="H48" s="121">
        <v>1.7042495199999999</v>
      </c>
      <c r="I48" s="121">
        <v>1314.8856263800001</v>
      </c>
      <c r="J48" s="121">
        <v>92.162828770000004</v>
      </c>
      <c r="K48" s="121">
        <v>1222.7227976099998</v>
      </c>
      <c r="L48" s="121">
        <v>7783.8170040099994</v>
      </c>
      <c r="M48" s="121">
        <v>7736.5305306099999</v>
      </c>
      <c r="N48" s="121">
        <v>47.286473399999998</v>
      </c>
      <c r="O48" s="121">
        <v>5.0199121400000006</v>
      </c>
      <c r="P48" s="121">
        <v>34.081921390000005</v>
      </c>
      <c r="Q48" s="122"/>
      <c r="R48" s="122"/>
      <c r="S48" s="122"/>
      <c r="T48" s="122"/>
      <c r="U48" s="122"/>
      <c r="V48" s="122"/>
    </row>
    <row r="49" spans="1:22" hidden="1" outlineLevel="1">
      <c r="A49" s="62">
        <v>41699</v>
      </c>
      <c r="B49" s="121">
        <v>9223.4607204099993</v>
      </c>
      <c r="C49" s="94">
        <v>173.79569241000004</v>
      </c>
      <c r="D49" s="121">
        <v>41.983759800000001</v>
      </c>
      <c r="E49" s="121">
        <v>131.81193260999999</v>
      </c>
      <c r="F49" s="121">
        <v>32.692190300000007</v>
      </c>
      <c r="G49" s="121">
        <v>30.1303588</v>
      </c>
      <c r="H49" s="121">
        <v>2.5618314999999998</v>
      </c>
      <c r="I49" s="121">
        <v>1372.96416368</v>
      </c>
      <c r="J49" s="121">
        <v>93.997067090000002</v>
      </c>
      <c r="K49" s="121">
        <v>1278.9670965900002</v>
      </c>
      <c r="L49" s="121">
        <v>7644.0086740200004</v>
      </c>
      <c r="M49" s="121">
        <v>7597.3495566500005</v>
      </c>
      <c r="N49" s="121">
        <v>46.659117370000004</v>
      </c>
      <c r="O49" s="121">
        <v>4.8767456100000004</v>
      </c>
      <c r="P49" s="121">
        <v>28.742950579999999</v>
      </c>
      <c r="Q49" s="122"/>
      <c r="R49" s="122"/>
      <c r="S49" s="122"/>
      <c r="T49" s="122"/>
      <c r="U49" s="122"/>
      <c r="V49" s="122"/>
    </row>
    <row r="50" spans="1:22" hidden="1" outlineLevel="1">
      <c r="A50" s="62">
        <v>41730</v>
      </c>
      <c r="B50" s="121">
        <v>9511.4832555699995</v>
      </c>
      <c r="C50" s="94">
        <v>204.61022902000002</v>
      </c>
      <c r="D50" s="121">
        <v>40.042201970000001</v>
      </c>
      <c r="E50" s="121">
        <v>164.56802704999998</v>
      </c>
      <c r="F50" s="121">
        <v>35.362492490000008</v>
      </c>
      <c r="G50" s="121">
        <v>33.717136620000005</v>
      </c>
      <c r="H50" s="121">
        <v>1.6453558699999999</v>
      </c>
      <c r="I50" s="121">
        <v>1547.91942341</v>
      </c>
      <c r="J50" s="121">
        <v>141.99958995000003</v>
      </c>
      <c r="K50" s="121">
        <v>1405.9198334600001</v>
      </c>
      <c r="L50" s="121">
        <v>7723.5911106500007</v>
      </c>
      <c r="M50" s="121">
        <v>7676.9037698600005</v>
      </c>
      <c r="N50" s="121">
        <v>46.687340789999993</v>
      </c>
      <c r="O50" s="121">
        <v>5.69132266</v>
      </c>
      <c r="P50" s="121">
        <v>30.271834319999996</v>
      </c>
      <c r="Q50" s="122"/>
      <c r="R50" s="122"/>
      <c r="S50" s="122"/>
      <c r="T50" s="122"/>
      <c r="U50" s="122"/>
      <c r="V50" s="122"/>
    </row>
    <row r="51" spans="1:22" hidden="1" outlineLevel="1">
      <c r="A51" s="62">
        <v>41760</v>
      </c>
      <c r="B51" s="121">
        <v>9698.9921354300004</v>
      </c>
      <c r="C51" s="94">
        <v>187.63538392000001</v>
      </c>
      <c r="D51" s="121">
        <v>39.926889030000005</v>
      </c>
      <c r="E51" s="121">
        <v>147.70849489</v>
      </c>
      <c r="F51" s="121">
        <v>34.926047729999993</v>
      </c>
      <c r="G51" s="121">
        <v>31.545604789999995</v>
      </c>
      <c r="H51" s="121">
        <v>3.3804429400000005</v>
      </c>
      <c r="I51" s="121">
        <v>1704.7792364899999</v>
      </c>
      <c r="J51" s="121">
        <v>107.8680378</v>
      </c>
      <c r="K51" s="121">
        <v>1596.9111986899998</v>
      </c>
      <c r="L51" s="121">
        <v>7771.6514672900003</v>
      </c>
      <c r="M51" s="121">
        <v>7720.1877963300003</v>
      </c>
      <c r="N51" s="121">
        <v>51.463670959999988</v>
      </c>
      <c r="O51" s="121">
        <v>1.22649505</v>
      </c>
      <c r="P51" s="121">
        <v>33.623433220000003</v>
      </c>
      <c r="Q51" s="122"/>
      <c r="R51" s="122"/>
      <c r="S51" s="122"/>
      <c r="T51" s="122"/>
      <c r="U51" s="122"/>
      <c r="V51" s="122"/>
    </row>
    <row r="52" spans="1:22" hidden="1" outlineLevel="1">
      <c r="A52" s="62">
        <v>41791</v>
      </c>
      <c r="B52" s="121">
        <v>10067.90804962</v>
      </c>
      <c r="C52" s="94">
        <v>175.95304591999999</v>
      </c>
      <c r="D52" s="121">
        <v>39.159218940000002</v>
      </c>
      <c r="E52" s="121">
        <v>136.79382698000001</v>
      </c>
      <c r="F52" s="121">
        <v>34.988875800000002</v>
      </c>
      <c r="G52" s="121">
        <v>31.84149184</v>
      </c>
      <c r="H52" s="121">
        <v>3.14738396</v>
      </c>
      <c r="I52" s="121">
        <v>1753.2622579399997</v>
      </c>
      <c r="J52" s="121">
        <v>97.964847390000003</v>
      </c>
      <c r="K52" s="121">
        <v>1655.29741055</v>
      </c>
      <c r="L52" s="121">
        <v>8103.7038699599998</v>
      </c>
      <c r="M52" s="121">
        <v>8052.3065617200009</v>
      </c>
      <c r="N52" s="121">
        <v>51.397308239999994</v>
      </c>
      <c r="O52" s="121">
        <v>5.6035297699999997</v>
      </c>
      <c r="P52" s="121">
        <v>38.806984759999999</v>
      </c>
      <c r="Q52" s="122"/>
      <c r="R52" s="122"/>
      <c r="S52" s="122"/>
      <c r="T52" s="122"/>
      <c r="U52" s="122"/>
      <c r="V52" s="122"/>
    </row>
    <row r="53" spans="1:22" hidden="1" outlineLevel="1">
      <c r="A53" s="62">
        <v>41821</v>
      </c>
      <c r="B53" s="121">
        <v>10255.591168110001</v>
      </c>
      <c r="C53" s="94">
        <v>172.18513273000002</v>
      </c>
      <c r="D53" s="121">
        <v>37.569161630000004</v>
      </c>
      <c r="E53" s="121">
        <v>134.6159711</v>
      </c>
      <c r="F53" s="121">
        <v>41.779632960000001</v>
      </c>
      <c r="G53" s="121">
        <v>36.919568630000001</v>
      </c>
      <c r="H53" s="121">
        <v>4.8600643300000002</v>
      </c>
      <c r="I53" s="121">
        <v>1903.9793873800002</v>
      </c>
      <c r="J53" s="121">
        <v>88.587486240000004</v>
      </c>
      <c r="K53" s="121">
        <v>1815.3919011400001</v>
      </c>
      <c r="L53" s="121">
        <v>8137.64701504</v>
      </c>
      <c r="M53" s="121">
        <v>8082.8281799999995</v>
      </c>
      <c r="N53" s="121">
        <v>54.818835040000003</v>
      </c>
      <c r="O53" s="121">
        <v>9.5278897399999991</v>
      </c>
      <c r="P53" s="121">
        <v>35.807768150000001</v>
      </c>
      <c r="Q53" s="122"/>
      <c r="R53" s="122"/>
      <c r="S53" s="122"/>
      <c r="T53" s="122"/>
      <c r="U53" s="122"/>
      <c r="V53" s="122"/>
    </row>
    <row r="54" spans="1:22" hidden="1" outlineLevel="1">
      <c r="A54" s="62">
        <v>41852</v>
      </c>
      <c r="B54" s="121">
        <v>10435.06976097</v>
      </c>
      <c r="C54" s="94">
        <v>173.61062142999998</v>
      </c>
      <c r="D54" s="121">
        <v>35.980687379999999</v>
      </c>
      <c r="E54" s="121">
        <v>137.62993405</v>
      </c>
      <c r="F54" s="121">
        <v>37.990662630000003</v>
      </c>
      <c r="G54" s="121">
        <v>34.60625847</v>
      </c>
      <c r="H54" s="121">
        <v>3.3844041599999999</v>
      </c>
      <c r="I54" s="121">
        <v>1901.0734221800001</v>
      </c>
      <c r="J54" s="121">
        <v>99.154773690000013</v>
      </c>
      <c r="K54" s="121">
        <v>1801.9186484900001</v>
      </c>
      <c r="L54" s="121">
        <v>8322.395054730001</v>
      </c>
      <c r="M54" s="121">
        <v>8264.6806526700002</v>
      </c>
      <c r="N54" s="121">
        <v>57.714402059999998</v>
      </c>
      <c r="O54" s="121">
        <v>6.0862477300000002</v>
      </c>
      <c r="P54" s="121">
        <v>51.866116059999996</v>
      </c>
      <c r="Q54" s="122"/>
      <c r="R54" s="122"/>
      <c r="S54" s="122"/>
      <c r="T54" s="122"/>
      <c r="U54" s="122"/>
      <c r="V54" s="122"/>
    </row>
    <row r="55" spans="1:22" hidden="1" outlineLevel="1">
      <c r="A55" s="62">
        <v>41883</v>
      </c>
      <c r="B55" s="121">
        <v>9998.6026124599994</v>
      </c>
      <c r="C55" s="94">
        <v>190.26315459999998</v>
      </c>
      <c r="D55" s="121">
        <v>35.37710912</v>
      </c>
      <c r="E55" s="121">
        <v>154.88604547999998</v>
      </c>
      <c r="F55" s="121">
        <v>42.629666889999996</v>
      </c>
      <c r="G55" s="121">
        <v>36.41580209</v>
      </c>
      <c r="H55" s="121">
        <v>6.2138647999999996</v>
      </c>
      <c r="I55" s="121">
        <v>1834.3822728800003</v>
      </c>
      <c r="J55" s="121">
        <v>94.310413579999988</v>
      </c>
      <c r="K55" s="121">
        <v>1740.0718593000001</v>
      </c>
      <c r="L55" s="121">
        <v>7931.32751809</v>
      </c>
      <c r="M55" s="121">
        <v>7871.9079762099991</v>
      </c>
      <c r="N55" s="121">
        <v>59.41954187999999</v>
      </c>
      <c r="O55" s="121">
        <v>9.5640696199999997</v>
      </c>
      <c r="P55" s="121">
        <v>40.466247080000002</v>
      </c>
      <c r="Q55" s="122"/>
      <c r="R55" s="122"/>
      <c r="S55" s="122"/>
      <c r="T55" s="122"/>
      <c r="U55" s="122"/>
      <c r="V55" s="122"/>
    </row>
    <row r="56" spans="1:22" hidden="1" outlineLevel="1">
      <c r="A56" s="62">
        <v>41913</v>
      </c>
      <c r="B56" s="121">
        <v>9999.4699874300004</v>
      </c>
      <c r="C56" s="94">
        <v>195.66553055000003</v>
      </c>
      <c r="D56" s="121">
        <v>39.533266869999999</v>
      </c>
      <c r="E56" s="121">
        <v>156.13226367999999</v>
      </c>
      <c r="F56" s="121">
        <v>37.900302849999996</v>
      </c>
      <c r="G56" s="121">
        <v>33.944184900000003</v>
      </c>
      <c r="H56" s="121">
        <v>3.9561179499999999</v>
      </c>
      <c r="I56" s="121">
        <v>1937.8201241899997</v>
      </c>
      <c r="J56" s="121">
        <v>115.74427379999999</v>
      </c>
      <c r="K56" s="121">
        <v>1822.0758503899997</v>
      </c>
      <c r="L56" s="121">
        <v>7828.0840298399999</v>
      </c>
      <c r="M56" s="121">
        <v>7769.1524612200001</v>
      </c>
      <c r="N56" s="121">
        <v>58.93156862</v>
      </c>
      <c r="O56" s="121">
        <v>6.6384645199999994</v>
      </c>
      <c r="P56" s="121">
        <v>41.346898840000001</v>
      </c>
      <c r="Q56" s="122"/>
      <c r="R56" s="122"/>
      <c r="S56" s="122"/>
      <c r="T56" s="122"/>
      <c r="U56" s="122"/>
      <c r="V56" s="122"/>
    </row>
    <row r="57" spans="1:22" hidden="1" outlineLevel="1">
      <c r="A57" s="62">
        <v>41944</v>
      </c>
      <c r="B57" s="121">
        <v>10496.788639619999</v>
      </c>
      <c r="C57" s="94">
        <v>254.21759779999999</v>
      </c>
      <c r="D57" s="121">
        <v>42.232679730000001</v>
      </c>
      <c r="E57" s="121">
        <v>211.98491806999999</v>
      </c>
      <c r="F57" s="121">
        <v>45.756279100000008</v>
      </c>
      <c r="G57" s="121">
        <v>38.227765730000002</v>
      </c>
      <c r="H57" s="121">
        <v>7.5285133700000006</v>
      </c>
      <c r="I57" s="121">
        <v>2056.2326485000003</v>
      </c>
      <c r="J57" s="121">
        <v>117.83125719</v>
      </c>
      <c r="K57" s="121">
        <v>1938.40139131</v>
      </c>
      <c r="L57" s="121">
        <v>8140.5821142199993</v>
      </c>
      <c r="M57" s="121">
        <v>8080.5878564400009</v>
      </c>
      <c r="N57" s="121">
        <v>59.994257779999998</v>
      </c>
      <c r="O57" s="121">
        <v>7.9549898299999997</v>
      </c>
      <c r="P57" s="121">
        <v>47.213211469999997</v>
      </c>
      <c r="Q57" s="122"/>
      <c r="R57" s="122"/>
      <c r="S57" s="122"/>
      <c r="T57" s="122"/>
      <c r="U57" s="122"/>
      <c r="V57" s="122"/>
    </row>
    <row r="58" spans="1:22" hidden="1" outlineLevel="1">
      <c r="A58" s="62">
        <v>41974</v>
      </c>
      <c r="B58" s="121">
        <v>10310.6400789</v>
      </c>
      <c r="C58" s="94">
        <v>287.44350135000002</v>
      </c>
      <c r="D58" s="121">
        <v>45.092544160000003</v>
      </c>
      <c r="E58" s="121">
        <v>242.35095719</v>
      </c>
      <c r="F58" s="121">
        <v>46.92732814</v>
      </c>
      <c r="G58" s="121">
        <v>38.721120250000006</v>
      </c>
      <c r="H58" s="121">
        <v>8.2062078899999999</v>
      </c>
      <c r="I58" s="121">
        <v>2004.6829188199999</v>
      </c>
      <c r="J58" s="121">
        <v>156.40972248999998</v>
      </c>
      <c r="K58" s="121">
        <v>1848.27319633</v>
      </c>
      <c r="L58" s="121">
        <v>7971.5863305900002</v>
      </c>
      <c r="M58" s="121">
        <v>7912.2440948900003</v>
      </c>
      <c r="N58" s="121">
        <v>59.342235700000003</v>
      </c>
      <c r="O58" s="121">
        <v>5.9519564699999998</v>
      </c>
      <c r="P58" s="121">
        <v>47.702316390000007</v>
      </c>
      <c r="Q58" s="122"/>
      <c r="R58" s="122"/>
      <c r="S58" s="122"/>
      <c r="T58" s="122"/>
      <c r="U58" s="122"/>
      <c r="V58" s="122"/>
    </row>
    <row r="59" spans="1:22" hidden="1" outlineLevel="1">
      <c r="A59" s="62">
        <v>42005</v>
      </c>
      <c r="B59" s="121">
        <v>10499.78700955</v>
      </c>
      <c r="C59" s="94">
        <v>294.48056079999998</v>
      </c>
      <c r="D59" s="121">
        <v>36.940611629999999</v>
      </c>
      <c r="E59" s="121">
        <v>257.53994917</v>
      </c>
      <c r="F59" s="121">
        <v>47.676773249999997</v>
      </c>
      <c r="G59" s="121">
        <v>41.220114500000008</v>
      </c>
      <c r="H59" s="121">
        <v>6.4566587499999999</v>
      </c>
      <c r="I59" s="121">
        <v>2285.6547859299999</v>
      </c>
      <c r="J59" s="121">
        <v>146.02087398999998</v>
      </c>
      <c r="K59" s="121">
        <v>2139.63391194</v>
      </c>
      <c r="L59" s="121">
        <v>7871.9748895699995</v>
      </c>
      <c r="M59" s="121">
        <v>7809.2585747499998</v>
      </c>
      <c r="N59" s="121">
        <v>62.716314820000001</v>
      </c>
      <c r="O59" s="121">
        <v>6.3943700699999999</v>
      </c>
      <c r="P59" s="121">
        <v>46.007790409999998</v>
      </c>
      <c r="Q59" s="122"/>
      <c r="R59" s="122"/>
      <c r="S59" s="122"/>
      <c r="T59" s="122"/>
      <c r="U59" s="122"/>
      <c r="V59" s="122"/>
    </row>
    <row r="60" spans="1:22" hidden="1" outlineLevel="1">
      <c r="A60" s="62">
        <v>42036</v>
      </c>
      <c r="B60" s="121">
        <v>12963.30756994</v>
      </c>
      <c r="C60" s="94">
        <v>331.04882183000007</v>
      </c>
      <c r="D60" s="121">
        <v>46.017789629999996</v>
      </c>
      <c r="E60" s="121">
        <v>285.03103220000003</v>
      </c>
      <c r="F60" s="121">
        <v>76.994331739999993</v>
      </c>
      <c r="G60" s="121">
        <v>72.375209229999996</v>
      </c>
      <c r="H60" s="121">
        <v>4.6191225100000004</v>
      </c>
      <c r="I60" s="121">
        <v>2778.0341232400006</v>
      </c>
      <c r="J60" s="121">
        <v>165.40890827999999</v>
      </c>
      <c r="K60" s="121">
        <v>2612.62521496</v>
      </c>
      <c r="L60" s="121">
        <v>9777.2302931300001</v>
      </c>
      <c r="M60" s="121">
        <v>9713.2111836900003</v>
      </c>
      <c r="N60" s="121">
        <v>64.019109440000008</v>
      </c>
      <c r="O60" s="121">
        <v>-80.189734169999994</v>
      </c>
      <c r="P60" s="121">
        <v>69.066770030000001</v>
      </c>
      <c r="Q60" s="122"/>
      <c r="R60" s="122"/>
      <c r="S60" s="122"/>
      <c r="T60" s="122"/>
      <c r="U60" s="122"/>
      <c r="V60" s="122"/>
    </row>
    <row r="61" spans="1:22" hidden="1" outlineLevel="1">
      <c r="A61" s="62">
        <v>42064</v>
      </c>
      <c r="B61" s="121">
        <v>11266.44413519</v>
      </c>
      <c r="C61" s="94">
        <v>321.89703559000003</v>
      </c>
      <c r="D61" s="121">
        <v>41.623526220000002</v>
      </c>
      <c r="E61" s="121">
        <v>280.27350937</v>
      </c>
      <c r="F61" s="121">
        <v>69.162924599999997</v>
      </c>
      <c r="G61" s="121">
        <v>65.252751599999996</v>
      </c>
      <c r="H61" s="121">
        <v>3.9101729999999999</v>
      </c>
      <c r="I61" s="121">
        <v>2361.6117870599996</v>
      </c>
      <c r="J61" s="121">
        <v>133.79073954</v>
      </c>
      <c r="K61" s="121">
        <v>2227.8210475199999</v>
      </c>
      <c r="L61" s="121">
        <v>8513.77238794</v>
      </c>
      <c r="M61" s="121">
        <v>8451.3560828699992</v>
      </c>
      <c r="N61" s="121">
        <v>62.416305069999993</v>
      </c>
      <c r="O61" s="121">
        <v>3.7466637599999997</v>
      </c>
      <c r="P61" s="121">
        <v>60.120012610000003</v>
      </c>
      <c r="Q61" s="122"/>
      <c r="R61" s="122"/>
      <c r="S61" s="122"/>
      <c r="T61" s="122"/>
      <c r="U61" s="122"/>
      <c r="V61" s="122"/>
    </row>
    <row r="62" spans="1:22" hidden="1" outlineLevel="1">
      <c r="A62" s="62">
        <v>42095</v>
      </c>
      <c r="B62" s="121">
        <v>11111.789106800001</v>
      </c>
      <c r="C62" s="94">
        <v>308.70805686999989</v>
      </c>
      <c r="D62" s="121">
        <v>38.643649429999996</v>
      </c>
      <c r="E62" s="121">
        <v>270.06440743999997</v>
      </c>
      <c r="F62" s="121">
        <v>66.456583809999998</v>
      </c>
      <c r="G62" s="121">
        <v>56.342539479999999</v>
      </c>
      <c r="H62" s="121">
        <v>10.11404433</v>
      </c>
      <c r="I62" s="121">
        <v>2633.44389323</v>
      </c>
      <c r="J62" s="121">
        <v>160.81132123999998</v>
      </c>
      <c r="K62" s="121">
        <v>2472.6325719900001</v>
      </c>
      <c r="L62" s="121">
        <v>8103.1805728899999</v>
      </c>
      <c r="M62" s="121">
        <v>8038.9982341100003</v>
      </c>
      <c r="N62" s="121">
        <v>64.182338779999995</v>
      </c>
      <c r="O62" s="121">
        <v>6.4780859199999998</v>
      </c>
      <c r="P62" s="121">
        <v>54.33976328</v>
      </c>
      <c r="Q62" s="122"/>
      <c r="R62" s="122"/>
      <c r="S62" s="122"/>
      <c r="T62" s="122"/>
      <c r="U62" s="122"/>
      <c r="V62" s="122"/>
    </row>
    <row r="63" spans="1:22" hidden="1" outlineLevel="1">
      <c r="A63" s="62">
        <v>42125</v>
      </c>
      <c r="B63" s="121">
        <v>11050.019722380001</v>
      </c>
      <c r="C63" s="94">
        <v>286.40563027000002</v>
      </c>
      <c r="D63" s="121">
        <v>37.565706519999999</v>
      </c>
      <c r="E63" s="121">
        <v>248.83992375000003</v>
      </c>
      <c r="F63" s="121">
        <v>68.421777890000001</v>
      </c>
      <c r="G63" s="121">
        <v>54.016861399999996</v>
      </c>
      <c r="H63" s="121">
        <v>14.40491649</v>
      </c>
      <c r="I63" s="121">
        <v>2645.8122713499997</v>
      </c>
      <c r="J63" s="121">
        <v>143.46398686999999</v>
      </c>
      <c r="K63" s="121">
        <v>2502.3482844800001</v>
      </c>
      <c r="L63" s="121">
        <v>8049.3800428699997</v>
      </c>
      <c r="M63" s="121">
        <v>7970.4207707999994</v>
      </c>
      <c r="N63" s="121">
        <v>78.959272069999983</v>
      </c>
      <c r="O63" s="121">
        <v>6.4346331299999999</v>
      </c>
      <c r="P63" s="121">
        <v>48.662647870000001</v>
      </c>
      <c r="Q63" s="122"/>
      <c r="R63" s="122"/>
      <c r="S63" s="122"/>
      <c r="T63" s="122"/>
      <c r="U63" s="122"/>
      <c r="V63" s="122"/>
    </row>
    <row r="64" spans="1:22" hidden="1" outlineLevel="1">
      <c r="A64" s="62">
        <v>42156</v>
      </c>
      <c r="B64" s="121">
        <v>11092.062095249999</v>
      </c>
      <c r="C64" s="94">
        <v>276.01530313000001</v>
      </c>
      <c r="D64" s="121">
        <v>38.523313010000003</v>
      </c>
      <c r="E64" s="121">
        <v>237.49199012</v>
      </c>
      <c r="F64" s="121">
        <v>70.430986160000003</v>
      </c>
      <c r="G64" s="121">
        <v>54.286975030000001</v>
      </c>
      <c r="H64" s="121">
        <v>16.144011129999999</v>
      </c>
      <c r="I64" s="121">
        <v>2729.6475423300003</v>
      </c>
      <c r="J64" s="121">
        <v>151.14918450999997</v>
      </c>
      <c r="K64" s="121">
        <v>2578.4983578200004</v>
      </c>
      <c r="L64" s="121">
        <v>8015.9682636300004</v>
      </c>
      <c r="M64" s="121">
        <v>7934.4839330800005</v>
      </c>
      <c r="N64" s="121">
        <v>81.484330549999996</v>
      </c>
      <c r="O64" s="121">
        <v>8.0518096999999997</v>
      </c>
      <c r="P64" s="121">
        <v>47.243993799999998</v>
      </c>
      <c r="Q64" s="122"/>
      <c r="R64" s="122"/>
      <c r="S64" s="122"/>
      <c r="T64" s="122"/>
      <c r="U64" s="122"/>
      <c r="V64" s="122"/>
    </row>
    <row r="65" spans="1:22" hidden="1" outlineLevel="1">
      <c r="A65" s="62">
        <v>42186</v>
      </c>
      <c r="B65" s="121">
        <v>10482.783807670001</v>
      </c>
      <c r="C65" s="94">
        <v>266.45033650000005</v>
      </c>
      <c r="D65" s="121">
        <v>39.103354000000003</v>
      </c>
      <c r="E65" s="121">
        <v>227.34698249999997</v>
      </c>
      <c r="F65" s="121">
        <v>130.75364446</v>
      </c>
      <c r="G65" s="121">
        <v>53.947866570000002</v>
      </c>
      <c r="H65" s="121">
        <v>76.805777890000002</v>
      </c>
      <c r="I65" s="121">
        <v>2384.43221825</v>
      </c>
      <c r="J65" s="121">
        <v>139.36236116999999</v>
      </c>
      <c r="K65" s="121">
        <v>2245.06985708</v>
      </c>
      <c r="L65" s="121">
        <v>7701.1476084599999</v>
      </c>
      <c r="M65" s="121">
        <v>7628.6192118899999</v>
      </c>
      <c r="N65" s="121">
        <v>72.528396569999984</v>
      </c>
      <c r="O65" s="121">
        <v>9.7710492299999991</v>
      </c>
      <c r="P65" s="121">
        <v>48.755524320000006</v>
      </c>
      <c r="Q65" s="122"/>
      <c r="R65" s="122"/>
      <c r="S65" s="122"/>
      <c r="T65" s="122"/>
      <c r="U65" s="122"/>
      <c r="V65" s="122"/>
    </row>
    <row r="66" spans="1:22" hidden="1" outlineLevel="1">
      <c r="A66" s="62">
        <v>42217</v>
      </c>
      <c r="B66" s="121">
        <v>10286.7135414</v>
      </c>
      <c r="C66" s="94">
        <v>254.20337136000001</v>
      </c>
      <c r="D66" s="121">
        <v>37.271783030000002</v>
      </c>
      <c r="E66" s="121">
        <v>216.93158833000001</v>
      </c>
      <c r="F66" s="121">
        <v>133.64294975999999</v>
      </c>
      <c r="G66" s="121">
        <v>55.951168020000004</v>
      </c>
      <c r="H66" s="121">
        <v>77.691781739999996</v>
      </c>
      <c r="I66" s="121">
        <v>2227.2880952699998</v>
      </c>
      <c r="J66" s="121">
        <v>164.98055531</v>
      </c>
      <c r="K66" s="121">
        <v>2062.3075399599998</v>
      </c>
      <c r="L66" s="121">
        <v>7671.5791250099992</v>
      </c>
      <c r="M66" s="121">
        <v>7586.4430915699995</v>
      </c>
      <c r="N66" s="121">
        <v>85.136033440000006</v>
      </c>
      <c r="O66" s="121">
        <v>4.2843114399999997</v>
      </c>
      <c r="P66" s="121">
        <v>48.695467279999995</v>
      </c>
      <c r="Q66" s="122"/>
      <c r="R66" s="122"/>
      <c r="S66" s="122"/>
      <c r="T66" s="122"/>
      <c r="U66" s="122"/>
      <c r="V66" s="122"/>
    </row>
    <row r="67" spans="1:22" hidden="1" outlineLevel="1">
      <c r="A67" s="62">
        <v>42248</v>
      </c>
      <c r="B67" s="121">
        <v>10012.996401840001</v>
      </c>
      <c r="C67" s="94">
        <v>242.56012080999997</v>
      </c>
      <c r="D67" s="121">
        <v>36.156753859999995</v>
      </c>
      <c r="E67" s="121">
        <v>206.40336695000002</v>
      </c>
      <c r="F67" s="121">
        <v>135.65973309999998</v>
      </c>
      <c r="G67" s="121">
        <v>58.556465800000005</v>
      </c>
      <c r="H67" s="121">
        <v>77.103267299999999</v>
      </c>
      <c r="I67" s="121">
        <v>2248.18247496</v>
      </c>
      <c r="J67" s="121">
        <v>164.38407976000002</v>
      </c>
      <c r="K67" s="121">
        <v>2083.7983952</v>
      </c>
      <c r="L67" s="121">
        <v>7386.5940729699996</v>
      </c>
      <c r="M67" s="121">
        <v>7308.6799708100007</v>
      </c>
      <c r="N67" s="121">
        <v>77.914102159999999</v>
      </c>
      <c r="O67" s="121">
        <v>14.244335199999998</v>
      </c>
      <c r="P67" s="121">
        <v>50.856850140000006</v>
      </c>
      <c r="Q67" s="122"/>
      <c r="R67" s="122"/>
      <c r="S67" s="122"/>
      <c r="T67" s="122"/>
      <c r="U67" s="122"/>
      <c r="V67" s="122"/>
    </row>
    <row r="68" spans="1:22" hidden="1" outlineLevel="1">
      <c r="A68" s="62">
        <v>42278</v>
      </c>
      <c r="B68" s="121">
        <v>10478.464852999999</v>
      </c>
      <c r="C68" s="94">
        <v>196.02763249</v>
      </c>
      <c r="D68" s="121">
        <v>38.124447449999998</v>
      </c>
      <c r="E68" s="121">
        <v>157.90318504000001</v>
      </c>
      <c r="F68" s="121">
        <v>129.84617724</v>
      </c>
      <c r="G68" s="121">
        <v>63.45154892</v>
      </c>
      <c r="H68" s="121">
        <v>66.394628319999995</v>
      </c>
      <c r="I68" s="121">
        <v>2415.0891065000001</v>
      </c>
      <c r="J68" s="121">
        <v>170.18423424999997</v>
      </c>
      <c r="K68" s="121">
        <v>2244.9048722500002</v>
      </c>
      <c r="L68" s="121">
        <v>7737.5019367700006</v>
      </c>
      <c r="M68" s="121">
        <v>7657.8426209099998</v>
      </c>
      <c r="N68" s="121">
        <v>79.659315860000007</v>
      </c>
      <c r="O68" s="121">
        <v>26.68643565</v>
      </c>
      <c r="P68" s="121">
        <v>53.574117319999999</v>
      </c>
      <c r="Q68" s="94"/>
      <c r="R68" s="94"/>
      <c r="S68" s="94"/>
      <c r="T68" s="94"/>
      <c r="U68" s="94"/>
      <c r="V68" s="94"/>
    </row>
    <row r="69" spans="1:22" hidden="1" outlineLevel="1">
      <c r="A69" s="62">
        <v>42309</v>
      </c>
      <c r="B69" s="121">
        <v>10622.34747318</v>
      </c>
      <c r="C69" s="94">
        <v>184.63874498999996</v>
      </c>
      <c r="D69" s="121">
        <v>39.122843740000008</v>
      </c>
      <c r="E69" s="121">
        <v>145.51590124999998</v>
      </c>
      <c r="F69" s="121">
        <v>209.95039553000001</v>
      </c>
      <c r="G69" s="121">
        <v>70.380076070000001</v>
      </c>
      <c r="H69" s="121">
        <v>139.57031946000001</v>
      </c>
      <c r="I69" s="121">
        <v>2386.70704144</v>
      </c>
      <c r="J69" s="121">
        <v>189.94406043000001</v>
      </c>
      <c r="K69" s="121">
        <v>2196.7629810100002</v>
      </c>
      <c r="L69" s="121">
        <v>7841.0512912199993</v>
      </c>
      <c r="M69" s="121">
        <v>7751.9793685200002</v>
      </c>
      <c r="N69" s="121">
        <v>89.071922700000002</v>
      </c>
      <c r="O69" s="121">
        <v>49.918059829999997</v>
      </c>
      <c r="P69" s="121">
        <v>48.235865199999999</v>
      </c>
      <c r="Q69" s="94"/>
      <c r="R69" s="94"/>
      <c r="S69" s="94"/>
      <c r="T69" s="94"/>
      <c r="U69" s="94"/>
      <c r="V69" s="94"/>
    </row>
    <row r="70" spans="1:22" hidden="1" outlineLevel="1">
      <c r="A70" s="62">
        <v>42339</v>
      </c>
      <c r="B70" s="121">
        <v>10906.66201973</v>
      </c>
      <c r="C70" s="94">
        <v>160.41850931000002</v>
      </c>
      <c r="D70" s="121">
        <v>37.46570621</v>
      </c>
      <c r="E70" s="121">
        <v>122.9528031</v>
      </c>
      <c r="F70" s="121">
        <v>78.552867769999992</v>
      </c>
      <c r="G70" s="121">
        <v>63.925091219999999</v>
      </c>
      <c r="H70" s="121">
        <v>14.62777655</v>
      </c>
      <c r="I70" s="121">
        <v>2442.4844222900001</v>
      </c>
      <c r="J70" s="121">
        <v>223.35262754000001</v>
      </c>
      <c r="K70" s="121">
        <v>2219.1317947500002</v>
      </c>
      <c r="L70" s="121">
        <v>8225.2062203599999</v>
      </c>
      <c r="M70" s="121">
        <v>8158.8055356900004</v>
      </c>
      <c r="N70" s="121">
        <v>66.400684670000004</v>
      </c>
      <c r="O70" s="121">
        <v>56.91289012</v>
      </c>
      <c r="P70" s="121">
        <v>46.187195479999993</v>
      </c>
      <c r="Q70" s="94"/>
      <c r="R70" s="94"/>
      <c r="S70" s="94"/>
      <c r="T70" s="94"/>
      <c r="U70" s="94"/>
      <c r="V70" s="94"/>
    </row>
    <row r="71" spans="1:22" hidden="1" outlineLevel="1">
      <c r="A71" s="62">
        <v>42370</v>
      </c>
      <c r="B71" s="121">
        <v>10918.742560070001</v>
      </c>
      <c r="C71" s="94">
        <v>167.48429849999999</v>
      </c>
      <c r="D71" s="121">
        <v>40.388634210000006</v>
      </c>
      <c r="E71" s="121">
        <v>127.09566429</v>
      </c>
      <c r="F71" s="121">
        <v>108.34619125999998</v>
      </c>
      <c r="G71" s="121">
        <v>72.3292067</v>
      </c>
      <c r="H71" s="121">
        <v>36.016984559999997</v>
      </c>
      <c r="I71" s="121">
        <v>2365.1757051300001</v>
      </c>
      <c r="J71" s="121">
        <v>200.38541106</v>
      </c>
      <c r="K71" s="121">
        <v>2164.7902940699996</v>
      </c>
      <c r="L71" s="121">
        <v>8277.7363651800006</v>
      </c>
      <c r="M71" s="121">
        <v>8192.8822928600002</v>
      </c>
      <c r="N71" s="121">
        <v>84.854072319999986</v>
      </c>
      <c r="O71" s="121">
        <v>81.997300439999989</v>
      </c>
      <c r="P71" s="121">
        <v>46.371500009999998</v>
      </c>
      <c r="Q71" s="94"/>
      <c r="R71" s="94"/>
      <c r="S71" s="94"/>
      <c r="T71" s="94"/>
      <c r="U71" s="94"/>
      <c r="V71" s="94"/>
    </row>
    <row r="72" spans="1:22" hidden="1" outlineLevel="1">
      <c r="A72" s="62">
        <v>42401</v>
      </c>
      <c r="B72" s="121">
        <v>11767.208580369999</v>
      </c>
      <c r="C72" s="94">
        <v>193.89602982999997</v>
      </c>
      <c r="D72" s="121">
        <v>42.257143729999996</v>
      </c>
      <c r="E72" s="121">
        <v>151.63888610000001</v>
      </c>
      <c r="F72" s="121">
        <v>267.88559105999997</v>
      </c>
      <c r="G72" s="121">
        <v>36.928538180000004</v>
      </c>
      <c r="H72" s="121">
        <v>230.95705287999999</v>
      </c>
      <c r="I72" s="121">
        <v>2854.6283157399998</v>
      </c>
      <c r="J72" s="121">
        <v>209.45281323</v>
      </c>
      <c r="K72" s="121">
        <v>2645.1755025100001</v>
      </c>
      <c r="L72" s="121">
        <v>8450.7986437399995</v>
      </c>
      <c r="M72" s="121">
        <v>8362.4297190699999</v>
      </c>
      <c r="N72" s="121">
        <v>88.368924669999984</v>
      </c>
      <c r="O72" s="121">
        <v>91.346743799999999</v>
      </c>
      <c r="P72" s="121">
        <v>49.651230929999997</v>
      </c>
      <c r="Q72" s="94"/>
      <c r="R72" s="94"/>
      <c r="S72" s="94"/>
      <c r="T72" s="94"/>
      <c r="U72" s="94"/>
      <c r="V72" s="94"/>
    </row>
    <row r="73" spans="1:22" hidden="1" outlineLevel="1">
      <c r="A73" s="62">
        <v>42430</v>
      </c>
      <c r="B73" s="121">
        <v>11582.086632230001</v>
      </c>
      <c r="C73" s="94">
        <v>199.68778850999999</v>
      </c>
      <c r="D73" s="121">
        <v>52.172956679999999</v>
      </c>
      <c r="E73" s="121">
        <v>147.51483182999999</v>
      </c>
      <c r="F73" s="121">
        <v>295.56843945000003</v>
      </c>
      <c r="G73" s="121">
        <v>42.213182430000003</v>
      </c>
      <c r="H73" s="121">
        <v>253.35525702000001</v>
      </c>
      <c r="I73" s="121">
        <v>2626.8590867500002</v>
      </c>
      <c r="J73" s="121">
        <v>211.19925799000001</v>
      </c>
      <c r="K73" s="121">
        <v>2415.65982876</v>
      </c>
      <c r="L73" s="121">
        <v>8459.9713175199995</v>
      </c>
      <c r="M73" s="121">
        <v>8369.641797010001</v>
      </c>
      <c r="N73" s="121">
        <v>90.329520510000009</v>
      </c>
      <c r="O73" s="121">
        <v>80.753183980000003</v>
      </c>
      <c r="P73" s="121">
        <v>45.987129400000001</v>
      </c>
      <c r="Q73" s="94"/>
      <c r="R73" s="94"/>
      <c r="S73" s="94"/>
      <c r="T73" s="94"/>
      <c r="U73" s="94"/>
      <c r="V73" s="94"/>
    </row>
    <row r="74" spans="1:22" hidden="1" outlineLevel="1">
      <c r="A74" s="62">
        <v>42461</v>
      </c>
      <c r="B74" s="121">
        <v>11612.07720829</v>
      </c>
      <c r="C74" s="94">
        <v>204.68997388999998</v>
      </c>
      <c r="D74" s="121">
        <v>53.315205820000003</v>
      </c>
      <c r="E74" s="121">
        <v>151.37476806999999</v>
      </c>
      <c r="F74" s="121">
        <v>307.38558001000001</v>
      </c>
      <c r="G74" s="121">
        <v>41.860854430000003</v>
      </c>
      <c r="H74" s="121">
        <v>265.52472557999999</v>
      </c>
      <c r="I74" s="121">
        <v>2683.3505078900002</v>
      </c>
      <c r="J74" s="121">
        <v>218.59639630999999</v>
      </c>
      <c r="K74" s="121">
        <v>2464.7541115800004</v>
      </c>
      <c r="L74" s="121">
        <v>8416.6511465000003</v>
      </c>
      <c r="M74" s="121">
        <v>8297.7252343600012</v>
      </c>
      <c r="N74" s="121">
        <v>118.92591213999999</v>
      </c>
      <c r="O74" s="121">
        <v>104.40754338000001</v>
      </c>
      <c r="P74" s="121">
        <v>46.914746820000005</v>
      </c>
      <c r="Q74" s="94"/>
      <c r="R74" s="94"/>
      <c r="S74" s="94"/>
      <c r="T74" s="94"/>
      <c r="U74" s="94"/>
      <c r="V74" s="94"/>
    </row>
    <row r="75" spans="1:22" hidden="1" outlineLevel="1">
      <c r="A75" s="62">
        <v>42491</v>
      </c>
      <c r="B75" s="121">
        <v>11643.68386467</v>
      </c>
      <c r="C75" s="94">
        <v>221.53709563000001</v>
      </c>
      <c r="D75" s="121">
        <v>81.603392799999995</v>
      </c>
      <c r="E75" s="121">
        <v>139.93370283000002</v>
      </c>
      <c r="F75" s="121">
        <v>312.08913955000003</v>
      </c>
      <c r="G75" s="121">
        <v>38.918330779999998</v>
      </c>
      <c r="H75" s="121">
        <v>273.17080877000001</v>
      </c>
      <c r="I75" s="121">
        <v>2680.1444551</v>
      </c>
      <c r="J75" s="121">
        <v>216.62733463000001</v>
      </c>
      <c r="K75" s="121">
        <v>2463.51712047</v>
      </c>
      <c r="L75" s="121">
        <v>8429.9131743899998</v>
      </c>
      <c r="M75" s="121">
        <v>8288.7300894300006</v>
      </c>
      <c r="N75" s="121">
        <v>141.18308495999997</v>
      </c>
      <c r="O75" s="121">
        <v>116.60704242</v>
      </c>
      <c r="P75" s="121">
        <v>48.105240989999999</v>
      </c>
      <c r="Q75" s="94"/>
      <c r="R75" s="94"/>
      <c r="S75" s="94"/>
      <c r="T75" s="94"/>
      <c r="U75" s="94"/>
      <c r="V75" s="94"/>
    </row>
    <row r="76" spans="1:22" hidden="1" outlineLevel="1">
      <c r="A76" s="62">
        <v>42522</v>
      </c>
      <c r="B76" s="121">
        <v>11731.30694482</v>
      </c>
      <c r="C76" s="94">
        <v>206.94357504000001</v>
      </c>
      <c r="D76" s="121">
        <v>80.093079919999994</v>
      </c>
      <c r="E76" s="121">
        <v>126.85049512000001</v>
      </c>
      <c r="F76" s="121">
        <v>326.97538645999998</v>
      </c>
      <c r="G76" s="121">
        <v>37.894412889999998</v>
      </c>
      <c r="H76" s="121">
        <v>289.08097356999997</v>
      </c>
      <c r="I76" s="121">
        <v>2774.7691149500001</v>
      </c>
      <c r="J76" s="121">
        <v>213.94101689000001</v>
      </c>
      <c r="K76" s="121">
        <v>2560.8280980599998</v>
      </c>
      <c r="L76" s="121">
        <v>8422.6188683699984</v>
      </c>
      <c r="M76" s="121">
        <v>8303.6639401799985</v>
      </c>
      <c r="N76" s="121">
        <v>118.95492819</v>
      </c>
      <c r="O76" s="121">
        <v>102.59691137999999</v>
      </c>
      <c r="P76" s="121">
        <v>43.007819040000015</v>
      </c>
      <c r="Q76" s="94"/>
      <c r="R76" s="94"/>
      <c r="S76" s="94"/>
      <c r="T76" s="94"/>
      <c r="U76" s="94"/>
      <c r="V76" s="94"/>
    </row>
    <row r="77" spans="1:22" hidden="1" outlineLevel="1">
      <c r="A77" s="62">
        <v>42552</v>
      </c>
      <c r="B77" s="121">
        <v>11709.6222758</v>
      </c>
      <c r="C77" s="94">
        <v>194.87674917999999</v>
      </c>
      <c r="D77" s="121">
        <v>79.622011420000007</v>
      </c>
      <c r="E77" s="121">
        <v>115.25473776000003</v>
      </c>
      <c r="F77" s="121">
        <v>385.29941930000001</v>
      </c>
      <c r="G77" s="121">
        <v>37.957191480000006</v>
      </c>
      <c r="H77" s="121">
        <v>347.34222782000001</v>
      </c>
      <c r="I77" s="121">
        <v>2743.32399747</v>
      </c>
      <c r="J77" s="121">
        <v>229.43793163999999</v>
      </c>
      <c r="K77" s="121">
        <v>2513.88606583</v>
      </c>
      <c r="L77" s="121">
        <v>8386.1221098499991</v>
      </c>
      <c r="M77" s="121">
        <v>8279.8558124799983</v>
      </c>
      <c r="N77" s="121">
        <v>106.26629737</v>
      </c>
      <c r="O77" s="121">
        <v>92.986768800000007</v>
      </c>
      <c r="P77" s="121">
        <v>44.954872809999983</v>
      </c>
      <c r="Q77" s="94"/>
      <c r="R77" s="94"/>
      <c r="S77" s="94"/>
      <c r="T77" s="94"/>
      <c r="U77" s="94"/>
      <c r="V77" s="94"/>
    </row>
    <row r="78" spans="1:22" hidden="1" outlineLevel="1">
      <c r="A78" s="62">
        <v>42583</v>
      </c>
      <c r="B78" s="121">
        <v>11833.379231950001</v>
      </c>
      <c r="C78" s="94">
        <v>202.60409020000003</v>
      </c>
      <c r="D78" s="121">
        <v>73.751313719999985</v>
      </c>
      <c r="E78" s="121">
        <v>128.85277648000002</v>
      </c>
      <c r="F78" s="121">
        <v>414.41224587999994</v>
      </c>
      <c r="G78" s="121">
        <v>37.872487409999998</v>
      </c>
      <c r="H78" s="121">
        <v>376.53975846999998</v>
      </c>
      <c r="I78" s="121">
        <v>2813.0529994099998</v>
      </c>
      <c r="J78" s="121">
        <v>246.54726307999999</v>
      </c>
      <c r="K78" s="121">
        <v>2566.5057363299998</v>
      </c>
      <c r="L78" s="121">
        <v>8403.3098964599994</v>
      </c>
      <c r="M78" s="121">
        <v>8288.4775762399986</v>
      </c>
      <c r="N78" s="121">
        <v>114.83232022</v>
      </c>
      <c r="O78" s="121">
        <v>86.705774200000008</v>
      </c>
      <c r="P78" s="121">
        <v>45.951839680000006</v>
      </c>
      <c r="Q78" s="94"/>
      <c r="R78" s="94"/>
      <c r="S78" s="94"/>
      <c r="T78" s="94"/>
      <c r="U78" s="94"/>
      <c r="V78" s="94"/>
    </row>
    <row r="79" spans="1:22" hidden="1" outlineLevel="1">
      <c r="A79" s="62">
        <v>42614</v>
      </c>
      <c r="B79" s="121">
        <v>12119.74670181</v>
      </c>
      <c r="C79" s="94">
        <v>213.19664195999999</v>
      </c>
      <c r="D79" s="121">
        <v>73.650583269999998</v>
      </c>
      <c r="E79" s="121">
        <v>139.54605868999997</v>
      </c>
      <c r="F79" s="121">
        <v>434.18934173999992</v>
      </c>
      <c r="G79" s="121">
        <v>47.951803510000005</v>
      </c>
      <c r="H79" s="121">
        <v>386.23753822999993</v>
      </c>
      <c r="I79" s="121">
        <v>2846.4556581900001</v>
      </c>
      <c r="J79" s="121">
        <v>255.7367217</v>
      </c>
      <c r="K79" s="121">
        <v>2590.71893649</v>
      </c>
      <c r="L79" s="121">
        <v>8625.90505992</v>
      </c>
      <c r="M79" s="121">
        <v>8513.8920056900006</v>
      </c>
      <c r="N79" s="121">
        <v>112.01305423000001</v>
      </c>
      <c r="O79" s="121">
        <v>89.624480079999998</v>
      </c>
      <c r="P79" s="121">
        <v>39.998027719999996</v>
      </c>
      <c r="Q79" s="94"/>
      <c r="R79" s="94"/>
      <c r="S79" s="94"/>
      <c r="T79" s="94"/>
      <c r="U79" s="94"/>
      <c r="V79" s="94"/>
    </row>
    <row r="80" spans="1:22" hidden="1" outlineLevel="1">
      <c r="A80" s="62">
        <v>42644</v>
      </c>
      <c r="B80" s="121">
        <v>12060.07889606</v>
      </c>
      <c r="C80" s="94">
        <v>200.10118455</v>
      </c>
      <c r="D80" s="121">
        <v>62.643867990000004</v>
      </c>
      <c r="E80" s="121">
        <v>137.45731656000001</v>
      </c>
      <c r="F80" s="121">
        <v>448.0511644</v>
      </c>
      <c r="G80" s="121">
        <v>58.387869039999998</v>
      </c>
      <c r="H80" s="121">
        <v>389.66329536000001</v>
      </c>
      <c r="I80" s="121">
        <v>2838.5743273099997</v>
      </c>
      <c r="J80" s="121">
        <v>271.99677814999995</v>
      </c>
      <c r="K80" s="121">
        <v>2566.5775491599998</v>
      </c>
      <c r="L80" s="121">
        <v>8573.352219800001</v>
      </c>
      <c r="M80" s="121">
        <v>8471.5762572900003</v>
      </c>
      <c r="N80" s="121">
        <v>101.77596251</v>
      </c>
      <c r="O80" s="121">
        <v>67.094917210000006</v>
      </c>
      <c r="P80" s="121">
        <v>39.291533280000003</v>
      </c>
      <c r="Q80" s="94"/>
      <c r="R80" s="94"/>
      <c r="S80" s="94"/>
      <c r="T80" s="94"/>
      <c r="U80" s="94"/>
      <c r="V80" s="94"/>
    </row>
    <row r="81" spans="1:22" hidden="1" outlineLevel="1">
      <c r="A81" s="62">
        <v>42675</v>
      </c>
      <c r="B81" s="121">
        <v>12261.664739710001</v>
      </c>
      <c r="C81" s="94">
        <v>239.77024513000001</v>
      </c>
      <c r="D81" s="121">
        <v>52.274579750000001</v>
      </c>
      <c r="E81" s="121">
        <v>187.49566537999999</v>
      </c>
      <c r="F81" s="121">
        <v>470.01717524000003</v>
      </c>
      <c r="G81" s="121">
        <v>62.509789639999994</v>
      </c>
      <c r="H81" s="121">
        <v>407.50738560000002</v>
      </c>
      <c r="I81" s="121">
        <v>2934.2800130299997</v>
      </c>
      <c r="J81" s="121">
        <v>327.49655287999997</v>
      </c>
      <c r="K81" s="121">
        <v>2606.7834601499999</v>
      </c>
      <c r="L81" s="121">
        <v>8617.5973063100009</v>
      </c>
      <c r="M81" s="121">
        <v>8507.3638208000011</v>
      </c>
      <c r="N81" s="121">
        <v>110.23348551000001</v>
      </c>
      <c r="O81" s="121">
        <v>21.968786209999998</v>
      </c>
      <c r="P81" s="121">
        <v>31.551846130000001</v>
      </c>
      <c r="Q81" s="94"/>
      <c r="R81" s="94"/>
      <c r="S81" s="94"/>
      <c r="T81" s="94"/>
      <c r="U81" s="94"/>
      <c r="V81" s="94"/>
    </row>
    <row r="82" spans="1:22" hidden="1" outlineLevel="1">
      <c r="A82" s="62">
        <v>42705</v>
      </c>
      <c r="B82" s="121">
        <v>11879.659922450001</v>
      </c>
      <c r="C82" s="94">
        <v>178.11868120999998</v>
      </c>
      <c r="D82" s="121">
        <v>55.532632749999991</v>
      </c>
      <c r="E82" s="121">
        <v>122.58604846000001</v>
      </c>
      <c r="F82" s="121">
        <v>59.855052749999999</v>
      </c>
      <c r="G82" s="121">
        <v>41.292339560000002</v>
      </c>
      <c r="H82" s="121">
        <v>18.56271319</v>
      </c>
      <c r="I82" s="121">
        <v>2757.8275833099997</v>
      </c>
      <c r="J82" s="121">
        <v>294.31228992000001</v>
      </c>
      <c r="K82" s="121">
        <v>2463.5152933899999</v>
      </c>
      <c r="L82" s="121">
        <v>8883.8586051800012</v>
      </c>
      <c r="M82" s="121">
        <v>8792.7076191199994</v>
      </c>
      <c r="N82" s="121">
        <v>91.150986060000008</v>
      </c>
      <c r="O82" s="121">
        <v>2.8781210900000005</v>
      </c>
      <c r="P82" s="121">
        <v>39.960623699999999</v>
      </c>
      <c r="Q82" s="94"/>
      <c r="R82" s="94"/>
      <c r="S82" s="94"/>
      <c r="T82" s="94"/>
      <c r="U82" s="94"/>
      <c r="V82" s="94"/>
    </row>
    <row r="83" spans="1:22" hidden="1" outlineLevel="1">
      <c r="A83" s="62">
        <v>42736</v>
      </c>
      <c r="B83" s="121">
        <v>12205.65194136</v>
      </c>
      <c r="C83" s="94">
        <v>198.67420131999998</v>
      </c>
      <c r="D83" s="121">
        <v>56.037271730000001</v>
      </c>
      <c r="E83" s="121">
        <v>142.63692958999999</v>
      </c>
      <c r="F83" s="121">
        <v>476.59159566</v>
      </c>
      <c r="G83" s="121">
        <v>44.090747099999994</v>
      </c>
      <c r="H83" s="121">
        <v>432.50084856000001</v>
      </c>
      <c r="I83" s="121">
        <v>2770.2594505699994</v>
      </c>
      <c r="J83" s="121">
        <v>317.65680270999997</v>
      </c>
      <c r="K83" s="121">
        <v>2452.6026478600002</v>
      </c>
      <c r="L83" s="121">
        <v>8760.1266938099998</v>
      </c>
      <c r="M83" s="121">
        <v>8654.7092533399991</v>
      </c>
      <c r="N83" s="121">
        <v>105.41744047</v>
      </c>
      <c r="O83" s="121">
        <v>30.229122830000001</v>
      </c>
      <c r="P83" s="121">
        <v>35.51352602</v>
      </c>
      <c r="Q83" s="94"/>
      <c r="R83" s="94"/>
      <c r="S83" s="94"/>
      <c r="T83" s="94"/>
      <c r="U83" s="94"/>
      <c r="V83" s="94"/>
    </row>
    <row r="84" spans="1:22" hidden="1" outlineLevel="1">
      <c r="A84" s="62">
        <v>42767</v>
      </c>
      <c r="B84" s="121">
        <v>12553.95048374</v>
      </c>
      <c r="C84" s="94">
        <v>220.68911699</v>
      </c>
      <c r="D84" s="121">
        <v>56.002535050000006</v>
      </c>
      <c r="E84" s="121">
        <v>164.68658194</v>
      </c>
      <c r="F84" s="121">
        <v>536.78620119000004</v>
      </c>
      <c r="G84" s="121">
        <v>40.935813930000002</v>
      </c>
      <c r="H84" s="121">
        <v>495.85038726000005</v>
      </c>
      <c r="I84" s="121">
        <v>2973.7374102800004</v>
      </c>
      <c r="J84" s="121">
        <v>334.68335815</v>
      </c>
      <c r="K84" s="121">
        <v>2639.0540521299999</v>
      </c>
      <c r="L84" s="121">
        <v>8822.737755279999</v>
      </c>
      <c r="M84" s="121">
        <v>8709.915611209999</v>
      </c>
      <c r="N84" s="121">
        <v>112.82214406999999</v>
      </c>
      <c r="O84" s="121">
        <v>-5.4991581799999993</v>
      </c>
      <c r="P84" s="121">
        <v>30.041224849999999</v>
      </c>
      <c r="Q84" s="94"/>
      <c r="R84" s="94"/>
      <c r="S84" s="94"/>
      <c r="T84" s="94"/>
      <c r="U84" s="94"/>
      <c r="V84" s="94"/>
    </row>
    <row r="85" spans="1:22" hidden="1" outlineLevel="1">
      <c r="A85" s="62">
        <v>42795</v>
      </c>
      <c r="B85" s="121">
        <v>12902.244876590001</v>
      </c>
      <c r="C85" s="94">
        <v>215.56779407000002</v>
      </c>
      <c r="D85" s="121">
        <v>53.411343590000001</v>
      </c>
      <c r="E85" s="121">
        <v>162.15645047999999</v>
      </c>
      <c r="F85" s="121">
        <v>586.92422533999991</v>
      </c>
      <c r="G85" s="121">
        <v>53.597358399999997</v>
      </c>
      <c r="H85" s="121">
        <v>533.32686693999995</v>
      </c>
      <c r="I85" s="121">
        <v>3153.6105082200002</v>
      </c>
      <c r="J85" s="121">
        <v>348.02939422999998</v>
      </c>
      <c r="K85" s="121">
        <v>2805.5811139900006</v>
      </c>
      <c r="L85" s="121">
        <v>8946.1423489599983</v>
      </c>
      <c r="M85" s="121">
        <v>8835.2479861899992</v>
      </c>
      <c r="N85" s="121">
        <v>110.89436276999999</v>
      </c>
      <c r="O85" s="121">
        <v>-5.5391304899999998</v>
      </c>
      <c r="P85" s="121">
        <v>31.200105489999999</v>
      </c>
      <c r="Q85" s="94"/>
      <c r="R85" s="94"/>
      <c r="S85" s="94"/>
      <c r="T85" s="94"/>
      <c r="U85" s="94"/>
      <c r="V85" s="94"/>
    </row>
    <row r="86" spans="1:22" hidden="1" outlineLevel="1">
      <c r="A86" s="62">
        <v>42826</v>
      </c>
      <c r="B86" s="121">
        <v>13385.411621880001</v>
      </c>
      <c r="C86" s="94">
        <v>195.27398388</v>
      </c>
      <c r="D86" s="121">
        <v>54.35670202</v>
      </c>
      <c r="E86" s="121">
        <v>140.91728186</v>
      </c>
      <c r="F86" s="121">
        <v>725.70524846000001</v>
      </c>
      <c r="G86" s="121">
        <v>54.644298429999999</v>
      </c>
      <c r="H86" s="121">
        <v>671.06095002999996</v>
      </c>
      <c r="I86" s="121">
        <v>3421.0581902999998</v>
      </c>
      <c r="J86" s="121">
        <v>386.41410538999997</v>
      </c>
      <c r="K86" s="121">
        <v>3034.6440849099995</v>
      </c>
      <c r="L86" s="121">
        <v>9043.3741992399991</v>
      </c>
      <c r="M86" s="121">
        <v>8946.759637789999</v>
      </c>
      <c r="N86" s="121">
        <v>96.614561449999997</v>
      </c>
      <c r="O86" s="121">
        <v>-13.312348569999999</v>
      </c>
      <c r="P86" s="121">
        <v>37.008520910000001</v>
      </c>
      <c r="Q86" s="94"/>
      <c r="R86" s="94"/>
      <c r="S86" s="94"/>
      <c r="T86" s="94"/>
      <c r="U86" s="94"/>
      <c r="V86" s="94"/>
    </row>
    <row r="87" spans="1:22" hidden="1" outlineLevel="1">
      <c r="A87" s="62">
        <v>42856</v>
      </c>
      <c r="B87" s="121">
        <v>13526.51693901</v>
      </c>
      <c r="C87" s="94">
        <v>196.65241605</v>
      </c>
      <c r="D87" s="121">
        <v>58.267986569999991</v>
      </c>
      <c r="E87" s="121">
        <v>138.38442948000002</v>
      </c>
      <c r="F87" s="121">
        <v>713.98399307</v>
      </c>
      <c r="G87" s="121">
        <v>48.088081289999998</v>
      </c>
      <c r="H87" s="121">
        <v>665.89591178000001</v>
      </c>
      <c r="I87" s="121">
        <v>3569.90947955</v>
      </c>
      <c r="J87" s="121">
        <v>363.31093726</v>
      </c>
      <c r="K87" s="121">
        <v>3206.5985422899998</v>
      </c>
      <c r="L87" s="121">
        <v>9045.9710503400001</v>
      </c>
      <c r="M87" s="121">
        <v>8943.5809928299986</v>
      </c>
      <c r="N87" s="121">
        <v>102.39005751000001</v>
      </c>
      <c r="O87" s="121">
        <v>-8.5589838500000006</v>
      </c>
      <c r="P87" s="121">
        <v>37.543238670000001</v>
      </c>
      <c r="Q87" s="94"/>
      <c r="R87" s="94"/>
      <c r="S87" s="94"/>
      <c r="T87" s="94"/>
      <c r="U87" s="94"/>
      <c r="V87" s="94"/>
    </row>
    <row r="88" spans="1:22" hidden="1" outlineLevel="1">
      <c r="A88" s="62">
        <v>42887</v>
      </c>
      <c r="B88" s="121">
        <v>13730.18009973</v>
      </c>
      <c r="C88" s="94">
        <v>182.27216636</v>
      </c>
      <c r="D88" s="121">
        <v>55.41844897</v>
      </c>
      <c r="E88" s="121">
        <v>126.85371739</v>
      </c>
      <c r="F88" s="121">
        <v>649.45609047000016</v>
      </c>
      <c r="G88" s="121">
        <v>100.39437934</v>
      </c>
      <c r="H88" s="121">
        <v>549.06171113000005</v>
      </c>
      <c r="I88" s="121">
        <v>3605.9997790499997</v>
      </c>
      <c r="J88" s="121">
        <v>386.39676653000004</v>
      </c>
      <c r="K88" s="121">
        <v>3219.60301252</v>
      </c>
      <c r="L88" s="121">
        <v>9292.4520638499998</v>
      </c>
      <c r="M88" s="121">
        <v>9193.9063153700008</v>
      </c>
      <c r="N88" s="121">
        <v>98.545748479999986</v>
      </c>
      <c r="O88" s="121">
        <v>5.7742882800000004</v>
      </c>
      <c r="P88" s="121">
        <v>38.084516520000001</v>
      </c>
      <c r="Q88" s="94"/>
      <c r="R88" s="94"/>
      <c r="S88" s="94"/>
      <c r="T88" s="94"/>
      <c r="U88" s="94"/>
      <c r="V88" s="94"/>
    </row>
    <row r="89" spans="1:22" hidden="1" outlineLevel="1">
      <c r="A89" s="62">
        <v>42917</v>
      </c>
      <c r="B89" s="121">
        <v>13610.189117759999</v>
      </c>
      <c r="C89" s="94">
        <v>167.59050946999994</v>
      </c>
      <c r="D89" s="121">
        <v>55.440623430000002</v>
      </c>
      <c r="E89" s="121">
        <v>112.14988604</v>
      </c>
      <c r="F89" s="121">
        <v>550.28033413999992</v>
      </c>
      <c r="G89" s="121">
        <v>47.549276860000006</v>
      </c>
      <c r="H89" s="121">
        <v>502.73105728000002</v>
      </c>
      <c r="I89" s="121">
        <v>3707.61108126</v>
      </c>
      <c r="J89" s="121">
        <v>388.52531845999999</v>
      </c>
      <c r="K89" s="121">
        <v>3319.0857628000003</v>
      </c>
      <c r="L89" s="121">
        <v>9184.7071928900004</v>
      </c>
      <c r="M89" s="121">
        <v>9084.6043950400017</v>
      </c>
      <c r="N89" s="121">
        <v>100.10279784999999</v>
      </c>
      <c r="O89" s="121">
        <v>-5.4020008800000001</v>
      </c>
      <c r="P89" s="121">
        <v>38.194802230000001</v>
      </c>
      <c r="Q89" s="94"/>
      <c r="R89" s="94"/>
      <c r="S89" s="94"/>
      <c r="T89" s="94"/>
      <c r="U89" s="94"/>
      <c r="V89" s="94"/>
    </row>
    <row r="90" spans="1:22" hidden="1" outlineLevel="1">
      <c r="A90" s="62">
        <v>42948</v>
      </c>
      <c r="B90" s="121">
        <v>13210.778681379999</v>
      </c>
      <c r="C90" s="94">
        <v>168.42096109000002</v>
      </c>
      <c r="D90" s="121">
        <v>57.283821160000002</v>
      </c>
      <c r="E90" s="121">
        <v>111.13713993</v>
      </c>
      <c r="F90" s="121">
        <v>507.36382653000004</v>
      </c>
      <c r="G90" s="121">
        <v>46.339614659999995</v>
      </c>
      <c r="H90" s="121">
        <v>461.02421187000004</v>
      </c>
      <c r="I90" s="121">
        <v>3339.4855895199998</v>
      </c>
      <c r="J90" s="121">
        <v>387.44174686000002</v>
      </c>
      <c r="K90" s="121">
        <v>2952.0438426599999</v>
      </c>
      <c r="L90" s="121">
        <v>9195.5083042400001</v>
      </c>
      <c r="M90" s="121">
        <v>9082.5186135599997</v>
      </c>
      <c r="N90" s="121">
        <v>112.98969068</v>
      </c>
      <c r="O90" s="121">
        <v>4.4291250299999998</v>
      </c>
      <c r="P90" s="121">
        <v>32.374808129999998</v>
      </c>
      <c r="Q90" s="94"/>
      <c r="R90" s="94"/>
      <c r="S90" s="94"/>
      <c r="T90" s="94"/>
      <c r="U90" s="94"/>
      <c r="V90" s="94"/>
    </row>
    <row r="91" spans="1:22" hidden="1" outlineLevel="1">
      <c r="A91" s="62">
        <v>42979</v>
      </c>
      <c r="B91" s="121">
        <v>13727.81445252</v>
      </c>
      <c r="C91" s="94">
        <v>176.74127419000001</v>
      </c>
      <c r="D91" s="121">
        <v>60.018205979999998</v>
      </c>
      <c r="E91" s="121">
        <v>116.72306820999999</v>
      </c>
      <c r="F91" s="121">
        <v>418.49736324000003</v>
      </c>
      <c r="G91" s="121">
        <v>55.846161520000003</v>
      </c>
      <c r="H91" s="121">
        <v>362.65120172000002</v>
      </c>
      <c r="I91" s="121">
        <v>3604.4569514300001</v>
      </c>
      <c r="J91" s="121">
        <v>403.97393199999999</v>
      </c>
      <c r="K91" s="121">
        <v>3200.4830194300002</v>
      </c>
      <c r="L91" s="121">
        <v>9528.11886366</v>
      </c>
      <c r="M91" s="121">
        <v>9403.3044476300001</v>
      </c>
      <c r="N91" s="121">
        <v>124.81441603</v>
      </c>
      <c r="O91" s="121">
        <v>-31.70666688</v>
      </c>
      <c r="P91" s="121">
        <v>31.562855710000001</v>
      </c>
      <c r="Q91" s="94"/>
      <c r="R91" s="94"/>
      <c r="S91" s="94"/>
      <c r="T91" s="94"/>
      <c r="U91" s="94"/>
      <c r="V91" s="94"/>
    </row>
    <row r="92" spans="1:22" hidden="1" outlineLevel="1">
      <c r="A92" s="62">
        <v>43009</v>
      </c>
      <c r="B92" s="121">
        <v>13841.99538633</v>
      </c>
      <c r="C92" s="94">
        <v>191.02953048000001</v>
      </c>
      <c r="D92" s="121">
        <v>57.047912719999999</v>
      </c>
      <c r="E92" s="121">
        <v>133.98161776000001</v>
      </c>
      <c r="F92" s="121">
        <v>438.10272653000004</v>
      </c>
      <c r="G92" s="121">
        <v>61.365585830000001</v>
      </c>
      <c r="H92" s="121">
        <v>376.7371407</v>
      </c>
      <c r="I92" s="121">
        <v>3599.6225353499999</v>
      </c>
      <c r="J92" s="121">
        <v>405.85275708000006</v>
      </c>
      <c r="K92" s="121">
        <v>3193.7697782699997</v>
      </c>
      <c r="L92" s="121">
        <v>9613.2405939700002</v>
      </c>
      <c r="M92" s="121">
        <v>9489.2912238200006</v>
      </c>
      <c r="N92" s="121">
        <v>123.94937015000001</v>
      </c>
      <c r="O92" s="121">
        <v>-29.372850849999999</v>
      </c>
      <c r="P92" s="121">
        <v>27.22377955</v>
      </c>
      <c r="Q92" s="94"/>
      <c r="R92" s="94"/>
      <c r="S92" s="94"/>
      <c r="T92" s="94"/>
      <c r="U92" s="94"/>
      <c r="V92" s="94"/>
    </row>
    <row r="93" spans="1:22" hidden="1" outlineLevel="1">
      <c r="A93" s="62">
        <v>43040</v>
      </c>
      <c r="B93" s="121">
        <v>13861.74765474</v>
      </c>
      <c r="C93" s="94">
        <v>185.37303360000004</v>
      </c>
      <c r="D93" s="121">
        <v>60.302720120000004</v>
      </c>
      <c r="E93" s="121">
        <v>125.07031348000001</v>
      </c>
      <c r="F93" s="121">
        <v>499.63382417000003</v>
      </c>
      <c r="G93" s="121">
        <v>62.861375879999997</v>
      </c>
      <c r="H93" s="121">
        <v>436.77244829</v>
      </c>
      <c r="I93" s="121">
        <v>3384.39126756</v>
      </c>
      <c r="J93" s="121">
        <v>426.34870284999994</v>
      </c>
      <c r="K93" s="121">
        <v>2958.0425647100001</v>
      </c>
      <c r="L93" s="121">
        <v>9792.3495294099994</v>
      </c>
      <c r="M93" s="121">
        <v>9660.4136206599978</v>
      </c>
      <c r="N93" s="121">
        <v>131.93590875000001</v>
      </c>
      <c r="O93" s="121">
        <v>-3.5057416300000002</v>
      </c>
      <c r="P93" s="121">
        <v>25.733455030000002</v>
      </c>
      <c r="Q93" s="94"/>
      <c r="R93" s="94"/>
      <c r="S93" s="94"/>
      <c r="T93" s="94"/>
      <c r="U93" s="94"/>
      <c r="V93" s="94"/>
    </row>
    <row r="94" spans="1:22" hidden="1" outlineLevel="1">
      <c r="A94" s="62">
        <v>43070</v>
      </c>
      <c r="B94" s="121">
        <v>14120.17324695</v>
      </c>
      <c r="C94" s="94">
        <v>211.74594558000004</v>
      </c>
      <c r="D94" s="121">
        <v>64.915935329999996</v>
      </c>
      <c r="E94" s="121">
        <v>146.83001024999999</v>
      </c>
      <c r="F94" s="121">
        <v>75.821245009999998</v>
      </c>
      <c r="G94" s="121">
        <v>53.5337879</v>
      </c>
      <c r="H94" s="121">
        <v>22.287457110000002</v>
      </c>
      <c r="I94" s="121">
        <v>3538.6744754599999</v>
      </c>
      <c r="J94" s="121">
        <v>515.46777779000001</v>
      </c>
      <c r="K94" s="121">
        <v>3023.2066976699998</v>
      </c>
      <c r="L94" s="121">
        <v>10293.9315809</v>
      </c>
      <c r="M94" s="121">
        <v>10177.46575951</v>
      </c>
      <c r="N94" s="121">
        <v>116.46582139</v>
      </c>
      <c r="O94" s="121">
        <v>-7.2279575999999999</v>
      </c>
      <c r="P94" s="121">
        <v>25.334228979999999</v>
      </c>
      <c r="Q94" s="94"/>
      <c r="R94" s="94"/>
      <c r="S94" s="94"/>
      <c r="T94" s="94"/>
      <c r="U94" s="94"/>
      <c r="V94" s="94"/>
    </row>
    <row r="95" spans="1:22" hidden="1" outlineLevel="1">
      <c r="A95" s="62">
        <v>43101</v>
      </c>
      <c r="B95" s="121">
        <v>14333.7457846</v>
      </c>
      <c r="C95" s="94">
        <v>276.31617738</v>
      </c>
      <c r="D95" s="121">
        <v>61.973052069999994</v>
      </c>
      <c r="E95" s="121">
        <v>214.34312531</v>
      </c>
      <c r="F95" s="121">
        <v>449.53398529999998</v>
      </c>
      <c r="G95" s="121">
        <v>227.79200458999998</v>
      </c>
      <c r="H95" s="121">
        <v>221.74198070999998</v>
      </c>
      <c r="I95" s="121">
        <v>3375.6331671200001</v>
      </c>
      <c r="J95" s="121">
        <v>433.08831741999995</v>
      </c>
      <c r="K95" s="121">
        <v>2942.5448497000002</v>
      </c>
      <c r="L95" s="121">
        <v>10232.2624548</v>
      </c>
      <c r="M95" s="121">
        <v>10080.57814917</v>
      </c>
      <c r="N95" s="121">
        <v>151.68430563000001</v>
      </c>
      <c r="O95" s="121">
        <v>-17.435289609999998</v>
      </c>
      <c r="P95" s="121">
        <v>27.808352589999998</v>
      </c>
      <c r="Q95" s="94"/>
      <c r="R95" s="94"/>
      <c r="S95" s="94"/>
      <c r="T95" s="94"/>
      <c r="U95" s="94"/>
      <c r="V95" s="94"/>
    </row>
    <row r="96" spans="1:22" hidden="1" outlineLevel="1">
      <c r="A96" s="62">
        <v>43132</v>
      </c>
      <c r="B96" s="121">
        <v>13973.968549790001</v>
      </c>
      <c r="C96" s="94">
        <v>253.42151700999997</v>
      </c>
      <c r="D96" s="121">
        <v>62.750245999999997</v>
      </c>
      <c r="E96" s="121">
        <v>190.67127101</v>
      </c>
      <c r="F96" s="121">
        <v>557.49741443999994</v>
      </c>
      <c r="G96" s="121">
        <v>258.01011684000002</v>
      </c>
      <c r="H96" s="121">
        <v>299.48729759999998</v>
      </c>
      <c r="I96" s="121">
        <v>3087.6692711799997</v>
      </c>
      <c r="J96" s="121">
        <v>261.15207806000001</v>
      </c>
      <c r="K96" s="121">
        <v>2826.5171931199998</v>
      </c>
      <c r="L96" s="121">
        <v>10075.38034716</v>
      </c>
      <c r="M96" s="121">
        <v>9944.1256381999992</v>
      </c>
      <c r="N96" s="121">
        <v>131.25470895999999</v>
      </c>
      <c r="O96" s="121">
        <v>-13.513674780000001</v>
      </c>
      <c r="P96" s="121">
        <v>24.897974609999999</v>
      </c>
      <c r="Q96" s="94"/>
      <c r="R96" s="94"/>
      <c r="S96" s="94"/>
      <c r="T96" s="94"/>
      <c r="U96" s="94"/>
      <c r="V96" s="94"/>
    </row>
    <row r="97" spans="1:22" hidden="1" outlineLevel="1">
      <c r="A97" s="62">
        <v>43160</v>
      </c>
      <c r="B97" s="121">
        <v>14213.26447263</v>
      </c>
      <c r="C97" s="94">
        <v>240.19836997000002</v>
      </c>
      <c r="D97" s="121">
        <v>65.841052779999998</v>
      </c>
      <c r="E97" s="121">
        <v>174.35731718999997</v>
      </c>
      <c r="F97" s="121">
        <v>605.51776680000012</v>
      </c>
      <c r="G97" s="121">
        <v>282.76183352999999</v>
      </c>
      <c r="H97" s="121">
        <v>322.75593327000001</v>
      </c>
      <c r="I97" s="121">
        <v>3342.5534732099995</v>
      </c>
      <c r="J97" s="121">
        <v>266.53239889000002</v>
      </c>
      <c r="K97" s="121">
        <v>3076.0210743199996</v>
      </c>
      <c r="L97" s="121">
        <v>10024.994862650001</v>
      </c>
      <c r="M97" s="121">
        <v>9893.1743446199998</v>
      </c>
      <c r="N97" s="121">
        <v>131.82051803000002</v>
      </c>
      <c r="O97" s="121">
        <v>-2.3022356099999999</v>
      </c>
      <c r="P97" s="121">
        <v>21.501502389999999</v>
      </c>
      <c r="Q97" s="94"/>
      <c r="R97" s="94"/>
      <c r="S97" s="94"/>
      <c r="T97" s="94"/>
      <c r="U97" s="94"/>
      <c r="V97" s="94"/>
    </row>
    <row r="98" spans="1:22" hidden="1" outlineLevel="1">
      <c r="A98" s="62">
        <v>43191</v>
      </c>
      <c r="B98" s="121">
        <v>14837.19892762</v>
      </c>
      <c r="C98" s="94">
        <v>229.20833912999998</v>
      </c>
      <c r="D98" s="121">
        <v>66.527194460000004</v>
      </c>
      <c r="E98" s="121">
        <v>162.68114467000001</v>
      </c>
      <c r="F98" s="121">
        <v>610.1342526200001</v>
      </c>
      <c r="G98" s="121">
        <v>267.75334514000002</v>
      </c>
      <c r="H98" s="121">
        <v>342.38090748000002</v>
      </c>
      <c r="I98" s="121">
        <v>3767.9965711899999</v>
      </c>
      <c r="J98" s="121">
        <v>265.00692702999999</v>
      </c>
      <c r="K98" s="121">
        <v>3502.9896441599999</v>
      </c>
      <c r="L98" s="121">
        <v>10229.859764679999</v>
      </c>
      <c r="M98" s="121">
        <v>10104.67808018</v>
      </c>
      <c r="N98" s="121">
        <v>125.18168450000002</v>
      </c>
      <c r="O98" s="121">
        <v>-26.700402439999998</v>
      </c>
      <c r="P98" s="121">
        <v>25.027228880000003</v>
      </c>
      <c r="Q98" s="94"/>
      <c r="R98" s="94"/>
      <c r="S98" s="94"/>
      <c r="T98" s="94"/>
      <c r="U98" s="94"/>
      <c r="V98" s="94"/>
    </row>
    <row r="99" spans="1:22" hidden="1" outlineLevel="1">
      <c r="A99" s="62">
        <v>43221</v>
      </c>
      <c r="B99" s="121">
        <v>14910.5298516</v>
      </c>
      <c r="C99" s="94">
        <v>221.62679412999995</v>
      </c>
      <c r="D99" s="121">
        <v>66.79023810999999</v>
      </c>
      <c r="E99" s="121">
        <v>154.83655602000002</v>
      </c>
      <c r="F99" s="121">
        <v>665.68099786000005</v>
      </c>
      <c r="G99" s="121">
        <v>287.17573713000002</v>
      </c>
      <c r="H99" s="121">
        <v>378.50526073000003</v>
      </c>
      <c r="I99" s="121">
        <v>3764.9614185600003</v>
      </c>
      <c r="J99" s="121">
        <v>252.12342667999999</v>
      </c>
      <c r="K99" s="121">
        <v>3512.8379918800001</v>
      </c>
      <c r="L99" s="121">
        <v>10258.260641049999</v>
      </c>
      <c r="M99" s="121">
        <v>10133.18345486</v>
      </c>
      <c r="N99" s="121">
        <v>125.07718619000001</v>
      </c>
      <c r="O99" s="121">
        <v>-17.14342967</v>
      </c>
      <c r="P99" s="121">
        <v>22.597720180000003</v>
      </c>
      <c r="Q99" s="94"/>
      <c r="R99" s="94"/>
      <c r="S99" s="94"/>
      <c r="T99" s="94"/>
      <c r="U99" s="94"/>
      <c r="V99" s="94"/>
    </row>
    <row r="100" spans="1:22" hidden="1" outlineLevel="1">
      <c r="A100" s="62">
        <v>43252</v>
      </c>
      <c r="B100" s="121">
        <v>15415.70481884</v>
      </c>
      <c r="C100" s="94">
        <v>222.21333329999996</v>
      </c>
      <c r="D100" s="121">
        <v>65.448507949999993</v>
      </c>
      <c r="E100" s="121">
        <v>156.76482535</v>
      </c>
      <c r="F100" s="121">
        <v>596.83400107</v>
      </c>
      <c r="G100" s="121">
        <v>262.63299216000001</v>
      </c>
      <c r="H100" s="121">
        <v>334.20100890999998</v>
      </c>
      <c r="I100" s="121">
        <v>3762.0808677600003</v>
      </c>
      <c r="J100" s="121">
        <v>219.73994815999995</v>
      </c>
      <c r="K100" s="121">
        <v>3542.3409196000002</v>
      </c>
      <c r="L100" s="121">
        <v>10834.576616709999</v>
      </c>
      <c r="M100" s="121">
        <v>10709.39793151</v>
      </c>
      <c r="N100" s="121">
        <v>125.17868520000002</v>
      </c>
      <c r="O100" s="121">
        <v>-48.908434300000003</v>
      </c>
      <c r="P100" s="121">
        <v>27.03531255</v>
      </c>
      <c r="Q100" s="94"/>
      <c r="R100" s="94"/>
      <c r="S100" s="94"/>
      <c r="T100" s="94"/>
      <c r="U100" s="94"/>
      <c r="V100" s="94"/>
    </row>
    <row r="101" spans="1:22" hidden="1" outlineLevel="1">
      <c r="A101" s="62">
        <v>43282</v>
      </c>
      <c r="B101" s="121">
        <v>15401.55212529</v>
      </c>
      <c r="C101" s="94">
        <v>207.91699027999999</v>
      </c>
      <c r="D101" s="121">
        <v>66.778657789999997</v>
      </c>
      <c r="E101" s="121">
        <v>141.13833248999998</v>
      </c>
      <c r="F101" s="121">
        <v>625.36608422000006</v>
      </c>
      <c r="G101" s="121">
        <v>260.80431580000004</v>
      </c>
      <c r="H101" s="121">
        <v>364.56176842000002</v>
      </c>
      <c r="I101" s="121">
        <v>3860.7610055300001</v>
      </c>
      <c r="J101" s="121">
        <v>327.37181843999997</v>
      </c>
      <c r="K101" s="121">
        <v>3533.3891870900006</v>
      </c>
      <c r="L101" s="121">
        <v>10707.508045260001</v>
      </c>
      <c r="M101" s="121">
        <v>10580.01536324</v>
      </c>
      <c r="N101" s="121">
        <v>127.49268202</v>
      </c>
      <c r="O101" s="121">
        <v>-20.52251107</v>
      </c>
      <c r="P101" s="121">
        <v>23.83427082</v>
      </c>
      <c r="Q101" s="94"/>
      <c r="R101" s="94"/>
      <c r="S101" s="94"/>
      <c r="T101" s="94"/>
      <c r="U101" s="94"/>
      <c r="V101" s="94"/>
    </row>
    <row r="102" spans="1:22" hidden="1" outlineLevel="1">
      <c r="A102" s="62">
        <v>43313</v>
      </c>
      <c r="B102" s="121">
        <v>15222.955285649999</v>
      </c>
      <c r="C102" s="94">
        <v>201.38158390999999</v>
      </c>
      <c r="D102" s="121">
        <v>67.800929170000003</v>
      </c>
      <c r="E102" s="121">
        <v>133.58065474</v>
      </c>
      <c r="F102" s="121">
        <v>687.95162885000002</v>
      </c>
      <c r="G102" s="121">
        <v>301.45096140000004</v>
      </c>
      <c r="H102" s="121">
        <v>386.50066745000004</v>
      </c>
      <c r="I102" s="121">
        <v>3432.2584350500006</v>
      </c>
      <c r="J102" s="121">
        <v>258.76233474999998</v>
      </c>
      <c r="K102" s="121">
        <v>3173.4961003000003</v>
      </c>
      <c r="L102" s="121">
        <v>10901.363637840001</v>
      </c>
      <c r="M102" s="121">
        <v>10748.188709349999</v>
      </c>
      <c r="N102" s="121">
        <v>153.17492849000001</v>
      </c>
      <c r="O102" s="121">
        <v>-14.01508651</v>
      </c>
      <c r="P102" s="121">
        <v>27.186864880000002</v>
      </c>
      <c r="Q102" s="94"/>
      <c r="R102" s="94"/>
      <c r="S102" s="94"/>
      <c r="T102" s="94"/>
      <c r="U102" s="94"/>
      <c r="V102" s="94"/>
    </row>
    <row r="103" spans="1:22" hidden="1" outlineLevel="1">
      <c r="A103" s="62">
        <v>43344</v>
      </c>
      <c r="B103" s="121">
        <v>15511.585708979999</v>
      </c>
      <c r="C103" s="94">
        <v>237.02693033</v>
      </c>
      <c r="D103" s="121">
        <v>75.635108040000006</v>
      </c>
      <c r="E103" s="121">
        <v>161.39182229000002</v>
      </c>
      <c r="F103" s="121">
        <v>633.59085161999997</v>
      </c>
      <c r="G103" s="121">
        <v>289.39237819000004</v>
      </c>
      <c r="H103" s="121">
        <v>344.19847342999998</v>
      </c>
      <c r="I103" s="121">
        <v>3502.6752465300001</v>
      </c>
      <c r="J103" s="121">
        <v>295.19513934000003</v>
      </c>
      <c r="K103" s="121">
        <v>3207.4801071900001</v>
      </c>
      <c r="L103" s="121">
        <v>11138.292680499999</v>
      </c>
      <c r="M103" s="121">
        <v>10984.181783489999</v>
      </c>
      <c r="N103" s="121">
        <v>154.11089701</v>
      </c>
      <c r="O103" s="121">
        <v>-10.595680590000001</v>
      </c>
      <c r="P103" s="121">
        <v>27.871296179999998</v>
      </c>
      <c r="Q103" s="94"/>
      <c r="R103" s="94"/>
      <c r="S103" s="94"/>
      <c r="T103" s="94"/>
      <c r="U103" s="94"/>
      <c r="V103" s="94"/>
    </row>
    <row r="104" spans="1:22" hidden="1" outlineLevel="1">
      <c r="A104" s="62">
        <v>43374</v>
      </c>
      <c r="B104" s="121">
        <v>15816.21595636</v>
      </c>
      <c r="C104" s="94">
        <v>209.32846216000004</v>
      </c>
      <c r="D104" s="121">
        <v>77.47411421000001</v>
      </c>
      <c r="E104" s="121">
        <v>131.85434795</v>
      </c>
      <c r="F104" s="121">
        <v>625.49952125000004</v>
      </c>
      <c r="G104" s="121">
        <v>271.67725435</v>
      </c>
      <c r="H104" s="121">
        <v>353.82226689999999</v>
      </c>
      <c r="I104" s="121">
        <v>3806.8998681200001</v>
      </c>
      <c r="J104" s="121">
        <v>356.04658684999998</v>
      </c>
      <c r="K104" s="121">
        <v>3450.8532812699996</v>
      </c>
      <c r="L104" s="121">
        <v>11174.488104829999</v>
      </c>
      <c r="M104" s="121">
        <v>11021.893784080001</v>
      </c>
      <c r="N104" s="121">
        <v>152.59432075000001</v>
      </c>
      <c r="O104" s="121">
        <v>-10.684929589999999</v>
      </c>
      <c r="P104" s="121">
        <v>27.006889719999997</v>
      </c>
      <c r="Q104" s="94"/>
      <c r="R104" s="94"/>
      <c r="S104" s="94"/>
      <c r="T104" s="94"/>
      <c r="U104" s="94"/>
      <c r="V104" s="94"/>
    </row>
    <row r="105" spans="1:22" hidden="1" outlineLevel="1">
      <c r="A105" s="62">
        <v>43405</v>
      </c>
      <c r="B105" s="121">
        <v>15413.67480794</v>
      </c>
      <c r="C105" s="94">
        <v>220.31873479000004</v>
      </c>
      <c r="D105" s="121">
        <v>69.637928530000011</v>
      </c>
      <c r="E105" s="121">
        <v>150.68080626000003</v>
      </c>
      <c r="F105" s="121">
        <v>580.05631232999997</v>
      </c>
      <c r="G105" s="121">
        <v>265.63526372000001</v>
      </c>
      <c r="H105" s="121">
        <v>314.42104861000001</v>
      </c>
      <c r="I105" s="121">
        <v>3458.1796368</v>
      </c>
      <c r="J105" s="121">
        <v>299.75750138000001</v>
      </c>
      <c r="K105" s="121">
        <v>3158.4221354200004</v>
      </c>
      <c r="L105" s="121">
        <v>11155.120124019999</v>
      </c>
      <c r="M105" s="121">
        <v>11009.774110599999</v>
      </c>
      <c r="N105" s="121">
        <v>145.34601341999999</v>
      </c>
      <c r="O105" s="121">
        <v>-13.095583789999999</v>
      </c>
      <c r="P105" s="121">
        <v>28.435190540000001</v>
      </c>
      <c r="Q105" s="94"/>
      <c r="R105" s="94"/>
      <c r="S105" s="94"/>
      <c r="T105" s="94"/>
      <c r="U105" s="94"/>
      <c r="V105" s="94"/>
    </row>
    <row r="106" spans="1:22" hidden="1" outlineLevel="1">
      <c r="A106" s="62">
        <v>43435</v>
      </c>
      <c r="B106" s="121">
        <v>15422.419142569999</v>
      </c>
      <c r="C106" s="94">
        <v>226.12921067000002</v>
      </c>
      <c r="D106" s="121">
        <v>70.398009810000005</v>
      </c>
      <c r="E106" s="121">
        <v>155.73120085999997</v>
      </c>
      <c r="F106" s="121">
        <v>98.043107829999997</v>
      </c>
      <c r="G106" s="121">
        <v>84.505356300000003</v>
      </c>
      <c r="H106" s="121">
        <v>13.53775153</v>
      </c>
      <c r="I106" s="121">
        <v>3817.6332745600002</v>
      </c>
      <c r="J106" s="121">
        <v>435.33176286999992</v>
      </c>
      <c r="K106" s="121">
        <v>3382.3015116900001</v>
      </c>
      <c r="L106" s="121">
        <v>11280.613549509999</v>
      </c>
      <c r="M106" s="121">
        <v>11147.087930149999</v>
      </c>
      <c r="N106" s="121">
        <v>133.52561935999998</v>
      </c>
      <c r="O106" s="121">
        <v>-12.054664499999999</v>
      </c>
      <c r="P106" s="121">
        <v>22.545546299999998</v>
      </c>
      <c r="Q106" s="94"/>
      <c r="R106" s="94"/>
      <c r="S106" s="94"/>
      <c r="T106" s="94"/>
      <c r="U106" s="94"/>
      <c r="V106" s="94"/>
    </row>
    <row r="107" spans="1:22" hidden="1" outlineLevel="1">
      <c r="A107" s="62">
        <v>43466</v>
      </c>
      <c r="B107" s="121">
        <v>15908.19898449</v>
      </c>
      <c r="C107" s="94">
        <v>237.87378483000001</v>
      </c>
      <c r="D107" s="121">
        <v>64.011274029999996</v>
      </c>
      <c r="E107" s="121">
        <v>173.8625108</v>
      </c>
      <c r="F107" s="121">
        <v>442.38629237999999</v>
      </c>
      <c r="G107" s="121">
        <v>200.20511730999999</v>
      </c>
      <c r="H107" s="121">
        <v>242.18117506999999</v>
      </c>
      <c r="I107" s="121">
        <v>3915.5151134100006</v>
      </c>
      <c r="J107" s="121">
        <v>350.34998557</v>
      </c>
      <c r="K107" s="121">
        <v>3565.1651278400004</v>
      </c>
      <c r="L107" s="121">
        <v>11312.423793869999</v>
      </c>
      <c r="M107" s="121">
        <v>11162.616174819999</v>
      </c>
      <c r="N107" s="121">
        <v>149.80761905</v>
      </c>
      <c r="O107" s="121">
        <v>-9.1733051000000003</v>
      </c>
      <c r="P107" s="121">
        <v>21.81938306</v>
      </c>
      <c r="Q107" s="94"/>
      <c r="R107" s="94"/>
      <c r="S107" s="94"/>
      <c r="T107" s="94"/>
      <c r="U107" s="94"/>
      <c r="V107" s="94"/>
    </row>
    <row r="108" spans="1:22" hidden="1" outlineLevel="1">
      <c r="A108" s="62">
        <v>43497</v>
      </c>
      <c r="B108" s="121">
        <v>15875.328823829999</v>
      </c>
      <c r="C108" s="94">
        <v>236.58044886000002</v>
      </c>
      <c r="D108" s="121">
        <v>61.442818450000004</v>
      </c>
      <c r="E108" s="121">
        <v>175.13763041000001</v>
      </c>
      <c r="F108" s="121">
        <v>522.08743140000001</v>
      </c>
      <c r="G108" s="121">
        <v>120.45580046000001</v>
      </c>
      <c r="H108" s="121">
        <v>401.63163094000004</v>
      </c>
      <c r="I108" s="121">
        <v>3829.7960200799998</v>
      </c>
      <c r="J108" s="121">
        <v>379.64574916000004</v>
      </c>
      <c r="K108" s="121">
        <v>3450.1502709200004</v>
      </c>
      <c r="L108" s="121">
        <v>11286.86492349</v>
      </c>
      <c r="M108" s="121">
        <v>11144.688734179999</v>
      </c>
      <c r="N108" s="121">
        <v>142.17618931000004</v>
      </c>
      <c r="O108" s="121">
        <v>-12.53767427</v>
      </c>
      <c r="P108" s="121">
        <v>20.6613832</v>
      </c>
      <c r="Q108" s="94"/>
      <c r="R108" s="94"/>
      <c r="S108" s="94"/>
      <c r="T108" s="94"/>
      <c r="U108" s="94"/>
      <c r="V108" s="94"/>
    </row>
    <row r="109" spans="1:22" hidden="1" outlineLevel="1">
      <c r="A109" s="62">
        <v>43525</v>
      </c>
      <c r="B109" s="121">
        <v>16065.21943309</v>
      </c>
      <c r="C109" s="94">
        <v>227.73328921000001</v>
      </c>
      <c r="D109" s="121">
        <v>63.369219119999997</v>
      </c>
      <c r="E109" s="121">
        <v>164.36407008999998</v>
      </c>
      <c r="F109" s="121">
        <v>578.53774092999993</v>
      </c>
      <c r="G109" s="121">
        <v>114.30140763</v>
      </c>
      <c r="H109" s="121">
        <v>464.23633330000001</v>
      </c>
      <c r="I109" s="121">
        <v>3773.6583615</v>
      </c>
      <c r="J109" s="121">
        <v>359.20483422000001</v>
      </c>
      <c r="K109" s="121">
        <v>3414.4535272799999</v>
      </c>
      <c r="L109" s="121">
        <v>11485.29004145</v>
      </c>
      <c r="M109" s="121">
        <v>11342.461984760001</v>
      </c>
      <c r="N109" s="121">
        <v>142.82805669000001</v>
      </c>
      <c r="O109" s="121">
        <v>-17.817333359999999</v>
      </c>
      <c r="P109" s="121">
        <v>23.525538660000002</v>
      </c>
      <c r="Q109" s="94"/>
      <c r="R109" s="94"/>
      <c r="S109" s="94"/>
      <c r="T109" s="94"/>
      <c r="U109" s="94"/>
      <c r="V109" s="94"/>
    </row>
    <row r="110" spans="1:22" hidden="1" outlineLevel="1">
      <c r="A110" s="62">
        <v>43556</v>
      </c>
      <c r="B110" s="121">
        <v>16084.001428310001</v>
      </c>
      <c r="C110" s="94">
        <v>222.52069102000002</v>
      </c>
      <c r="D110" s="121">
        <v>56.747392669999996</v>
      </c>
      <c r="E110" s="121">
        <v>165.77329835</v>
      </c>
      <c r="F110" s="121">
        <v>579.57119758999988</v>
      </c>
      <c r="G110" s="121">
        <v>108.79304198</v>
      </c>
      <c r="H110" s="121">
        <v>470.77815560999994</v>
      </c>
      <c r="I110" s="121">
        <v>3841.4515180799999</v>
      </c>
      <c r="J110" s="121">
        <v>391.40543409999998</v>
      </c>
      <c r="K110" s="121">
        <v>3450.0460839799998</v>
      </c>
      <c r="L110" s="121">
        <v>11440.458021620001</v>
      </c>
      <c r="M110" s="121">
        <v>11292.79285446</v>
      </c>
      <c r="N110" s="121">
        <v>147.66516716000001</v>
      </c>
      <c r="O110" s="121">
        <v>-18.546674710000001</v>
      </c>
      <c r="P110" s="121">
        <v>21.727222269999999</v>
      </c>
      <c r="Q110" s="94"/>
      <c r="R110" s="94"/>
      <c r="S110" s="94"/>
      <c r="T110" s="94"/>
      <c r="U110" s="94"/>
      <c r="V110" s="94"/>
    </row>
    <row r="111" spans="1:22" hidden="1" outlineLevel="1">
      <c r="A111" s="62">
        <v>43586</v>
      </c>
      <c r="B111" s="121">
        <v>16273.24886044</v>
      </c>
      <c r="C111" s="94">
        <v>237.24977030999997</v>
      </c>
      <c r="D111" s="121">
        <v>59.668819540000001</v>
      </c>
      <c r="E111" s="121">
        <v>177.58095077000002</v>
      </c>
      <c r="F111" s="121">
        <v>581.23486787999991</v>
      </c>
      <c r="G111" s="121">
        <v>108.89276379</v>
      </c>
      <c r="H111" s="121">
        <v>472.34210409000002</v>
      </c>
      <c r="I111" s="121">
        <v>4089.4560223100002</v>
      </c>
      <c r="J111" s="121">
        <v>343.14437944999997</v>
      </c>
      <c r="K111" s="121">
        <v>3746.3116428599997</v>
      </c>
      <c r="L111" s="121">
        <v>11365.308199939998</v>
      </c>
      <c r="M111" s="121">
        <v>11201.798281199999</v>
      </c>
      <c r="N111" s="121">
        <v>163.50991874000002</v>
      </c>
      <c r="O111" s="121">
        <v>-10.044945520000001</v>
      </c>
      <c r="P111" s="121">
        <v>22.26759813</v>
      </c>
      <c r="Q111" s="94"/>
      <c r="R111" s="94"/>
      <c r="S111" s="94"/>
      <c r="T111" s="94"/>
      <c r="U111" s="94"/>
      <c r="V111" s="94"/>
    </row>
    <row r="112" spans="1:22" hidden="1" outlineLevel="1">
      <c r="A112" s="62">
        <v>43617</v>
      </c>
      <c r="B112" s="121">
        <v>16986.403695739999</v>
      </c>
      <c r="C112" s="94">
        <v>277.16614062000002</v>
      </c>
      <c r="D112" s="121">
        <v>74.661159429999998</v>
      </c>
      <c r="E112" s="121">
        <v>202.50498119000002</v>
      </c>
      <c r="F112" s="121">
        <v>564.84007292000001</v>
      </c>
      <c r="G112" s="121">
        <v>117.20574578</v>
      </c>
      <c r="H112" s="121">
        <v>447.63432713999998</v>
      </c>
      <c r="I112" s="121">
        <v>4304.5500821499991</v>
      </c>
      <c r="J112" s="121">
        <v>352.59540357999998</v>
      </c>
      <c r="K112" s="121">
        <v>3951.9546785699995</v>
      </c>
      <c r="L112" s="121">
        <v>11839.847400049999</v>
      </c>
      <c r="M112" s="121">
        <v>11684.30171801</v>
      </c>
      <c r="N112" s="121">
        <v>155.54568204</v>
      </c>
      <c r="O112" s="121">
        <v>-14.437320100000001</v>
      </c>
      <c r="P112" s="121">
        <v>24.79221029</v>
      </c>
      <c r="Q112" s="94"/>
      <c r="R112" s="94"/>
      <c r="S112" s="94"/>
      <c r="T112" s="94"/>
      <c r="U112" s="94"/>
      <c r="V112" s="94"/>
    </row>
    <row r="113" spans="1:22" hidden="1" outlineLevel="1">
      <c r="A113" s="62">
        <v>43647</v>
      </c>
      <c r="B113" s="121">
        <v>16611.59397116</v>
      </c>
      <c r="C113" s="94">
        <v>258.42557722000004</v>
      </c>
      <c r="D113" s="121">
        <v>77.871351770000004</v>
      </c>
      <c r="E113" s="121">
        <v>180.55422545000002</v>
      </c>
      <c r="F113" s="121">
        <v>561.26793529999998</v>
      </c>
      <c r="G113" s="121">
        <v>111.15236177</v>
      </c>
      <c r="H113" s="121">
        <v>450.11557353000001</v>
      </c>
      <c r="I113" s="121">
        <v>4297.44623254</v>
      </c>
      <c r="J113" s="121">
        <v>318.64505485999996</v>
      </c>
      <c r="K113" s="121">
        <v>3978.8011776800004</v>
      </c>
      <c r="L113" s="121">
        <v>11494.454226100001</v>
      </c>
      <c r="M113" s="121">
        <v>11332.202267879999</v>
      </c>
      <c r="N113" s="121">
        <v>162.25195822000001</v>
      </c>
      <c r="O113" s="121">
        <v>-4.7173184900000003</v>
      </c>
      <c r="P113" s="121">
        <v>39.734371080000003</v>
      </c>
      <c r="Q113" s="94"/>
      <c r="R113" s="94"/>
      <c r="S113" s="94"/>
      <c r="T113" s="94"/>
      <c r="U113" s="94"/>
      <c r="V113" s="94"/>
    </row>
    <row r="114" spans="1:22" hidden="1" outlineLevel="1">
      <c r="A114" s="62">
        <v>43678</v>
      </c>
      <c r="B114" s="121">
        <v>16715.280593489999</v>
      </c>
      <c r="C114" s="94">
        <v>272.79694325999998</v>
      </c>
      <c r="D114" s="121">
        <v>82.944432329999998</v>
      </c>
      <c r="E114" s="121">
        <v>189.85251092999999</v>
      </c>
      <c r="F114" s="121">
        <v>607.98895646000005</v>
      </c>
      <c r="G114" s="121">
        <v>124.54410117</v>
      </c>
      <c r="H114" s="121">
        <v>483.44485529000002</v>
      </c>
      <c r="I114" s="121">
        <v>4156.7130782900003</v>
      </c>
      <c r="J114" s="121">
        <v>345.74774788999997</v>
      </c>
      <c r="K114" s="121">
        <v>3810.9653303999999</v>
      </c>
      <c r="L114" s="121">
        <v>11677.781615480002</v>
      </c>
      <c r="M114" s="121">
        <v>11501.88169998</v>
      </c>
      <c r="N114" s="121">
        <v>175.89991549999996</v>
      </c>
      <c r="O114" s="121">
        <v>-13.931360789999999</v>
      </c>
      <c r="P114" s="121">
        <v>43.688187460000002</v>
      </c>
      <c r="Q114" s="94"/>
      <c r="R114" s="94"/>
      <c r="S114" s="94"/>
      <c r="T114" s="94"/>
      <c r="U114" s="94"/>
      <c r="V114" s="94"/>
    </row>
    <row r="115" spans="1:22" hidden="1" outlineLevel="1">
      <c r="A115" s="62">
        <v>43709</v>
      </c>
      <c r="B115" s="121">
        <v>17198.459042890001</v>
      </c>
      <c r="C115" s="94">
        <v>268.52034133999996</v>
      </c>
      <c r="D115" s="121">
        <v>83.664094989999995</v>
      </c>
      <c r="E115" s="121">
        <v>184.85624634999999</v>
      </c>
      <c r="F115" s="121">
        <v>636.72616390000007</v>
      </c>
      <c r="G115" s="121">
        <v>144.33478258</v>
      </c>
      <c r="H115" s="121">
        <v>492.39138131999999</v>
      </c>
      <c r="I115" s="121">
        <v>4618.2149814000004</v>
      </c>
      <c r="J115" s="121">
        <v>368.07607792999994</v>
      </c>
      <c r="K115" s="121">
        <v>4250.1389034700005</v>
      </c>
      <c r="L115" s="121">
        <v>11674.99755625</v>
      </c>
      <c r="M115" s="121">
        <v>11496.6556724</v>
      </c>
      <c r="N115" s="121">
        <v>178.34188385000002</v>
      </c>
      <c r="O115" s="121">
        <v>-21.756883469999998</v>
      </c>
      <c r="P115" s="121">
        <v>42.230116050000007</v>
      </c>
      <c r="Q115" s="94"/>
      <c r="R115" s="94"/>
      <c r="S115" s="94"/>
      <c r="T115" s="94"/>
      <c r="U115" s="94"/>
      <c r="V115" s="94"/>
    </row>
    <row r="116" spans="1:22" hidden="1" outlineLevel="1">
      <c r="A116" s="62">
        <v>43739</v>
      </c>
      <c r="B116" s="121">
        <v>17590.702987879999</v>
      </c>
      <c r="C116" s="94">
        <v>289.20221017</v>
      </c>
      <c r="D116" s="121">
        <v>88.385334920000005</v>
      </c>
      <c r="E116" s="121">
        <v>200.81687525000001</v>
      </c>
      <c r="F116" s="121">
        <v>674.17359523000005</v>
      </c>
      <c r="G116" s="121">
        <v>157.65191060000001</v>
      </c>
      <c r="H116" s="121">
        <v>516.52168462999998</v>
      </c>
      <c r="I116" s="121">
        <v>4422.8573619199997</v>
      </c>
      <c r="J116" s="121">
        <v>289.62529158999996</v>
      </c>
      <c r="K116" s="121">
        <v>4133.2320703300002</v>
      </c>
      <c r="L116" s="121">
        <v>12204.46982056</v>
      </c>
      <c r="M116" s="121">
        <v>12006.534172629999</v>
      </c>
      <c r="N116" s="121">
        <v>197.93564792999999</v>
      </c>
      <c r="O116" s="121">
        <v>-11.60307851</v>
      </c>
      <c r="P116" s="121">
        <v>45.825719659999997</v>
      </c>
      <c r="Q116" s="94"/>
      <c r="R116" s="94"/>
      <c r="S116" s="94"/>
      <c r="T116" s="94"/>
      <c r="U116" s="94"/>
      <c r="V116" s="94"/>
    </row>
    <row r="117" spans="1:22" hidden="1" outlineLevel="1">
      <c r="A117" s="62">
        <v>43770</v>
      </c>
      <c r="B117" s="121">
        <v>17789.674472899998</v>
      </c>
      <c r="C117" s="94">
        <v>299.18144224999998</v>
      </c>
      <c r="D117" s="121">
        <v>88.0882024</v>
      </c>
      <c r="E117" s="121">
        <v>211.09323984999997</v>
      </c>
      <c r="F117" s="121">
        <v>681.29392258999997</v>
      </c>
      <c r="G117" s="121">
        <v>169.66746189</v>
      </c>
      <c r="H117" s="121">
        <v>511.6264607</v>
      </c>
      <c r="I117" s="121">
        <v>4425.1916252800002</v>
      </c>
      <c r="J117" s="121">
        <v>368.05274854999999</v>
      </c>
      <c r="K117" s="121">
        <v>4057.1388767300004</v>
      </c>
      <c r="L117" s="121">
        <v>12384.007482779998</v>
      </c>
      <c r="M117" s="121">
        <v>12163.19429297</v>
      </c>
      <c r="N117" s="121">
        <v>220.81318980999998</v>
      </c>
      <c r="O117" s="121">
        <v>-23.69749616</v>
      </c>
      <c r="P117" s="121">
        <v>45.079438740000001</v>
      </c>
      <c r="Q117" s="94"/>
      <c r="R117" s="94"/>
      <c r="S117" s="94"/>
      <c r="T117" s="94"/>
      <c r="U117" s="94"/>
      <c r="V117" s="94"/>
    </row>
    <row r="118" spans="1:22" hidden="1" outlineLevel="1">
      <c r="A118" s="62">
        <v>43800</v>
      </c>
      <c r="B118" s="121">
        <v>18209.643783480002</v>
      </c>
      <c r="C118" s="94">
        <v>328.10637067999994</v>
      </c>
      <c r="D118" s="121">
        <v>89.789960589999993</v>
      </c>
      <c r="E118" s="121">
        <v>238.31641008999998</v>
      </c>
      <c r="F118" s="121">
        <v>160.68832528999999</v>
      </c>
      <c r="G118" s="121">
        <v>139.67007821999999</v>
      </c>
      <c r="H118" s="121">
        <v>21.018247070000001</v>
      </c>
      <c r="I118" s="121">
        <v>4999.3314016300001</v>
      </c>
      <c r="J118" s="121">
        <v>525.95155743000009</v>
      </c>
      <c r="K118" s="121">
        <v>4473.3798441999998</v>
      </c>
      <c r="L118" s="121">
        <v>12721.51768588</v>
      </c>
      <c r="M118" s="121">
        <v>12516.611477840001</v>
      </c>
      <c r="N118" s="121">
        <v>204.90620804</v>
      </c>
      <c r="O118" s="121">
        <v>-46.109460580000004</v>
      </c>
      <c r="P118" s="121">
        <v>48.613475539999996</v>
      </c>
      <c r="Q118" s="94"/>
      <c r="R118" s="94"/>
      <c r="S118" s="94"/>
      <c r="T118" s="94"/>
      <c r="U118" s="94"/>
      <c r="V118" s="94"/>
    </row>
    <row r="119" spans="1:22" hidden="1" outlineLevel="1">
      <c r="A119" s="62">
        <v>43831</v>
      </c>
      <c r="B119" s="121">
        <v>19175.125027329999</v>
      </c>
      <c r="C119" s="94">
        <v>401.42226779999999</v>
      </c>
      <c r="D119" s="121">
        <v>100.32348734</v>
      </c>
      <c r="E119" s="121">
        <v>301.09878046</v>
      </c>
      <c r="F119" s="121">
        <v>541.48347784999999</v>
      </c>
      <c r="G119" s="121">
        <v>214.37048551999999</v>
      </c>
      <c r="H119" s="121">
        <v>327.11299233000005</v>
      </c>
      <c r="I119" s="121">
        <v>5287.7161508700001</v>
      </c>
      <c r="J119" s="121">
        <v>1005.45545752</v>
      </c>
      <c r="K119" s="121">
        <v>4282.2606933500001</v>
      </c>
      <c r="L119" s="121">
        <v>12944.503130810001</v>
      </c>
      <c r="M119" s="121">
        <v>12717.095347229999</v>
      </c>
      <c r="N119" s="121">
        <v>227.40778358</v>
      </c>
      <c r="O119" s="121">
        <v>-32.152282280000001</v>
      </c>
      <c r="P119" s="121">
        <v>48.271090709999996</v>
      </c>
      <c r="Q119" s="94"/>
      <c r="R119" s="94"/>
      <c r="S119" s="94"/>
      <c r="T119" s="94"/>
      <c r="U119" s="94"/>
      <c r="V119" s="94"/>
    </row>
    <row r="120" spans="1:22" hidden="1" outlineLevel="1">
      <c r="A120" s="62">
        <v>43862</v>
      </c>
      <c r="B120" s="121">
        <v>19136.082029419998</v>
      </c>
      <c r="C120" s="94">
        <v>384.34002259999994</v>
      </c>
      <c r="D120" s="121">
        <v>100.00786031999999</v>
      </c>
      <c r="E120" s="121">
        <v>284.33216227999998</v>
      </c>
      <c r="F120" s="121">
        <v>646.73316399000009</v>
      </c>
      <c r="G120" s="121">
        <v>201.40186177000001</v>
      </c>
      <c r="H120" s="121">
        <v>445.33130222000005</v>
      </c>
      <c r="I120" s="121">
        <v>5301.1347470700002</v>
      </c>
      <c r="J120" s="121">
        <v>916.68552831000011</v>
      </c>
      <c r="K120" s="121">
        <v>4384.4492187599999</v>
      </c>
      <c r="L120" s="121">
        <v>12803.874095759998</v>
      </c>
      <c r="M120" s="121">
        <v>12617.410970779998</v>
      </c>
      <c r="N120" s="121">
        <v>186.46312498</v>
      </c>
      <c r="O120" s="121">
        <v>-13.9288182</v>
      </c>
      <c r="P120" s="121">
        <v>47.812724329999995</v>
      </c>
      <c r="Q120" s="94"/>
      <c r="R120" s="94"/>
      <c r="S120" s="94"/>
      <c r="T120" s="94"/>
      <c r="U120" s="94"/>
      <c r="V120" s="94"/>
    </row>
    <row r="121" spans="1:22" hidden="1" outlineLevel="1">
      <c r="A121" s="62">
        <v>43891</v>
      </c>
      <c r="B121" s="121">
        <v>20259.200695610001</v>
      </c>
      <c r="C121" s="94">
        <v>364.00887239000002</v>
      </c>
      <c r="D121" s="121">
        <v>93.182916160000005</v>
      </c>
      <c r="E121" s="121">
        <v>270.82595623000003</v>
      </c>
      <c r="F121" s="121">
        <v>702.38498777999996</v>
      </c>
      <c r="G121" s="121">
        <v>241.31003966999998</v>
      </c>
      <c r="H121" s="121">
        <v>461.07494811000004</v>
      </c>
      <c r="I121" s="121">
        <v>5833.0785178799997</v>
      </c>
      <c r="J121" s="121">
        <v>949.34065636000014</v>
      </c>
      <c r="K121" s="121">
        <v>4883.7378615199996</v>
      </c>
      <c r="L121" s="121">
        <v>13359.728317559999</v>
      </c>
      <c r="M121" s="121">
        <v>13190.32735207</v>
      </c>
      <c r="N121" s="121">
        <v>169.40096549</v>
      </c>
      <c r="O121" s="121">
        <v>-10.37494613</v>
      </c>
      <c r="P121" s="121">
        <v>52.475526250000001</v>
      </c>
      <c r="Q121" s="94"/>
      <c r="R121" s="94"/>
      <c r="S121" s="94"/>
      <c r="T121" s="94"/>
      <c r="U121" s="94"/>
      <c r="V121" s="94"/>
    </row>
    <row r="122" spans="1:22" hidden="1" outlineLevel="1">
      <c r="A122" s="62">
        <v>43922</v>
      </c>
      <c r="B122" s="121">
        <v>20930.738135439999</v>
      </c>
      <c r="C122" s="94">
        <v>335.54769570000008</v>
      </c>
      <c r="D122" s="121">
        <v>90.592276240000004</v>
      </c>
      <c r="E122" s="121">
        <v>244.95541946000003</v>
      </c>
      <c r="F122" s="121">
        <v>599.88835832999996</v>
      </c>
      <c r="G122" s="121">
        <v>226.51850976000003</v>
      </c>
      <c r="H122" s="121">
        <v>373.36984857000004</v>
      </c>
      <c r="I122" s="121">
        <v>6053.3841578700012</v>
      </c>
      <c r="J122" s="121">
        <v>885.87283138000009</v>
      </c>
      <c r="K122" s="121">
        <v>5167.511326490001</v>
      </c>
      <c r="L122" s="121">
        <v>13941.917923539999</v>
      </c>
      <c r="M122" s="121">
        <v>13769.356609279999</v>
      </c>
      <c r="N122" s="121">
        <v>172.56131425999999</v>
      </c>
      <c r="O122" s="121">
        <v>-22.733106540000001</v>
      </c>
      <c r="P122" s="121">
        <v>48.300758770000002</v>
      </c>
      <c r="Q122" s="94"/>
      <c r="R122" s="94"/>
      <c r="S122" s="94"/>
      <c r="T122" s="94"/>
      <c r="U122" s="94"/>
      <c r="V122" s="94"/>
    </row>
    <row r="123" spans="1:22" hidden="1" outlineLevel="1">
      <c r="A123" s="62">
        <v>43952</v>
      </c>
      <c r="B123" s="121">
        <v>20894.779968549999</v>
      </c>
      <c r="C123" s="94">
        <v>336.57555177</v>
      </c>
      <c r="D123" s="121">
        <v>89.556794489999987</v>
      </c>
      <c r="E123" s="121">
        <v>247.01875727999999</v>
      </c>
      <c r="F123" s="121">
        <v>622.19918546999997</v>
      </c>
      <c r="G123" s="121">
        <v>224.51707399</v>
      </c>
      <c r="H123" s="121">
        <v>397.68211148</v>
      </c>
      <c r="I123" s="121">
        <v>6145.7257447200009</v>
      </c>
      <c r="J123" s="121">
        <v>835.21858295000004</v>
      </c>
      <c r="K123" s="121">
        <v>5310.5071617700005</v>
      </c>
      <c r="L123" s="121">
        <v>13790.27948659</v>
      </c>
      <c r="M123" s="121">
        <v>13600.14938169</v>
      </c>
      <c r="N123" s="121">
        <v>190.13010490000002</v>
      </c>
      <c r="O123" s="121">
        <v>-15.6020824</v>
      </c>
      <c r="P123" s="121">
        <v>47.671388809999996</v>
      </c>
      <c r="Q123" s="94"/>
      <c r="R123" s="94"/>
      <c r="S123" s="94"/>
      <c r="T123" s="94"/>
      <c r="U123" s="94"/>
      <c r="V123" s="94"/>
    </row>
    <row r="124" spans="1:22" hidden="1" outlineLevel="1">
      <c r="A124" s="62">
        <v>43983</v>
      </c>
      <c r="B124" s="121">
        <v>21049.073724900001</v>
      </c>
      <c r="C124" s="94">
        <v>371.68508037999999</v>
      </c>
      <c r="D124" s="121">
        <v>92.364503239999991</v>
      </c>
      <c r="E124" s="121">
        <v>279.32057713999995</v>
      </c>
      <c r="F124" s="121">
        <v>594.72443979000002</v>
      </c>
      <c r="G124" s="121">
        <v>214.63076746000002</v>
      </c>
      <c r="H124" s="121">
        <v>380.09367233</v>
      </c>
      <c r="I124" s="121">
        <v>6045.1498911600011</v>
      </c>
      <c r="J124" s="121">
        <v>843.60038900999996</v>
      </c>
      <c r="K124" s="121">
        <v>5201.5495021500001</v>
      </c>
      <c r="L124" s="121">
        <v>14037.514313569998</v>
      </c>
      <c r="M124" s="121">
        <v>13854.306019609998</v>
      </c>
      <c r="N124" s="121">
        <v>183.20829395999999</v>
      </c>
      <c r="O124" s="121">
        <v>-15.08120819</v>
      </c>
      <c r="P124" s="121">
        <v>51.552963519999999</v>
      </c>
      <c r="Q124" s="94"/>
      <c r="R124" s="94"/>
      <c r="S124" s="94"/>
      <c r="T124" s="94"/>
      <c r="U124" s="94"/>
      <c r="V124" s="94"/>
    </row>
    <row r="125" spans="1:22" hidden="1" outlineLevel="1">
      <c r="A125" s="62">
        <v>44013</v>
      </c>
      <c r="B125" s="121">
        <v>21413.687551129999</v>
      </c>
      <c r="C125" s="94">
        <v>424.02577513</v>
      </c>
      <c r="D125" s="121">
        <v>90.40655532000001</v>
      </c>
      <c r="E125" s="121">
        <v>333.61921980999995</v>
      </c>
      <c r="F125" s="121">
        <v>595.59283026000003</v>
      </c>
      <c r="G125" s="121">
        <v>223.92873520000001</v>
      </c>
      <c r="H125" s="121">
        <v>371.66409505999997</v>
      </c>
      <c r="I125" s="121">
        <v>6161.05377434</v>
      </c>
      <c r="J125" s="121">
        <v>877.42397600000004</v>
      </c>
      <c r="K125" s="121">
        <v>5283.62979834</v>
      </c>
      <c r="L125" s="121">
        <v>14233.015171399999</v>
      </c>
      <c r="M125" s="121">
        <v>14039.7675452</v>
      </c>
      <c r="N125" s="121">
        <v>193.24762620000001</v>
      </c>
      <c r="O125" s="121">
        <v>-5.2626406799999996</v>
      </c>
      <c r="P125" s="121">
        <v>48.383499299999997</v>
      </c>
      <c r="Q125" s="94"/>
      <c r="R125" s="94"/>
      <c r="S125" s="94"/>
      <c r="T125" s="94"/>
      <c r="U125" s="94"/>
      <c r="V125" s="94"/>
    </row>
    <row r="126" spans="1:22" hidden="1" outlineLevel="1">
      <c r="A126" s="62">
        <v>44044</v>
      </c>
      <c r="B126" s="121">
        <v>21740.05325886</v>
      </c>
      <c r="C126" s="94">
        <v>465.76056394</v>
      </c>
      <c r="D126" s="121">
        <v>94.725646850000004</v>
      </c>
      <c r="E126" s="121">
        <v>371.03491708999996</v>
      </c>
      <c r="F126" s="121">
        <v>684.76913363000006</v>
      </c>
      <c r="G126" s="121">
        <v>246.05380208</v>
      </c>
      <c r="H126" s="121">
        <v>438.71533154999997</v>
      </c>
      <c r="I126" s="121">
        <v>6338.7536568899995</v>
      </c>
      <c r="J126" s="121">
        <v>932.78996633000008</v>
      </c>
      <c r="K126" s="121">
        <v>5405.96369056</v>
      </c>
      <c r="L126" s="121">
        <v>14250.7699044</v>
      </c>
      <c r="M126" s="121">
        <v>14045.75814374</v>
      </c>
      <c r="N126" s="121">
        <v>205.01176066000002</v>
      </c>
      <c r="O126" s="121">
        <v>-39.562727089999996</v>
      </c>
      <c r="P126" s="121">
        <v>57.13456248</v>
      </c>
      <c r="Q126" s="94"/>
      <c r="R126" s="94"/>
      <c r="S126" s="94"/>
      <c r="T126" s="94"/>
      <c r="U126" s="94"/>
      <c r="V126" s="94"/>
    </row>
    <row r="127" spans="1:22" hidden="1" outlineLevel="1">
      <c r="A127" s="62">
        <v>44075</v>
      </c>
      <c r="B127" s="121">
        <v>22453.098332080001</v>
      </c>
      <c r="C127" s="94">
        <v>504.24305095</v>
      </c>
      <c r="D127" s="121">
        <v>93.136003099999996</v>
      </c>
      <c r="E127" s="121">
        <v>411.10704785000001</v>
      </c>
      <c r="F127" s="121">
        <v>738.37471407999999</v>
      </c>
      <c r="G127" s="121">
        <v>288.60535174</v>
      </c>
      <c r="H127" s="121">
        <v>449.76936233999999</v>
      </c>
      <c r="I127" s="121">
        <v>6477.7905743499987</v>
      </c>
      <c r="J127" s="121">
        <v>965.05517228999997</v>
      </c>
      <c r="K127" s="121">
        <v>5512.7354020599996</v>
      </c>
      <c r="L127" s="121">
        <v>14732.689992699999</v>
      </c>
      <c r="M127" s="121">
        <v>14520.413670270002</v>
      </c>
      <c r="N127" s="121">
        <v>212.27632242999999</v>
      </c>
      <c r="O127" s="121">
        <v>-9.9793738800000007</v>
      </c>
      <c r="P127" s="121">
        <v>58.452104919999996</v>
      </c>
      <c r="Q127" s="94"/>
      <c r="R127" s="94"/>
      <c r="S127" s="94"/>
      <c r="T127" s="94"/>
      <c r="U127" s="94"/>
      <c r="V127" s="94"/>
    </row>
    <row r="128" spans="1:22" hidden="1" outlineLevel="1">
      <c r="A128" s="62">
        <v>44105</v>
      </c>
      <c r="B128" s="121">
        <v>22652.299547750001</v>
      </c>
      <c r="C128" s="94">
        <v>528.44506581999997</v>
      </c>
      <c r="D128" s="121">
        <v>92.103673749999999</v>
      </c>
      <c r="E128" s="121">
        <v>436.34139206999998</v>
      </c>
      <c r="F128" s="121">
        <v>722.12847181999996</v>
      </c>
      <c r="G128" s="121">
        <v>306.02657569000002</v>
      </c>
      <c r="H128" s="121">
        <v>416.10189613</v>
      </c>
      <c r="I128" s="121">
        <v>6582.4474231599997</v>
      </c>
      <c r="J128" s="121">
        <v>1042.91498886</v>
      </c>
      <c r="K128" s="121">
        <v>5539.5324343000002</v>
      </c>
      <c r="L128" s="121">
        <v>14819.27858695</v>
      </c>
      <c r="M128" s="121">
        <v>14623.380441360001</v>
      </c>
      <c r="N128" s="121">
        <v>195.89814559000001</v>
      </c>
      <c r="O128" s="121">
        <v>-10.476651149999999</v>
      </c>
      <c r="P128" s="121">
        <v>57.486476969999998</v>
      </c>
      <c r="Q128" s="94"/>
      <c r="R128" s="94"/>
      <c r="S128" s="94"/>
      <c r="T128" s="94"/>
      <c r="U128" s="94"/>
      <c r="V128" s="94"/>
    </row>
    <row r="129" spans="1:22" hidden="1" outlineLevel="1">
      <c r="A129" s="62">
        <v>44136</v>
      </c>
      <c r="B129" s="121">
        <v>22585.064694619999</v>
      </c>
      <c r="C129" s="94">
        <v>478.49234899999999</v>
      </c>
      <c r="D129" s="121">
        <v>84.892092899999994</v>
      </c>
      <c r="E129" s="121">
        <v>393.60025609999997</v>
      </c>
      <c r="F129" s="121">
        <v>763.16585785000007</v>
      </c>
      <c r="G129" s="121">
        <v>310.42203958000005</v>
      </c>
      <c r="H129" s="121">
        <v>452.74381827000002</v>
      </c>
      <c r="I129" s="121">
        <v>6329.4825255800006</v>
      </c>
      <c r="J129" s="121">
        <v>1010.30401547</v>
      </c>
      <c r="K129" s="121">
        <v>5319.1785101099995</v>
      </c>
      <c r="L129" s="121">
        <v>15013.923962190001</v>
      </c>
      <c r="M129" s="121">
        <v>14794.749734909999</v>
      </c>
      <c r="N129" s="121">
        <v>219.17422728000003</v>
      </c>
      <c r="O129" s="121">
        <v>-10.48023278</v>
      </c>
      <c r="P129" s="121">
        <v>50.818249250000001</v>
      </c>
      <c r="Q129" s="94"/>
      <c r="R129" s="94"/>
      <c r="S129" s="94"/>
      <c r="T129" s="94"/>
      <c r="U129" s="94"/>
      <c r="V129" s="94"/>
    </row>
    <row r="130" spans="1:22" hidden="1" outlineLevel="1">
      <c r="A130" s="62">
        <v>44166</v>
      </c>
      <c r="B130" s="121">
        <v>22998.633435010001</v>
      </c>
      <c r="C130" s="94">
        <v>484.72341583999997</v>
      </c>
      <c r="D130" s="121">
        <v>87.246647570000007</v>
      </c>
      <c r="E130" s="121">
        <v>397.47676827000004</v>
      </c>
      <c r="F130" s="121">
        <v>319.21828207000004</v>
      </c>
      <c r="G130" s="121">
        <v>304.65569429000004</v>
      </c>
      <c r="H130" s="121">
        <v>14.562587780000001</v>
      </c>
      <c r="I130" s="121">
        <v>6589.4846208599993</v>
      </c>
      <c r="J130" s="121">
        <v>1303.6549103299999</v>
      </c>
      <c r="K130" s="121">
        <v>5285.8297105299998</v>
      </c>
      <c r="L130" s="121">
        <v>15605.207116239999</v>
      </c>
      <c r="M130" s="121">
        <v>15402.834535760001</v>
      </c>
      <c r="N130" s="121">
        <v>202.37258048000001</v>
      </c>
      <c r="O130" s="121">
        <v>-26.52915406</v>
      </c>
      <c r="P130" s="121">
        <v>57.377402949999997</v>
      </c>
      <c r="Q130" s="94"/>
      <c r="R130" s="94"/>
      <c r="S130" s="94"/>
      <c r="T130" s="94"/>
      <c r="U130" s="94"/>
      <c r="V130" s="94"/>
    </row>
    <row r="131" spans="1:22" hidden="1" outlineLevel="1">
      <c r="A131" s="62">
        <v>44197</v>
      </c>
      <c r="B131" s="121">
        <v>22510.41360435</v>
      </c>
      <c r="C131" s="94">
        <v>498.06882010999999</v>
      </c>
      <c r="D131" s="121">
        <v>86.780575200000001</v>
      </c>
      <c r="E131" s="121">
        <v>411.28824490999995</v>
      </c>
      <c r="F131" s="121">
        <v>690.57489723999993</v>
      </c>
      <c r="G131" s="121">
        <v>339.87457637</v>
      </c>
      <c r="H131" s="121">
        <v>350.70032087000004</v>
      </c>
      <c r="I131" s="121">
        <v>5979.8778105900001</v>
      </c>
      <c r="J131" s="121">
        <v>1133.7664370499999</v>
      </c>
      <c r="K131" s="121">
        <v>4846.1113735399995</v>
      </c>
      <c r="L131" s="121">
        <v>15341.892076409998</v>
      </c>
      <c r="M131" s="121">
        <v>15141.522572950002</v>
      </c>
      <c r="N131" s="121">
        <v>200.36950346000003</v>
      </c>
      <c r="O131" s="121">
        <v>14.848613310000001</v>
      </c>
      <c r="P131" s="121">
        <v>58.704256180000002</v>
      </c>
      <c r="Q131" s="94"/>
      <c r="R131" s="94"/>
      <c r="S131" s="94"/>
      <c r="T131" s="94"/>
      <c r="U131" s="94"/>
      <c r="V131" s="94"/>
    </row>
    <row r="132" spans="1:22" hidden="1" outlineLevel="1">
      <c r="A132" s="62">
        <v>44228</v>
      </c>
      <c r="B132" s="121">
        <v>22912.643616270001</v>
      </c>
      <c r="C132" s="94">
        <v>491.09202533000007</v>
      </c>
      <c r="D132" s="121">
        <v>84.634538919999997</v>
      </c>
      <c r="E132" s="121">
        <v>406.45748641</v>
      </c>
      <c r="F132" s="121">
        <v>778.30594139999994</v>
      </c>
      <c r="G132" s="121">
        <v>363.74172317999995</v>
      </c>
      <c r="H132" s="121">
        <v>414.56421821999999</v>
      </c>
      <c r="I132" s="121">
        <v>6490.7842542199996</v>
      </c>
      <c r="J132" s="121">
        <v>1148.3865054299999</v>
      </c>
      <c r="K132" s="121">
        <v>5342.3977487899992</v>
      </c>
      <c r="L132" s="121">
        <v>15152.461395319999</v>
      </c>
      <c r="M132" s="121">
        <v>14932.520900699998</v>
      </c>
      <c r="N132" s="121">
        <v>219.94049462000001</v>
      </c>
      <c r="O132" s="121">
        <v>-16.268508359999998</v>
      </c>
      <c r="P132" s="121">
        <v>53.127121869999996</v>
      </c>
      <c r="Q132" s="94"/>
      <c r="R132" s="94"/>
      <c r="S132" s="94"/>
      <c r="T132" s="94"/>
      <c r="U132" s="94"/>
      <c r="V132" s="94"/>
    </row>
    <row r="133" spans="1:22" hidden="1" outlineLevel="1">
      <c r="A133" s="62">
        <v>44256</v>
      </c>
      <c r="B133" s="121">
        <v>23336.229524210001</v>
      </c>
      <c r="C133" s="94">
        <v>408.62621795999996</v>
      </c>
      <c r="D133" s="121">
        <v>82.719895280000003</v>
      </c>
      <c r="E133" s="121">
        <v>325.90632267999996</v>
      </c>
      <c r="F133" s="121">
        <v>804.41337240999997</v>
      </c>
      <c r="G133" s="121">
        <v>386.24656023</v>
      </c>
      <c r="H133" s="121">
        <v>418.16681217999997</v>
      </c>
      <c r="I133" s="121">
        <v>6953.8972045199998</v>
      </c>
      <c r="J133" s="121">
        <v>1112.26864839</v>
      </c>
      <c r="K133" s="121">
        <v>5841.6285561300001</v>
      </c>
      <c r="L133" s="121">
        <v>15169.292729319999</v>
      </c>
      <c r="M133" s="121">
        <v>14929.790655659999</v>
      </c>
      <c r="N133" s="121">
        <v>239.50207365999998</v>
      </c>
      <c r="O133" s="121">
        <v>-30.217796939999999</v>
      </c>
      <c r="P133" s="121">
        <v>49.270805690000003</v>
      </c>
      <c r="Q133" s="94"/>
      <c r="R133" s="94"/>
      <c r="S133" s="94"/>
      <c r="T133" s="94"/>
      <c r="U133" s="94"/>
      <c r="V133" s="94"/>
    </row>
    <row r="134" spans="1:22" hidden="1" outlineLevel="1">
      <c r="A134" s="62">
        <v>44287</v>
      </c>
      <c r="B134" s="121">
        <v>23927.289359499999</v>
      </c>
      <c r="C134" s="94">
        <v>423.57800359999993</v>
      </c>
      <c r="D134" s="121">
        <v>83.71665883</v>
      </c>
      <c r="E134" s="121">
        <v>339.86134476999996</v>
      </c>
      <c r="F134" s="121">
        <v>829.91258746999995</v>
      </c>
      <c r="G134" s="121">
        <v>388.52075292000001</v>
      </c>
      <c r="H134" s="121">
        <v>441.39183454999994</v>
      </c>
      <c r="I134" s="121">
        <v>7299.4330097499987</v>
      </c>
      <c r="J134" s="121">
        <v>1044.49856101</v>
      </c>
      <c r="K134" s="121">
        <v>6254.9344487399994</v>
      </c>
      <c r="L134" s="121">
        <v>15374.36575868</v>
      </c>
      <c r="M134" s="121">
        <v>15122.767183219999</v>
      </c>
      <c r="N134" s="121">
        <v>251.59857545999998</v>
      </c>
      <c r="O134" s="121">
        <v>-15.57731826</v>
      </c>
      <c r="P134" s="121">
        <v>50.356635600000004</v>
      </c>
      <c r="Q134" s="94"/>
      <c r="R134" s="94"/>
      <c r="S134" s="94"/>
      <c r="T134" s="94"/>
      <c r="U134" s="94"/>
      <c r="V134" s="94"/>
    </row>
    <row r="135" spans="1:22" hidden="1" outlineLevel="1">
      <c r="A135" s="62">
        <v>44317</v>
      </c>
      <c r="B135" s="121">
        <v>24201.151459330002</v>
      </c>
      <c r="C135" s="94">
        <v>383.92186787999998</v>
      </c>
      <c r="D135" s="121">
        <v>86.368518039999998</v>
      </c>
      <c r="E135" s="121">
        <v>297.55334984000001</v>
      </c>
      <c r="F135" s="121">
        <v>826.13021457000002</v>
      </c>
      <c r="G135" s="121">
        <v>386.00267552999998</v>
      </c>
      <c r="H135" s="121">
        <v>440.12753903999999</v>
      </c>
      <c r="I135" s="121">
        <v>7776.0638216400002</v>
      </c>
      <c r="J135" s="121">
        <v>1045.94092903</v>
      </c>
      <c r="K135" s="121">
        <v>6730.1228926099993</v>
      </c>
      <c r="L135" s="121">
        <v>15215.03555524</v>
      </c>
      <c r="M135" s="121">
        <v>14969.442270670001</v>
      </c>
      <c r="N135" s="121">
        <v>245.59328456999998</v>
      </c>
      <c r="O135" s="121">
        <v>-35.534884630000001</v>
      </c>
      <c r="P135" s="121">
        <v>51.426733710000001</v>
      </c>
      <c r="Q135" s="94"/>
      <c r="R135" s="94"/>
      <c r="S135" s="94"/>
      <c r="T135" s="94"/>
      <c r="U135" s="94"/>
      <c r="V135" s="94"/>
    </row>
    <row r="136" spans="1:22" hidden="1" outlineLevel="1">
      <c r="A136" s="62">
        <v>44348</v>
      </c>
      <c r="B136" s="121">
        <v>24365.472939030002</v>
      </c>
      <c r="C136" s="94">
        <v>477.96753003999999</v>
      </c>
      <c r="D136" s="121">
        <v>90.032229669999992</v>
      </c>
      <c r="E136" s="121">
        <v>387.93530036999999</v>
      </c>
      <c r="F136" s="121">
        <v>772.59132073000001</v>
      </c>
      <c r="G136" s="121">
        <v>386.18002696999997</v>
      </c>
      <c r="H136" s="121">
        <v>386.41129376000004</v>
      </c>
      <c r="I136" s="121">
        <v>7640.5940480999998</v>
      </c>
      <c r="J136" s="121">
        <v>1076.40791515</v>
      </c>
      <c r="K136" s="121">
        <v>6564.1861329499998</v>
      </c>
      <c r="L136" s="121">
        <v>15474.320040159999</v>
      </c>
      <c r="M136" s="121">
        <v>15235.982725439999</v>
      </c>
      <c r="N136" s="121">
        <v>238.33731471999999</v>
      </c>
      <c r="O136" s="121">
        <v>-21.69536158</v>
      </c>
      <c r="P136" s="121">
        <v>57.651579380000001</v>
      </c>
      <c r="Q136" s="94"/>
      <c r="R136" s="94"/>
      <c r="S136" s="94"/>
      <c r="T136" s="94"/>
      <c r="U136" s="94"/>
      <c r="V136" s="94"/>
    </row>
    <row r="137" spans="1:22" hidden="1" outlineLevel="1">
      <c r="A137" s="62">
        <v>44378</v>
      </c>
      <c r="B137" s="121">
        <v>23889.99054237</v>
      </c>
      <c r="C137" s="94">
        <v>453.86075208999995</v>
      </c>
      <c r="D137" s="121">
        <v>95.332929740000012</v>
      </c>
      <c r="E137" s="121">
        <v>358.52782235000001</v>
      </c>
      <c r="F137" s="121">
        <v>853.49367355000004</v>
      </c>
      <c r="G137" s="121">
        <v>386.31319001999998</v>
      </c>
      <c r="H137" s="121">
        <v>467.18048353</v>
      </c>
      <c r="I137" s="121">
        <v>7282.3405839899997</v>
      </c>
      <c r="J137" s="121">
        <v>1022.3888221199999</v>
      </c>
      <c r="K137" s="121">
        <v>6259.9517618699992</v>
      </c>
      <c r="L137" s="121">
        <v>15300.29553274</v>
      </c>
      <c r="M137" s="121">
        <v>15065.431991089998</v>
      </c>
      <c r="N137" s="121">
        <v>234.86354165</v>
      </c>
      <c r="O137" s="121">
        <v>-7.7201673800000004</v>
      </c>
      <c r="P137" s="121">
        <v>52.031298829999997</v>
      </c>
      <c r="Q137" s="94"/>
      <c r="R137" s="94"/>
      <c r="S137" s="94"/>
      <c r="T137" s="94"/>
      <c r="U137" s="94"/>
      <c r="V137" s="94"/>
    </row>
    <row r="138" spans="1:22" hidden="1" outlineLevel="1">
      <c r="A138" s="62">
        <v>44409</v>
      </c>
      <c r="B138" s="121">
        <v>23739.622597860001</v>
      </c>
      <c r="C138" s="94">
        <v>416.20203336999998</v>
      </c>
      <c r="D138" s="121">
        <v>90.271115699999996</v>
      </c>
      <c r="E138" s="121">
        <v>325.93091766999993</v>
      </c>
      <c r="F138" s="121">
        <v>923.79772234000006</v>
      </c>
      <c r="G138" s="121">
        <v>398.67053935000001</v>
      </c>
      <c r="H138" s="121">
        <v>525.12718298999994</v>
      </c>
      <c r="I138" s="121">
        <v>7149.73933382</v>
      </c>
      <c r="J138" s="121">
        <v>952.56018928999993</v>
      </c>
      <c r="K138" s="121">
        <v>6197.1791445300005</v>
      </c>
      <c r="L138" s="121">
        <v>15249.88350833</v>
      </c>
      <c r="M138" s="121">
        <v>15010.75305782</v>
      </c>
      <c r="N138" s="121">
        <v>239.13045050999995</v>
      </c>
      <c r="O138" s="121">
        <v>-10.48268545</v>
      </c>
      <c r="P138" s="121">
        <v>59.89433812</v>
      </c>
      <c r="Q138" s="94"/>
      <c r="R138" s="94"/>
      <c r="S138" s="94"/>
      <c r="T138" s="94"/>
      <c r="U138" s="94"/>
      <c r="V138" s="94"/>
    </row>
    <row r="139" spans="1:22" hidden="1" outlineLevel="1">
      <c r="A139" s="62">
        <v>44440</v>
      </c>
      <c r="B139" s="121">
        <v>23864.393216460001</v>
      </c>
      <c r="C139" s="94">
        <v>453.78359058999996</v>
      </c>
      <c r="D139" s="121">
        <v>92.794107090000011</v>
      </c>
      <c r="E139" s="121">
        <v>360.98948350000001</v>
      </c>
      <c r="F139" s="121">
        <v>926.35724715000003</v>
      </c>
      <c r="G139" s="121">
        <v>452.99414803999997</v>
      </c>
      <c r="H139" s="121">
        <v>473.36309911000006</v>
      </c>
      <c r="I139" s="121">
        <v>7102.6893117899999</v>
      </c>
      <c r="J139" s="121">
        <v>907.13855106999995</v>
      </c>
      <c r="K139" s="121">
        <v>6195.5507607199997</v>
      </c>
      <c r="L139" s="121">
        <v>15381.563066930004</v>
      </c>
      <c r="M139" s="121">
        <v>15143.661618270002</v>
      </c>
      <c r="N139" s="121">
        <v>237.90144866000003</v>
      </c>
      <c r="O139" s="121">
        <v>-12.674651069999999</v>
      </c>
      <c r="P139" s="121">
        <v>71.563340199999999</v>
      </c>
      <c r="Q139" s="94"/>
      <c r="R139" s="94"/>
      <c r="S139" s="94"/>
      <c r="T139" s="94"/>
      <c r="U139" s="94"/>
      <c r="V139" s="94"/>
    </row>
    <row r="140" spans="1:22">
      <c r="A140" s="62">
        <v>44470</v>
      </c>
      <c r="B140" s="121">
        <v>24070.07537133</v>
      </c>
      <c r="C140" s="94">
        <v>402.56944636999998</v>
      </c>
      <c r="D140" s="121">
        <v>95.996597929999993</v>
      </c>
      <c r="E140" s="121">
        <v>306.57284843999997</v>
      </c>
      <c r="F140" s="121">
        <v>991.50638435000008</v>
      </c>
      <c r="G140" s="121">
        <v>466.65338429000002</v>
      </c>
      <c r="H140" s="121">
        <v>524.85300006000011</v>
      </c>
      <c r="I140" s="121">
        <v>7311.3299300599992</v>
      </c>
      <c r="J140" s="121">
        <v>984.37533976000009</v>
      </c>
      <c r="K140" s="121">
        <v>6326.9545902999998</v>
      </c>
      <c r="L140" s="121">
        <v>15364.669610549998</v>
      </c>
      <c r="M140" s="121">
        <v>15128.659802210001</v>
      </c>
      <c r="N140" s="121">
        <v>236.00980833999998</v>
      </c>
      <c r="O140" s="121">
        <v>-4.0932350099999999</v>
      </c>
      <c r="P140" s="121">
        <v>71.167565879999998</v>
      </c>
      <c r="Q140" s="94"/>
      <c r="R140" s="94"/>
      <c r="S140" s="94"/>
      <c r="T140" s="94"/>
      <c r="U140" s="94"/>
      <c r="V140" s="94"/>
    </row>
    <row r="141" spans="1:22">
      <c r="A141" s="62">
        <v>44501</v>
      </c>
      <c r="B141" s="121">
        <v>24257.509236950002</v>
      </c>
      <c r="C141" s="94">
        <v>361.69580689999998</v>
      </c>
      <c r="D141" s="121">
        <v>90.591716449999993</v>
      </c>
      <c r="E141" s="121">
        <v>271.10409045</v>
      </c>
      <c r="F141" s="121">
        <v>1007.98735564</v>
      </c>
      <c r="G141" s="121">
        <v>486.86372957999998</v>
      </c>
      <c r="H141" s="121">
        <v>521.12362605999999</v>
      </c>
      <c r="I141" s="121">
        <v>7318.5220398500005</v>
      </c>
      <c r="J141" s="121">
        <v>896.5721314299999</v>
      </c>
      <c r="K141" s="121">
        <v>6421.9499084199997</v>
      </c>
      <c r="L141" s="121">
        <v>15569.30403456</v>
      </c>
      <c r="M141" s="121">
        <v>15331.277313580002</v>
      </c>
      <c r="N141" s="121">
        <v>238.02672097999999</v>
      </c>
      <c r="O141" s="121">
        <v>-13.186501</v>
      </c>
      <c r="P141" s="121">
        <v>63.772963020000006</v>
      </c>
      <c r="Q141" s="94"/>
      <c r="R141" s="94"/>
      <c r="S141" s="94"/>
      <c r="T141" s="94"/>
      <c r="U141" s="94"/>
      <c r="V141" s="94"/>
    </row>
    <row r="142" spans="1:22">
      <c r="A142" s="62">
        <v>44531</v>
      </c>
      <c r="B142" s="121">
        <v>25422.602505129998</v>
      </c>
      <c r="C142" s="94">
        <v>383.53528800999999</v>
      </c>
      <c r="D142" s="121">
        <v>90.177416889999989</v>
      </c>
      <c r="E142" s="121">
        <v>293.35787112000003</v>
      </c>
      <c r="F142" s="121">
        <v>488.43699939999999</v>
      </c>
      <c r="G142" s="121">
        <v>473.22925217</v>
      </c>
      <c r="H142" s="121">
        <v>15.207747229999999</v>
      </c>
      <c r="I142" s="121">
        <v>8263.5789811100003</v>
      </c>
      <c r="J142" s="121">
        <v>974.48458392000009</v>
      </c>
      <c r="K142" s="121">
        <v>7289.0943971900006</v>
      </c>
      <c r="L142" s="121">
        <v>16287.051236609997</v>
      </c>
      <c r="M142" s="121">
        <v>16053.595277119999</v>
      </c>
      <c r="N142" s="121">
        <v>233.45595948999997</v>
      </c>
      <c r="O142" s="121">
        <v>-4.6654847899999998</v>
      </c>
      <c r="P142" s="121">
        <v>72.470534530000009</v>
      </c>
      <c r="Q142" s="94"/>
      <c r="R142" s="94"/>
      <c r="S142" s="94"/>
      <c r="T142" s="94"/>
      <c r="U142" s="94"/>
      <c r="V142" s="94"/>
    </row>
    <row r="143" spans="1:22">
      <c r="A143" s="62">
        <v>44562</v>
      </c>
      <c r="B143" s="121">
        <v>23776.386688729999</v>
      </c>
      <c r="C143" s="94">
        <v>369.01719772999996</v>
      </c>
      <c r="D143" s="121">
        <v>98.145897050000002</v>
      </c>
      <c r="E143" s="121">
        <v>270.87130067999999</v>
      </c>
      <c r="F143" s="121">
        <v>869.17165116000001</v>
      </c>
      <c r="G143" s="121">
        <v>544.46012034</v>
      </c>
      <c r="H143" s="121">
        <v>324.71153081999995</v>
      </c>
      <c r="I143" s="121">
        <v>7134.5186995099994</v>
      </c>
      <c r="J143" s="121">
        <v>699.99213068999995</v>
      </c>
      <c r="K143" s="121">
        <v>6434.5265688199997</v>
      </c>
      <c r="L143" s="121">
        <v>15403.679140330001</v>
      </c>
      <c r="M143" s="121">
        <v>15147.496464630001</v>
      </c>
      <c r="N143" s="121">
        <v>256.1826757</v>
      </c>
      <c r="O143" s="121">
        <v>-3.8030895099999995</v>
      </c>
      <c r="P143" s="121">
        <v>76.849359379999996</v>
      </c>
      <c r="Q143" s="94"/>
      <c r="R143" s="94"/>
      <c r="S143" s="94"/>
      <c r="T143" s="94"/>
      <c r="U143" s="94"/>
      <c r="V143" s="94"/>
    </row>
    <row r="144" spans="1:22">
      <c r="A144" s="62">
        <v>44593</v>
      </c>
      <c r="B144" s="121">
        <v>24090.856196059998</v>
      </c>
      <c r="C144" s="94">
        <v>403.85845336</v>
      </c>
      <c r="D144" s="121">
        <v>90.601835559999998</v>
      </c>
      <c r="E144" s="121">
        <v>313.25661780000001</v>
      </c>
      <c r="F144" s="121">
        <v>943.26153610999995</v>
      </c>
      <c r="G144" s="121">
        <v>588.6409142</v>
      </c>
      <c r="H144" s="121">
        <v>354.62062191000001</v>
      </c>
      <c r="I144" s="121">
        <v>7976.2795953599998</v>
      </c>
      <c r="J144" s="121">
        <v>942.70207911000011</v>
      </c>
      <c r="K144" s="121">
        <v>7033.5775162499995</v>
      </c>
      <c r="L144" s="121">
        <v>14767.456611230002</v>
      </c>
      <c r="M144" s="121">
        <v>14481.402098280001</v>
      </c>
      <c r="N144" s="121">
        <v>286.05451294999995</v>
      </c>
      <c r="O144" s="121">
        <v>-5.5896434700000004</v>
      </c>
      <c r="P144" s="121">
        <v>62.518917010000003</v>
      </c>
      <c r="Q144" s="94"/>
      <c r="R144" s="94"/>
      <c r="S144" s="94"/>
      <c r="T144" s="94"/>
      <c r="U144" s="94"/>
      <c r="V144" s="94"/>
    </row>
    <row r="145" spans="1:22">
      <c r="A145" s="62">
        <v>44621</v>
      </c>
      <c r="B145" s="121">
        <v>24834.272802209998</v>
      </c>
      <c r="C145" s="94">
        <v>329.37899538000005</v>
      </c>
      <c r="D145" s="121">
        <v>124.83445965999999</v>
      </c>
      <c r="E145" s="121">
        <v>204.54453572</v>
      </c>
      <c r="F145" s="121">
        <v>977.97269643999994</v>
      </c>
      <c r="G145" s="121">
        <v>624.05483379999998</v>
      </c>
      <c r="H145" s="121">
        <v>353.91786263999995</v>
      </c>
      <c r="I145" s="121">
        <v>7671.8168171500001</v>
      </c>
      <c r="J145" s="121">
        <v>1005.0327596200001</v>
      </c>
      <c r="K145" s="121">
        <v>6666.7840575300006</v>
      </c>
      <c r="L145" s="121">
        <v>15855.104293240001</v>
      </c>
      <c r="M145" s="121">
        <v>15530.7434944</v>
      </c>
      <c r="N145" s="121">
        <v>324.36079883999997</v>
      </c>
      <c r="O145" s="121">
        <v>-10.04100912</v>
      </c>
      <c r="P145" s="121">
        <v>60.049216899999998</v>
      </c>
      <c r="Q145" s="94"/>
      <c r="R145" s="94"/>
      <c r="S145" s="94"/>
      <c r="T145" s="94"/>
      <c r="U145" s="94"/>
      <c r="V145" s="94"/>
    </row>
    <row r="146" spans="1:22">
      <c r="A146" s="62">
        <v>44652</v>
      </c>
      <c r="B146" s="121">
        <v>25794.235986920001</v>
      </c>
      <c r="C146" s="94">
        <v>320.27990454999997</v>
      </c>
      <c r="D146" s="121">
        <v>93.51033086000001</v>
      </c>
      <c r="E146" s="121">
        <v>226.76957368999999</v>
      </c>
      <c r="F146" s="121">
        <v>988.55572741000003</v>
      </c>
      <c r="G146" s="121">
        <v>634.82639310000002</v>
      </c>
      <c r="H146" s="121">
        <v>353.72933430999996</v>
      </c>
      <c r="I146" s="121">
        <v>8046.0901388700004</v>
      </c>
      <c r="J146" s="121">
        <v>1035.3380544300001</v>
      </c>
      <c r="K146" s="121">
        <v>7010.7520844400005</v>
      </c>
      <c r="L146" s="121">
        <v>16439.310216089998</v>
      </c>
      <c r="M146" s="121">
        <v>16091.80766837</v>
      </c>
      <c r="N146" s="121">
        <v>347.50254772000005</v>
      </c>
      <c r="O146" s="121">
        <v>-9.8113753500000005</v>
      </c>
      <c r="P146" s="121">
        <v>56.739775299999998</v>
      </c>
      <c r="Q146" s="94"/>
      <c r="R146" s="94"/>
      <c r="S146" s="94"/>
      <c r="T146" s="94"/>
      <c r="U146" s="94"/>
      <c r="V146" s="94"/>
    </row>
    <row r="147" spans="1:22">
      <c r="A147" s="62">
        <v>44682</v>
      </c>
      <c r="B147" s="121">
        <v>26500.55517752</v>
      </c>
      <c r="C147" s="94">
        <v>310.43156121999999</v>
      </c>
      <c r="D147" s="121">
        <v>94.235286689999995</v>
      </c>
      <c r="E147" s="121">
        <v>216.19627453000004</v>
      </c>
      <c r="F147" s="121">
        <v>999.36086816000011</v>
      </c>
      <c r="G147" s="121">
        <v>645.85831573000007</v>
      </c>
      <c r="H147" s="121">
        <v>353.50255242999998</v>
      </c>
      <c r="I147" s="121">
        <v>8322.6569627999997</v>
      </c>
      <c r="J147" s="121">
        <v>1067.6354248900002</v>
      </c>
      <c r="K147" s="121">
        <v>7255.0215379100009</v>
      </c>
      <c r="L147" s="121">
        <v>16868.105785340002</v>
      </c>
      <c r="M147" s="121">
        <v>16504.636995200002</v>
      </c>
      <c r="N147" s="121">
        <v>363.46879014000007</v>
      </c>
      <c r="O147" s="121">
        <v>-20.184218049999998</v>
      </c>
      <c r="P147" s="121">
        <v>54.319083919999997</v>
      </c>
      <c r="Q147" s="94"/>
      <c r="R147" s="94"/>
      <c r="S147" s="94"/>
      <c r="T147" s="94"/>
      <c r="U147" s="94"/>
      <c r="V147" s="94"/>
    </row>
    <row r="148" spans="1:22">
      <c r="A148" s="62">
        <v>44713</v>
      </c>
      <c r="B148" s="121">
        <v>27089.295923270001</v>
      </c>
      <c r="C148" s="94">
        <v>253.16110036000001</v>
      </c>
      <c r="D148" s="121">
        <v>118.25759372</v>
      </c>
      <c r="E148" s="121">
        <v>134.90350664000002</v>
      </c>
      <c r="F148" s="121">
        <v>1000.5323311100001</v>
      </c>
      <c r="G148" s="121">
        <v>646.75983422000002</v>
      </c>
      <c r="H148" s="121">
        <v>353.77249688999996</v>
      </c>
      <c r="I148" s="121">
        <v>7957.0123739399987</v>
      </c>
      <c r="J148" s="121">
        <v>1103.42898429</v>
      </c>
      <c r="K148" s="121">
        <v>6853.5833896499998</v>
      </c>
      <c r="L148" s="121">
        <v>17878.59011786</v>
      </c>
      <c r="M148" s="121">
        <v>17505.203597669999</v>
      </c>
      <c r="N148" s="121">
        <v>373.38652019</v>
      </c>
      <c r="O148" s="121">
        <v>-6.8774006099999996</v>
      </c>
      <c r="P148" s="121">
        <v>57.109375139999997</v>
      </c>
      <c r="Q148" s="94"/>
      <c r="R148" s="94"/>
      <c r="S148" s="94"/>
      <c r="T148" s="94"/>
      <c r="U148" s="94"/>
      <c r="V148" s="94"/>
    </row>
    <row r="149" spans="1:22">
      <c r="A149" s="62">
        <v>44743</v>
      </c>
      <c r="B149" s="121">
        <v>28278.91373149</v>
      </c>
      <c r="C149" s="94">
        <v>224.95862529000001</v>
      </c>
      <c r="D149" s="121">
        <v>94.480350189999996</v>
      </c>
      <c r="E149" s="121">
        <v>130.47827510000005</v>
      </c>
      <c r="F149" s="121">
        <v>1157.48801521</v>
      </c>
      <c r="G149" s="121">
        <v>802.47741698999994</v>
      </c>
      <c r="H149" s="121">
        <v>355.01059822000002</v>
      </c>
      <c r="I149" s="121">
        <v>7960.3178383900004</v>
      </c>
      <c r="J149" s="121">
        <v>1023.69060115</v>
      </c>
      <c r="K149" s="121">
        <v>6936.6272372399999</v>
      </c>
      <c r="L149" s="121">
        <v>18936.1492526</v>
      </c>
      <c r="M149" s="121">
        <v>18589.024455909999</v>
      </c>
      <c r="N149" s="121">
        <v>347.12479669000004</v>
      </c>
      <c r="O149" s="121">
        <v>-10.999889249999999</v>
      </c>
      <c r="P149" s="121">
        <v>62.343223219999999</v>
      </c>
      <c r="Q149" s="94"/>
      <c r="R149" s="94"/>
      <c r="S149" s="94"/>
      <c r="T149" s="94"/>
      <c r="U149" s="94"/>
      <c r="V149" s="94"/>
    </row>
    <row r="150" spans="1:22">
      <c r="A150" s="62">
        <v>44774</v>
      </c>
      <c r="B150" s="121">
        <v>29549.571724550002</v>
      </c>
      <c r="C150" s="94">
        <v>249.43370474</v>
      </c>
      <c r="D150" s="121">
        <v>94.568168610000015</v>
      </c>
      <c r="E150" s="121">
        <v>154.86553613000001</v>
      </c>
      <c r="F150" s="121">
        <v>1139.0623826000001</v>
      </c>
      <c r="G150" s="121">
        <v>784.51956874999996</v>
      </c>
      <c r="H150" s="121">
        <v>354.54281385000002</v>
      </c>
      <c r="I150" s="121">
        <v>8383.69103731</v>
      </c>
      <c r="J150" s="121">
        <v>861.61183471999993</v>
      </c>
      <c r="K150" s="121">
        <v>7522.0792025899991</v>
      </c>
      <c r="L150" s="121">
        <v>19777.3845999</v>
      </c>
      <c r="M150" s="121">
        <v>19411.78503735</v>
      </c>
      <c r="N150" s="121">
        <v>365.59956254999997</v>
      </c>
      <c r="O150" s="121">
        <v>-7.4599114399999999</v>
      </c>
      <c r="P150" s="121">
        <v>71.055371949999994</v>
      </c>
      <c r="Q150" s="94"/>
      <c r="R150" s="94"/>
      <c r="S150" s="94"/>
      <c r="T150" s="94"/>
      <c r="U150" s="94"/>
      <c r="V150" s="94"/>
    </row>
    <row r="151" spans="1:22">
      <c r="A151" s="62">
        <v>44805</v>
      </c>
      <c r="B151" s="121">
        <v>30713.1517097</v>
      </c>
      <c r="C151" s="94">
        <v>254.94308579999998</v>
      </c>
      <c r="D151" s="121">
        <v>104.40839389</v>
      </c>
      <c r="E151" s="121">
        <v>150.53469191000002</v>
      </c>
      <c r="F151" s="121">
        <v>1146.11665337</v>
      </c>
      <c r="G151" s="121">
        <v>791.68184973000007</v>
      </c>
      <c r="H151" s="121">
        <v>354.43480363999998</v>
      </c>
      <c r="I151" s="121">
        <v>9093.6503718500007</v>
      </c>
      <c r="J151" s="121">
        <v>900.30499105999991</v>
      </c>
      <c r="K151" s="121">
        <v>8193.3453807900005</v>
      </c>
      <c r="L151" s="121">
        <v>20218.441598680001</v>
      </c>
      <c r="M151" s="121">
        <v>19779.037173590001</v>
      </c>
      <c r="N151" s="121">
        <v>439.40442508999996</v>
      </c>
      <c r="O151" s="121">
        <v>-11.4285861</v>
      </c>
      <c r="P151" s="121">
        <v>67.208734280000002</v>
      </c>
      <c r="Q151" s="94"/>
      <c r="R151" s="94"/>
      <c r="S151" s="94"/>
      <c r="T151" s="94"/>
      <c r="U151" s="94"/>
      <c r="V151" s="94"/>
    </row>
    <row r="152" spans="1:22">
      <c r="A152" s="62">
        <v>44835</v>
      </c>
      <c r="B152" s="121">
        <v>31605.135363829999</v>
      </c>
      <c r="C152" s="94">
        <v>261.58364886999999</v>
      </c>
      <c r="D152" s="121">
        <v>97.335224369999992</v>
      </c>
      <c r="E152" s="121">
        <v>164.2484245</v>
      </c>
      <c r="F152" s="121">
        <v>1168.6161081300002</v>
      </c>
      <c r="G152" s="121">
        <v>811.91124088000004</v>
      </c>
      <c r="H152" s="121">
        <v>356.70486725000001</v>
      </c>
      <c r="I152" s="121">
        <v>9330.0575033000005</v>
      </c>
      <c r="J152" s="121">
        <v>811.33550984999999</v>
      </c>
      <c r="K152" s="121">
        <v>8518.721993449999</v>
      </c>
      <c r="L152" s="121">
        <v>20844.878103529998</v>
      </c>
      <c r="M152" s="121">
        <v>20355.013760440001</v>
      </c>
      <c r="N152" s="121">
        <v>489.86434309000003</v>
      </c>
      <c r="O152" s="121">
        <v>-4.0515856000000001</v>
      </c>
      <c r="P152" s="121">
        <v>92.968010389999989</v>
      </c>
      <c r="Q152" s="94"/>
      <c r="R152" s="94"/>
      <c r="S152" s="94"/>
      <c r="T152" s="94"/>
      <c r="U152" s="94"/>
      <c r="V152" s="94"/>
    </row>
  </sheetData>
  <mergeCells count="11">
    <mergeCell ref="A4:D4"/>
    <mergeCell ref="B6:N6"/>
    <mergeCell ref="A6:A9"/>
    <mergeCell ref="O6:O9"/>
    <mergeCell ref="P6:P9"/>
    <mergeCell ref="B7:B9"/>
    <mergeCell ref="C7:N7"/>
    <mergeCell ref="C8:E8"/>
    <mergeCell ref="F8:H8"/>
    <mergeCell ref="I8:K8"/>
    <mergeCell ref="L8:N8"/>
  </mergeCells>
  <hyperlinks>
    <hyperlink ref="A3" location="'на звітну дату'!A1" display="Депозити, залучені депозитними корпораціями (крім Національного банку України), за секторами економіки"/>
    <hyperlink ref="A1" location="Зміст!A1" display="Зміст"/>
  </hyperlinks>
  <pageMargins left="0.39370078740157483" right="0.19685039370078741" top="0.39370078740157483" bottom="0.39370078740157483" header="0.1968503937007874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21</vt:i4>
      </vt:variant>
      <vt:variant>
        <vt:lpstr>Іменовані діапазони</vt:lpstr>
      </vt:variant>
      <vt:variant>
        <vt:i4>27</vt:i4>
      </vt:variant>
    </vt:vector>
  </HeadingPairs>
  <TitlesOfParts>
    <vt:vector size="48" baseType="lpstr">
      <vt:lpstr>Зміст</vt:lpstr>
      <vt:lpstr>на звітну дату</vt:lpstr>
      <vt:lpstr>Кредити за секторами</vt:lpstr>
      <vt:lpstr>Кредити НФК</vt:lpstr>
      <vt:lpstr>Кредити ДГ</vt:lpstr>
      <vt:lpstr>Кредити НФК за КВЕД</vt:lpstr>
      <vt:lpstr>Кредити НФК за цілями</vt:lpstr>
      <vt:lpstr>Кредити ДГ за цілями</vt:lpstr>
      <vt:lpstr>Депозити за секторами</vt:lpstr>
      <vt:lpstr>Депозити НФК</vt:lpstr>
      <vt:lpstr>Депозити ДГ</vt:lpstr>
      <vt:lpstr>Депозити НФК за КВЕД</vt:lpstr>
      <vt:lpstr>% ставки за кредитами НФК</vt:lpstr>
      <vt:lpstr>% ставки за кредитами ДГ</vt:lpstr>
      <vt:lpstr>%ставкиЗаКредитамиНФК за цілями</vt:lpstr>
      <vt:lpstr>%ставкиЗаКредитамиДГ за цілями</vt:lpstr>
      <vt:lpstr>% ставки за депозитами НФК</vt:lpstr>
      <vt:lpstr>% ставки за депозитами ДГ</vt:lpstr>
      <vt:lpstr>Банки та філії</vt:lpstr>
      <vt:lpstr>Кількість підрозділів</vt:lpstr>
      <vt:lpstr>Україна</vt:lpstr>
      <vt:lpstr>Months</vt:lpstr>
      <vt:lpstr>Months2</vt:lpstr>
      <vt:lpstr>'%ставкиЗаКредитамиДГ за цілями'!Заголовки_для_друку</vt:lpstr>
      <vt:lpstr>'%ставкиЗаКредитамиНФК за цілями'!Заголовки_для_друку</vt:lpstr>
      <vt:lpstr>'Депозити за секторами'!Заголовки_для_друку</vt:lpstr>
      <vt:lpstr>'Кредити ДГ за цілями'!Заголовки_для_друку</vt:lpstr>
      <vt:lpstr>'Кредити за секторами'!Заголовки_для_друку</vt:lpstr>
      <vt:lpstr>'Кредити НФК за цілями'!Заголовки_для_друку</vt:lpstr>
      <vt:lpstr>'% ставки за депозитами ДГ'!Область_друку</vt:lpstr>
      <vt:lpstr>'% ставки за депозитами НФК'!Область_друку</vt:lpstr>
      <vt:lpstr>'% ставки за кредитами ДГ'!Область_друку</vt:lpstr>
      <vt:lpstr>'% ставки за кредитами НФК'!Область_друку</vt:lpstr>
      <vt:lpstr>'%ставкиЗаКредитамиДГ за цілями'!Область_друку</vt:lpstr>
      <vt:lpstr>'%ставкиЗаКредитамиНФК за цілями'!Область_друку</vt:lpstr>
      <vt:lpstr>'Банки та філії'!Область_друку</vt:lpstr>
      <vt:lpstr>'Депозити ДГ'!Область_друку</vt:lpstr>
      <vt:lpstr>'Депозити за секторами'!Область_друку</vt:lpstr>
      <vt:lpstr>'Депозити НФК'!Область_друку</vt:lpstr>
      <vt:lpstr>'Депозити НФК за КВЕД'!Область_друку</vt:lpstr>
      <vt:lpstr>'Кредити ДГ'!Область_друку</vt:lpstr>
      <vt:lpstr>'Кредити ДГ за цілями'!Область_друку</vt:lpstr>
      <vt:lpstr>'Кредити за секторами'!Область_друку</vt:lpstr>
      <vt:lpstr>'Кредити НФК'!Область_друку</vt:lpstr>
      <vt:lpstr>'Кредити НФК за КВЕД'!Область_друку</vt:lpstr>
      <vt:lpstr>'Кредити НФК за цілями'!Область_друку</vt:lpstr>
      <vt:lpstr>'на звітну дату'!Область_друку</vt:lpstr>
      <vt:lpstr>Україна!Область_друку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Костянтин Коротков</dc:creator>
  <cp:lastModifiedBy>Шевченко Олег Олександрович</cp:lastModifiedBy>
  <cp:lastPrinted>2016-06-24T09:49:24Z</cp:lastPrinted>
  <dcterms:created xsi:type="dcterms:W3CDTF">2015-11-02T12:52:14Z</dcterms:created>
  <dcterms:modified xsi:type="dcterms:W3CDTF">2022-11-29T02:03:54Z</dcterms:modified>
</cp:coreProperties>
</file>