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G152" i="24"/>
  <c r="J152" i="24"/>
  <c r="C152" i="24"/>
  <c r="E152" i="24"/>
  <c r="P152" i="4"/>
  <c r="N152" i="4" s="1"/>
  <c r="J152" i="4"/>
  <c r="H152" i="4" s="1"/>
  <c r="G152" i="4"/>
  <c r="F152" i="4"/>
  <c r="E152" i="4"/>
  <c r="C152" i="4"/>
  <c r="E152" i="23"/>
  <c r="D152" i="23"/>
  <c r="C152" i="23"/>
  <c r="E152" i="5"/>
  <c r="D152" i="5"/>
  <c r="C152" i="5"/>
  <c r="H152" i="24" l="1"/>
  <c r="D152" i="24"/>
  <c r="F152" i="24"/>
  <c r="D152" i="4"/>
  <c r="P151" i="24"/>
  <c r="N151" i="24" s="1"/>
  <c r="J151" i="24"/>
  <c r="H151" i="24" s="1"/>
  <c r="G151" i="24"/>
  <c r="F151" i="24"/>
  <c r="E151" i="24"/>
  <c r="C151" i="24"/>
  <c r="P151" i="4"/>
  <c r="J151" i="4"/>
  <c r="E151" i="4"/>
  <c r="G151" i="4"/>
  <c r="F151" i="4"/>
  <c r="C151" i="4"/>
  <c r="E151" i="23"/>
  <c r="D151" i="23"/>
  <c r="C151" i="23"/>
  <c r="E151" i="5"/>
  <c r="D151" i="5"/>
  <c r="C151" i="5"/>
  <c r="D151" i="24" l="1"/>
  <c r="N151" i="4"/>
  <c r="H151" i="4"/>
  <c r="D151" i="4"/>
  <c r="P150" i="24"/>
  <c r="F150" i="24"/>
  <c r="J150" i="24"/>
  <c r="G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N150" i="4" l="1"/>
  <c r="H150" i="24"/>
  <c r="D150" i="24"/>
  <c r="N150" i="24"/>
  <c r="E150" i="24"/>
  <c r="H150" i="4"/>
  <c r="D150" i="4"/>
  <c r="E150" i="4"/>
  <c r="P149" i="24"/>
  <c r="N149" i="24" s="1"/>
  <c r="E149" i="24"/>
  <c r="J149" i="24"/>
  <c r="H149" i="24" s="1"/>
  <c r="G149" i="24"/>
  <c r="F149" i="24"/>
  <c r="C149" i="24"/>
  <c r="P149" i="4"/>
  <c r="F149" i="4"/>
  <c r="J149" i="4"/>
  <c r="G149" i="4"/>
  <c r="E149" i="4"/>
  <c r="C149" i="4"/>
  <c r="E149" i="23"/>
  <c r="D149" i="23"/>
  <c r="C149" i="23"/>
  <c r="E149" i="5"/>
  <c r="D149" i="5"/>
  <c r="C149" i="5"/>
  <c r="D149" i="24" l="1"/>
  <c r="N149" i="4"/>
  <c r="D149" i="4"/>
  <c r="H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G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N147" i="24" l="1"/>
  <c r="H147" i="24"/>
  <c r="D147" i="24"/>
  <c r="E147" i="24"/>
  <c r="D147" i="4"/>
  <c r="G146" i="24"/>
  <c r="P146" i="24"/>
  <c r="N146" i="24" s="1"/>
  <c r="E146" i="24"/>
  <c r="J146" i="24"/>
  <c r="H146" i="24" s="1"/>
  <c r="C146" i="24"/>
  <c r="P146" i="4"/>
  <c r="N146" i="4" s="1"/>
  <c r="G146" i="4"/>
  <c r="J146" i="4"/>
  <c r="H146" i="4" s="1"/>
  <c r="C146" i="4"/>
  <c r="F146" i="4"/>
  <c r="E146" i="4"/>
  <c r="E146" i="23"/>
  <c r="D146" i="23"/>
  <c r="C146" i="23"/>
  <c r="E146" i="5"/>
  <c r="D146" i="5"/>
  <c r="C146" i="5"/>
  <c r="F146" i="24" l="1"/>
  <c r="D146" i="24"/>
  <c r="D146" i="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P145" i="4" l="1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/>
  <c r="F144" i="24" l="1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J143" i="4"/>
  <c r="H143" i="4" s="1"/>
  <c r="G143" i="4"/>
  <c r="D144" i="4"/>
  <c r="H143" i="24"/>
  <c r="F143" i="24"/>
  <c r="F143" i="4"/>
  <c r="G142" i="24"/>
  <c r="E142" i="24"/>
  <c r="C142" i="24"/>
  <c r="G142" i="4"/>
  <c r="F142" i="4"/>
  <c r="C142" i="4"/>
  <c r="E142" i="23"/>
  <c r="D142" i="23"/>
  <c r="C142" i="23"/>
  <c r="E142" i="5"/>
  <c r="C142" i="5"/>
  <c r="E142" i="4" l="1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/>
  <c r="G141" i="24" l="1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C139" i="24"/>
  <c r="G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E136" i="23"/>
  <c r="D136" i="5"/>
  <c r="C136" i="5"/>
  <c r="E136" i="5" l="1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D134" i="23"/>
  <c r="E134" i="5"/>
  <c r="D134" i="5"/>
  <c r="C134" i="5"/>
  <c r="C134" i="23" l="1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F133" i="24"/>
  <c r="E133" i="24"/>
  <c r="C133" i="24"/>
  <c r="G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C132" i="23"/>
  <c r="E132" i="23"/>
  <c r="D132" i="23"/>
  <c r="E132" i="5"/>
  <c r="D132" i="5"/>
  <c r="C132" i="5"/>
  <c r="E132" i="4" l="1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C127" i="5"/>
  <c r="D127" i="5"/>
  <c r="P127" i="4" l="1"/>
  <c r="N127" i="4" s="1"/>
  <c r="D128" i="24"/>
  <c r="D127" i="23"/>
  <c r="D128" i="4"/>
  <c r="P127" i="24"/>
  <c r="N127" i="24" s="1"/>
  <c r="J127" i="4"/>
  <c r="G127" i="4"/>
  <c r="J127" i="24"/>
  <c r="H127" i="24" s="1"/>
  <c r="F127" i="24"/>
  <c r="H127" i="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E125" i="4"/>
  <c r="C125" i="4"/>
  <c r="E125" i="23"/>
  <c r="D125" i="23"/>
  <c r="C125" i="23"/>
  <c r="D125" i="5"/>
  <c r="G125" i="24" l="1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<sst xmlns="http://schemas.openxmlformats.org/spreadsheetml/2006/main" count="2218" uniqueCount="345">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</sst>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237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237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237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273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5" t="s">
        <v>1</v>
      </c>
      <c r="C6" s="205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5" t="s">
        <v>1</v>
      </c>
      <c r="C6" s="205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5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5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5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>
      <c r="A141" s="8">
        <v>44501</v>
      </c>
      <c r="B141" s="145">
        <v>0</v>
      </c>
      <c r="C141" s="145">
        <v>3</v>
      </c>
      <c r="D141" s="158">
        <v>131</v>
      </c>
    </row>
    <row r="142" spans="1:4" ht="14.4">
      <c r="A142" s="8">
        <v>44531</v>
      </c>
      <c r="B142" s="145">
        <v>0</v>
      </c>
      <c r="C142" s="145">
        <v>3</v>
      </c>
      <c r="D142" s="158">
        <v>126</v>
      </c>
    </row>
    <row r="143" spans="1:4" ht="14.4">
      <c r="A143" s="8">
        <v>44562</v>
      </c>
      <c r="B143" s="145">
        <v>0</v>
      </c>
      <c r="C143" s="145">
        <v>3</v>
      </c>
      <c r="D143" s="158">
        <v>126</v>
      </c>
    </row>
    <row r="144" spans="1:4" ht="14.4">
      <c r="A144" s="8">
        <v>44593</v>
      </c>
      <c r="B144" s="145">
        <v>0</v>
      </c>
      <c r="C144" s="145">
        <v>3</v>
      </c>
      <c r="D144" s="158">
        <v>126</v>
      </c>
    </row>
    <row r="145" spans="1:4" ht="14.4">
      <c r="A145" s="8">
        <v>44621</v>
      </c>
      <c r="B145" s="145">
        <v>0</v>
      </c>
      <c r="C145" s="145">
        <v>3</v>
      </c>
      <c r="D145" s="158">
        <v>128</v>
      </c>
    </row>
    <row r="146" spans="1:4" ht="14.4">
      <c r="A146" s="8">
        <v>44652</v>
      </c>
      <c r="B146" s="145">
        <v>0</v>
      </c>
      <c r="C146" s="145">
        <v>3</v>
      </c>
      <c r="D146" s="158">
        <v>128</v>
      </c>
    </row>
    <row r="147" spans="1:4" ht="14.4">
      <c r="A147" s="8">
        <v>44682</v>
      </c>
      <c r="B147" s="145">
        <v>0</v>
      </c>
      <c r="C147" s="145">
        <v>2</v>
      </c>
      <c r="D147" s="158">
        <v>128</v>
      </c>
    </row>
    <row r="148" spans="1:4" ht="14.4">
      <c r="A148" s="8">
        <v>44713</v>
      </c>
      <c r="B148" s="145">
        <v>0</v>
      </c>
      <c r="C148" s="145">
        <v>2</v>
      </c>
      <c r="D148" s="158">
        <v>126</v>
      </c>
    </row>
    <row r="149" spans="1:4" ht="14.4">
      <c r="A149" s="8">
        <v>44743</v>
      </c>
      <c r="B149" s="145">
        <v>0</v>
      </c>
      <c r="C149" s="145">
        <v>2</v>
      </c>
      <c r="D149" s="158">
        <v>126</v>
      </c>
    </row>
    <row r="150" spans="1:4" ht="14.4">
      <c r="A150" s="8">
        <v>44774</v>
      </c>
      <c r="B150" s="145">
        <v>0</v>
      </c>
      <c r="C150" s="145">
        <v>2</v>
      </c>
      <c r="D150" s="158">
        <v>126</v>
      </c>
    </row>
    <row r="151" spans="1:4" ht="14.4">
      <c r="A151" s="8">
        <v>44805</v>
      </c>
      <c r="B151" s="145">
        <v>0</v>
      </c>
      <c r="C151" s="145">
        <v>2</v>
      </c>
      <c r="D151" s="158">
        <v>117</v>
      </c>
    </row>
    <row r="152" spans="1:4" ht="14.4">
      <c r="A152" s="8">
        <v>44835</v>
      </c>
      <c r="B152" s="145">
        <v>0</v>
      </c>
      <c r="C152" s="145">
        <v>2</v>
      </c>
      <c r="D152" s="158">
        <v>117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169</v>
      </c>
      <c r="B1" s="57">
        <v>2022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44835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236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2022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780807.86916430003</v>
      </c>
      <c r="C11" s="81">
        <f>IF(ISERROR(VLOOKUP($A$6,'Кредити НФК'!$A$10:$M$200,2,0)),"–",VLOOKUP($A$6,'Кредити НФК'!$A$10:$M$200,2,0))</f>
        <v>7578.2168378699998</v>
      </c>
      <c r="D11" s="82">
        <f t="shared" ref="D11:D16" si="0">IF(ISERROR(C11/B11*100),"–",C11/B11*100)</f>
        <v>0.97056102239094721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24.410682886352177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19.169311936612459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-7.2546964387716173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518708.14917640999</v>
      </c>
      <c r="C12" s="81">
        <f>IF(ISERROR(VLOOKUP($A$6,'Кредити НФК'!$A$10:$M$200,6,0)),"–",VLOOKUP($A$6,'Кредити НФК'!$A$10:$M$200,6,0))</f>
        <v>6086.5063029599996</v>
      </c>
      <c r="D12" s="82">
        <f t="shared" si="0"/>
        <v>1.1733970851670599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57.33523537590915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48.689125221560118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0.64929486684586379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262099.71998789001</v>
      </c>
      <c r="C13" s="81">
        <f>IF(ISERROR(VLOOKUP($A$6,'Кредити НФК'!$A$10:$M$200,10,0)),"–",VLOOKUP($A$6,'Кредити НФК'!$A$10:$M$200,10,0))</f>
        <v>1491.71053491</v>
      </c>
      <c r="D13" s="82">
        <f t="shared" si="0"/>
        <v>0.56913854580955769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-32.890344958462123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-34.162833210899791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-29.760740344398329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238427.47525789999</v>
      </c>
      <c r="C14" s="81">
        <f>IF(ISERROR(VLOOKUP($A$6,'Кредити ДГ'!$A$10:$M$200,2,0)),"–",VLOOKUP($A$6,'Кредити ДГ'!$A$10:$M$200,2,0))</f>
        <v>3306.9405557300001</v>
      </c>
      <c r="D14" s="82">
        <f t="shared" si="0"/>
        <v>1.3869796474391132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2.7959238466546736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-0.75857955651569853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-0.93043896227142397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215289.62057515001</v>
      </c>
      <c r="C15" s="81">
        <f>IF(ISERROR(VLOOKUP($A$6,'Кредити ДГ'!$A$10:$M$200,6,0)),"–",VLOOKUP($A$6,'Кредити ДГ'!$A$10:$M$200,6,0))</f>
        <v>2927.4836969799999</v>
      </c>
      <c r="D15" s="82">
        <f t="shared" si="0"/>
        <v>1.3597885904388589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0.86716504947341377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-2.8426224012720667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-0.95052642720517611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23137.854682749999</v>
      </c>
      <c r="C16" s="88">
        <f>IF(ISERROR(VLOOKUP($A$6,'Кредити ДГ'!$A$10:$M$200,10,0)),"–",VLOOKUP($A$6,'Кредити ДГ'!$A$10:$M$200,10,0))</f>
        <v>379.45685874999998</v>
      </c>
      <c r="D16" s="89">
        <f t="shared" si="0"/>
        <v>1.6399828936297065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20.585003677236216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18.921308088343707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-0.77519121444566963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656453.55709944002</v>
      </c>
      <c r="C18" s="81">
        <f>IF(ISERROR(VLOOKUP($A$6,'Депозити НФК'!$A$10:$S$200,2,0)),"–",VLOOKUP($A$6,'Депозити НФК'!$A$10:$S$200,2,0))</f>
        <v>5288.94275621</v>
      </c>
      <c r="D18" s="82">
        <f>IF(ISERROR(C18/B18*100),"–",C18/B18*100)</f>
        <v>0.80568422533642048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25.789169715341913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14.179259854304632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4.8304809917560476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433142.35342066997</v>
      </c>
      <c r="C19" s="81">
        <f>IF(ISERROR(VLOOKUP($A$6,'Депозити НФК'!$A$10:$S$200,8,0)),"–",VLOOKUP($A$6,'Депозити НФК'!$A$10:$S$200,8,0))</f>
        <v>3853.6985110000001</v>
      </c>
      <c r="D19" s="82">
        <f t="shared" ref="D19:D23" si="1">IF(ISERROR(C19/B19*100),"–",C19/B19*100)</f>
        <v>0.88970715529572542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35.999541122005411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9.8969840164654812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5.4246282484453587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223311.20367876999</v>
      </c>
      <c r="C20" s="81">
        <f>IF(ISERROR(VLOOKUP($A$6,'Депозити НФК'!$A$10:$S$200,14,0)),"–",VLOOKUP($A$6,'Депозити НФК'!$A$10:$S$200,14,0))</f>
        <v>1435.2442452099999</v>
      </c>
      <c r="D20" s="82">
        <f t="shared" si="1"/>
        <v>0.64271036184757591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4.6861240551877188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27.521343707532651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3.2678051946623867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963991.10576274991</v>
      </c>
      <c r="C21" s="81">
        <f>IF(ISERROR(VLOOKUP($A$6,'Депозити ДГ'!$A$10:$S$200,2,0)),"–",VLOOKUP($A$6,'Депозити ДГ'!$A$10:$S$200,2,0))</f>
        <v>13761.150137860002</v>
      </c>
      <c r="D21" s="82">
        <f t="shared" si="1"/>
        <v>1.4275183718600397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40.273828935706746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33.466933988740266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2.0320147899478087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597098.25050840992</v>
      </c>
      <c r="C22" s="81">
        <f>IF(ISERROR(VLOOKUP($A$6,'Депозити ДГ'!$A$10:$S$200,8,0)),"–",VLOOKUP($A$6,'Депозити ДГ'!$A$10:$S$200,8,0))</f>
        <v>10077.2976409</v>
      </c>
      <c r="D22" s="82">
        <f t="shared" si="1"/>
        <v>1.6877118015870094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51.138738654630544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39.684679046278433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1.1855569726210575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366892.8552543401</v>
      </c>
      <c r="C23" s="88">
        <f>IF(ISERROR(VLOOKUP($A$6,'Депозити ДГ'!$A$10:$S$200,14,0)),"–",VLOOKUP($A$6,'Депозити ДГ'!$A$10:$S$200,14,0))</f>
        <v>3683.8524969599998</v>
      </c>
      <c r="D23" s="89">
        <f t="shared" si="1"/>
        <v>1.0040676574108409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17.222180939570578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18.979301960770528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4.4215801158922403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16.5001</v>
      </c>
      <c r="F28" s="83">
        <f>IF(ISERROR(VLOOKUP($A$6,'% ставки за кредитами НФК'!$A$10:$S$200,2,0)),"–",VLOOKUP($A$6,'% ставки за кредитами НФК'!$A$10:$S$200,2,0))</f>
        <v>17.663900000000002</v>
      </c>
      <c r="G28" s="83">
        <f>IF(ISERROR(IF(F28=0,"–",F28-E28)),"–",IF(F28=0,"–",F28-E28))</f>
        <v>1.1638000000000019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19.6172</v>
      </c>
      <c r="F29" s="83">
        <f>IF(ISERROR(VLOOKUP($A$6,'% ставки за кредитами НФК'!$A$10:$S$200,8,0)),"–",VLOOKUP($A$6,'% ставки за кредитами НФК'!$A$10:$S$200,8,0))</f>
        <v>17.914100000000001</v>
      </c>
      <c r="G29" s="83">
        <f t="shared" ref="G29:G44" si="2">IF(ISERROR(IF(F29=0,"–",F29-E29)),"–",IF(F29=0,"–",F29-E29))</f>
        <v>-1.7030999999999992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19.796399999999998</v>
      </c>
      <c r="F30" s="83">
        <f>IF(ISERROR(VLOOKUP($A$6,'% ставки за кредитами НФК'!$A$10:$S$200,10,0)),"–",VLOOKUP($A$6,'% ставки за кредитами НФК'!$A$10:$S$200,10,0))</f>
        <v>18.094200000000001</v>
      </c>
      <c r="G30" s="83">
        <f t="shared" si="2"/>
        <v>-1.7021999999999977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5.9531000000000001</v>
      </c>
      <c r="F31" s="83">
        <f>IF(ISERROR(VLOOKUP($A$6,'% ставки за кредитами НФК'!$A$10:$S$200,14,0)),"–",VLOOKUP($A$6,'% ставки за кредитами НФК'!$A$10:$S$200,14,0))</f>
        <v>3.42</v>
      </c>
      <c r="G31" s="83">
        <f t="shared" si="2"/>
        <v>-2.5331000000000001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5.9679000000000002</v>
      </c>
      <c r="F32" s="83">
        <f>IF(ISERROR(VLOOKUP($A$6,'% ставки за кредитами НФК'!$A$10:$S$200,16,0)),"–",VLOOKUP($A$6,'% ставки за кредитами НФК'!$A$10:$S$200,16,0))</f>
        <v>3.42</v>
      </c>
      <c r="G32" s="83">
        <f t="shared" si="2"/>
        <v>-2.5479000000000003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32.267800000000001</v>
      </c>
      <c r="F33" s="83">
        <f>IF(ISERROR(VLOOKUP($A$6,'% ставки за кредитами ДГ'!$A$10:$S$200,2,0)),"–",VLOOKUP($A$6,'% ставки за кредитами ДГ'!$A$10:$S$200,2,0))</f>
        <v>37.434199999999997</v>
      </c>
      <c r="G33" s="83">
        <f t="shared" si="2"/>
        <v>5.1663999999999959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32.279899999999998</v>
      </c>
      <c r="F34" s="83">
        <f>IF(ISERROR(VLOOKUP($A$6,'% ставки за кредитами ДГ'!$A$10:$S$200,8,0)),"–",VLOOKUP($A$6,'% ставки за кредитами ДГ'!$A$10:$S$200,8,0))</f>
        <v>37.439900000000002</v>
      </c>
      <c r="G34" s="83">
        <f t="shared" si="2"/>
        <v>5.1600000000000037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36.929099999999998</v>
      </c>
      <c r="F35" s="83">
        <f>IF(ISERROR(VLOOKUP($A$6,'% ставки за кредитами ДГ'!$A$10:$S$200,10,0)),"–",VLOOKUP($A$6,'% ставки за кредитами ДГ'!$A$10:$S$200,10,0))</f>
        <v>37.533299999999997</v>
      </c>
      <c r="G35" s="83">
        <f t="shared" si="2"/>
        <v>0.60419999999999874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25.384499999999999</v>
      </c>
      <c r="F36" s="83">
        <f>IF(ISERROR(VLOOKUP($A$6,'% ставки за кредитами ДГ'!$A$10:$S$200,14,0)),"–",VLOOKUP($A$6,'% ставки за кредитами ДГ'!$A$10:$S$200,14,0))</f>
        <v>17.501999999999999</v>
      </c>
      <c r="G36" s="83">
        <f t="shared" si="2"/>
        <v>-7.8825000000000003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4.5465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8.8080999999999996</v>
      </c>
      <c r="F39" s="83">
        <f>IF(ISERROR(VLOOKUP($A$6,'% ставки за депозитами НФК'!$A$10:$P$200,2,0)),"–",VLOOKUP($A$6,'% ставки за депозитами НФК'!$A$10:$P$200,2,0))</f>
        <v>17.701699999999999</v>
      </c>
      <c r="G39" s="83">
        <f t="shared" si="2"/>
        <v>8.8935999999999993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8.9715000000000007</v>
      </c>
      <c r="F40" s="83">
        <f>IF(ISERROR(VLOOKUP($A$6,'% ставки за депозитами НФК'!$A$10:$P$200,7,0)),"–",VLOOKUP($A$6,'% ставки за депозитами НФК'!$A$10:$P$200,7,0))</f>
        <v>17.9575</v>
      </c>
      <c r="G40" s="83">
        <f t="shared" si="2"/>
        <v>8.9859999999999989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1.3329</v>
      </c>
      <c r="F41" s="83">
        <f>IF(ISERROR(VLOOKUP($A$6,'% ставки за депозитами НФК'!$A$10:$P$200,12,0)),"–",VLOOKUP($A$6,'% ставки за депозитами НФК'!$A$10:$P$200,12,0))</f>
        <v>0.49020000000000002</v>
      </c>
      <c r="G41" s="83">
        <f t="shared" si="2"/>
        <v>-0.8427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5.8095999999999997</v>
      </c>
      <c r="F42" s="83">
        <f>IF(ISERROR(VLOOKUP($A$6,'% ставки за депозитами ДГ'!$A$10:$P$200,2,0)),"–",VLOOKUP($A$6,'% ставки за депозитами ДГ'!$A$10:$P$200,2,0))</f>
        <v>7.8924000000000003</v>
      </c>
      <c r="G42" s="83">
        <f t="shared" si="2"/>
        <v>2.0828000000000007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9.2348999999999997</v>
      </c>
      <c r="F43" s="83">
        <f>IF(ISERROR(VLOOKUP($A$6,'% ставки за депозитами ДГ'!$A$10:$P$200,7,0)),"–",VLOOKUP($A$6,'% ставки за депозитами ДГ'!$A$10:$P$200,7,0))</f>
        <v>9.9314</v>
      </c>
      <c r="G43" s="83">
        <f t="shared" si="2"/>
        <v>0.69650000000000034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0.70850000000000002</v>
      </c>
      <c r="F44" s="90">
        <f>IF(ISERROR(VLOOKUP($A$6,'% ставки за депозитами ДГ'!$A$10:$P$200,12,0)),"–",VLOOKUP($A$6,'% ставки за депозитами ДГ'!$A$10:$P$200,12,0))</f>
        <v>0.36059999999999998</v>
      </c>
      <c r="G44" s="90">
        <f t="shared" si="2"/>
        <v>-0.34790000000000004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117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344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 t="s">
        <v>274</v>
      </c>
      <c r="B10" s="159" t="s">
        <v>202</v>
      </c>
      <c r="C10" s="158">
        <v>322313</v>
      </c>
      <c r="D10" s="158">
        <v>46</v>
      </c>
      <c r="E10" s="158">
        <v>1</v>
      </c>
    </row>
    <row r="11" spans="1:16" s="1" customFormat="1">
      <c r="A11" s="157" t="s">
        <v>275</v>
      </c>
      <c r="B11" s="159" t="s">
        <v>203</v>
      </c>
      <c r="C11" s="158">
        <v>300465</v>
      </c>
      <c r="D11" s="158">
        <v>1237</v>
      </c>
      <c r="E11" s="158">
        <v>34</v>
      </c>
    </row>
    <row r="12" spans="1:16" s="1" customFormat="1">
      <c r="A12" s="157" t="s">
        <v>276</v>
      </c>
      <c r="B12" s="159" t="s">
        <v>222</v>
      </c>
      <c r="C12" s="158">
        <v>300119</v>
      </c>
      <c r="D12" s="158">
        <v>29</v>
      </c>
      <c r="E12" s="158">
        <v>0</v>
      </c>
    </row>
    <row r="13" spans="1:16" s="1" customFormat="1">
      <c r="A13" s="157" t="s">
        <v>277</v>
      </c>
      <c r="B13" s="159" t="s">
        <v>204</v>
      </c>
      <c r="C13" s="158">
        <v>300335</v>
      </c>
      <c r="D13" s="158">
        <v>357</v>
      </c>
      <c r="E13" s="158">
        <v>4</v>
      </c>
    </row>
    <row r="14" spans="1:16" s="1" customFormat="1">
      <c r="A14" s="157" t="s">
        <v>278</v>
      </c>
      <c r="B14" s="159" t="s">
        <v>205</v>
      </c>
      <c r="C14" s="158">
        <v>320940</v>
      </c>
      <c r="D14" s="158">
        <v>2</v>
      </c>
      <c r="E14" s="158">
        <v>0</v>
      </c>
    </row>
    <row r="15" spans="1:16" s="1" customFormat="1">
      <c r="A15" s="157" t="s">
        <v>279</v>
      </c>
      <c r="B15" s="159" t="s">
        <v>269</v>
      </c>
      <c r="C15" s="158">
        <v>305299</v>
      </c>
      <c r="D15" s="158">
        <v>1294</v>
      </c>
      <c r="E15" s="158">
        <v>30</v>
      </c>
    </row>
    <row r="16" spans="1:16" s="1" customFormat="1">
      <c r="A16" s="157" t="s">
        <v>280</v>
      </c>
      <c r="B16" s="159" t="s">
        <v>206</v>
      </c>
      <c r="C16" s="158">
        <v>353100</v>
      </c>
      <c r="D16" s="158">
        <v>17</v>
      </c>
      <c r="E16" s="158">
        <v>0</v>
      </c>
    </row>
    <row r="17" spans="1:5" s="1" customFormat="1">
      <c r="A17" s="157" t="s">
        <v>281</v>
      </c>
      <c r="B17" s="159" t="s">
        <v>207</v>
      </c>
      <c r="C17" s="158">
        <v>339500</v>
      </c>
      <c r="D17" s="158">
        <v>89</v>
      </c>
      <c r="E17" s="158">
        <v>2</v>
      </c>
    </row>
    <row r="18" spans="1:5" s="1" customFormat="1">
      <c r="A18" s="157" t="s">
        <v>282</v>
      </c>
      <c r="B18" s="159" t="s">
        <v>238</v>
      </c>
      <c r="C18" s="158">
        <v>334840</v>
      </c>
      <c r="D18" s="158">
        <v>1</v>
      </c>
      <c r="E18" s="158">
        <v>0</v>
      </c>
    </row>
    <row r="19" spans="1:5" s="1" customFormat="1">
      <c r="A19" s="157" t="s">
        <v>283</v>
      </c>
      <c r="B19" s="159" t="s">
        <v>262</v>
      </c>
      <c r="C19" s="158">
        <v>325365</v>
      </c>
      <c r="D19" s="158">
        <v>64</v>
      </c>
      <c r="E19" s="158">
        <v>4</v>
      </c>
    </row>
    <row r="20" spans="1:5" s="1" customFormat="1">
      <c r="A20" s="157" t="s">
        <v>284</v>
      </c>
      <c r="B20" s="159" t="s">
        <v>268</v>
      </c>
      <c r="C20" s="158">
        <v>325268</v>
      </c>
      <c r="D20" s="158">
        <v>19</v>
      </c>
      <c r="E20" s="158">
        <v>1</v>
      </c>
    </row>
    <row r="21" spans="1:5" s="1" customFormat="1">
      <c r="A21" s="157" t="s">
        <v>285</v>
      </c>
      <c r="B21" s="159" t="s">
        <v>263</v>
      </c>
      <c r="C21" s="158">
        <v>325990</v>
      </c>
      <c r="D21" s="158">
        <v>9</v>
      </c>
      <c r="E21" s="158">
        <v>2</v>
      </c>
    </row>
    <row r="22" spans="1:5" s="1" customFormat="1">
      <c r="A22" s="157" t="s">
        <v>286</v>
      </c>
      <c r="B22" s="159" t="s">
        <v>239</v>
      </c>
      <c r="C22" s="158">
        <v>307770</v>
      </c>
      <c r="D22" s="158">
        <v>223</v>
      </c>
      <c r="E22" s="158">
        <v>6</v>
      </c>
    </row>
    <row r="23" spans="1:5" s="1" customFormat="1">
      <c r="A23" s="157" t="s">
        <v>287</v>
      </c>
      <c r="B23" s="159" t="s">
        <v>208</v>
      </c>
      <c r="C23" s="158">
        <v>313849</v>
      </c>
      <c r="D23" s="158">
        <v>27</v>
      </c>
      <c r="E23" s="158">
        <v>0</v>
      </c>
    </row>
    <row r="24" spans="1:5" s="1" customFormat="1">
      <c r="A24" s="157" t="s">
        <v>288</v>
      </c>
      <c r="B24" s="159" t="s">
        <v>220</v>
      </c>
      <c r="C24" s="158">
        <v>328168</v>
      </c>
      <c r="D24" s="158">
        <v>38</v>
      </c>
      <c r="E24" s="158">
        <v>0</v>
      </c>
    </row>
    <row r="25" spans="1:5" s="1" customFormat="1">
      <c r="A25" s="157" t="s">
        <v>289</v>
      </c>
      <c r="B25" s="159" t="s">
        <v>209</v>
      </c>
      <c r="C25" s="158">
        <v>328209</v>
      </c>
      <c r="D25" s="158">
        <v>50</v>
      </c>
      <c r="E25" s="158">
        <v>1</v>
      </c>
    </row>
    <row r="26" spans="1:5" s="1" customFormat="1" ht="15" customHeight="1">
      <c r="A26" s="157" t="s">
        <v>290</v>
      </c>
      <c r="B26" s="159" t="s">
        <v>223</v>
      </c>
      <c r="C26" s="158">
        <v>331489</v>
      </c>
      <c r="D26" s="158">
        <v>82</v>
      </c>
      <c r="E26" s="158">
        <v>0</v>
      </c>
    </row>
    <row r="27" spans="1:5" s="1" customFormat="1">
      <c r="A27" s="157" t="s">
        <v>291</v>
      </c>
      <c r="B27" s="159" t="s">
        <v>248</v>
      </c>
      <c r="C27" s="158">
        <v>334851</v>
      </c>
      <c r="D27" s="158">
        <v>224</v>
      </c>
      <c r="E27" s="158">
        <v>4</v>
      </c>
    </row>
    <row r="28" spans="1:5" s="1" customFormat="1">
      <c r="A28" s="157" t="s">
        <v>292</v>
      </c>
      <c r="B28" s="159" t="s">
        <v>240</v>
      </c>
      <c r="C28" s="158">
        <v>351607</v>
      </c>
      <c r="D28" s="158">
        <v>18</v>
      </c>
      <c r="E28" s="158">
        <v>0</v>
      </c>
    </row>
    <row r="29" spans="1:5" s="1" customFormat="1">
      <c r="A29" s="157" t="s">
        <v>293</v>
      </c>
      <c r="B29" s="159" t="s">
        <v>224</v>
      </c>
      <c r="C29" s="158">
        <v>351254</v>
      </c>
      <c r="D29" s="158">
        <v>8</v>
      </c>
      <c r="E29" s="158">
        <v>0</v>
      </c>
    </row>
    <row r="30" spans="1:5" s="1" customFormat="1">
      <c r="A30" s="157" t="s">
        <v>294</v>
      </c>
      <c r="B30" s="159" t="s">
        <v>241</v>
      </c>
      <c r="C30" s="158">
        <v>321723</v>
      </c>
      <c r="D30" s="158">
        <v>1</v>
      </c>
      <c r="E30" s="158">
        <v>0</v>
      </c>
    </row>
    <row r="31" spans="1:5" s="1" customFormat="1">
      <c r="A31" s="157" t="s">
        <v>295</v>
      </c>
      <c r="B31" s="159" t="s">
        <v>225</v>
      </c>
      <c r="C31" s="158">
        <v>353489</v>
      </c>
      <c r="D31" s="158">
        <v>10</v>
      </c>
      <c r="E31" s="158">
        <v>0</v>
      </c>
    </row>
    <row r="32" spans="1:5" s="1" customFormat="1">
      <c r="A32" s="157" t="s">
        <v>296</v>
      </c>
      <c r="B32" s="159" t="s">
        <v>249</v>
      </c>
      <c r="C32" s="158">
        <v>351005</v>
      </c>
      <c r="D32" s="158">
        <v>233</v>
      </c>
      <c r="E32" s="158">
        <v>4</v>
      </c>
    </row>
    <row r="33" spans="1:5" s="1" customFormat="1">
      <c r="A33" s="157" t="s">
        <v>297</v>
      </c>
      <c r="B33" s="159" t="s">
        <v>250</v>
      </c>
      <c r="C33" s="158">
        <v>336310</v>
      </c>
      <c r="D33" s="158">
        <v>77</v>
      </c>
      <c r="E33" s="158">
        <v>1</v>
      </c>
    </row>
    <row r="34" spans="1:5" s="1" customFormat="1">
      <c r="A34" s="157" t="s">
        <v>298</v>
      </c>
      <c r="B34" s="159" t="s">
        <v>226</v>
      </c>
      <c r="C34" s="158">
        <v>312248</v>
      </c>
      <c r="D34" s="158">
        <v>38</v>
      </c>
      <c r="E34" s="158">
        <v>0</v>
      </c>
    </row>
    <row r="35" spans="1:5" s="1" customFormat="1">
      <c r="A35" s="157" t="s">
        <v>299</v>
      </c>
      <c r="B35" s="159" t="s">
        <v>300</v>
      </c>
      <c r="C35" s="158">
        <v>320371</v>
      </c>
      <c r="D35" s="158">
        <v>11</v>
      </c>
      <c r="E35" s="158">
        <v>0</v>
      </c>
    </row>
    <row r="36" spans="1:5" s="1" customFormat="1">
      <c r="A36" s="157" t="s">
        <v>301</v>
      </c>
      <c r="B36" s="159" t="s">
        <v>227</v>
      </c>
      <c r="C36" s="158">
        <v>380838</v>
      </c>
      <c r="D36" s="158">
        <v>45</v>
      </c>
      <c r="E36" s="158">
        <v>1</v>
      </c>
    </row>
    <row r="37" spans="1:5" s="1" customFormat="1">
      <c r="A37" s="157" t="s">
        <v>302</v>
      </c>
      <c r="B37" s="159" t="s">
        <v>264</v>
      </c>
      <c r="C37" s="158">
        <v>300614</v>
      </c>
      <c r="D37" s="158">
        <v>141</v>
      </c>
      <c r="E37" s="158">
        <v>2</v>
      </c>
    </row>
    <row r="38" spans="1:5" s="1" customFormat="1">
      <c r="A38" s="157" t="s">
        <v>303</v>
      </c>
      <c r="B38" s="159" t="s">
        <v>210</v>
      </c>
      <c r="C38" s="158">
        <v>313582</v>
      </c>
      <c r="D38" s="158">
        <v>27</v>
      </c>
      <c r="E38" s="158">
        <v>0</v>
      </c>
    </row>
    <row r="39" spans="1:5" s="1" customFormat="1">
      <c r="A39" s="157" t="s">
        <v>304</v>
      </c>
      <c r="B39" s="159" t="s">
        <v>242</v>
      </c>
      <c r="C39" s="158">
        <v>322539</v>
      </c>
      <c r="D39" s="158">
        <v>16</v>
      </c>
      <c r="E39" s="158">
        <v>0</v>
      </c>
    </row>
    <row r="40" spans="1:5" s="1" customFormat="1">
      <c r="A40" s="157" t="s">
        <v>305</v>
      </c>
      <c r="B40" s="159" t="s">
        <v>211</v>
      </c>
      <c r="C40" s="158">
        <v>322540</v>
      </c>
      <c r="D40" s="158">
        <v>52</v>
      </c>
      <c r="E40" s="158">
        <v>1</v>
      </c>
    </row>
    <row r="41" spans="1:5" s="1" customFormat="1">
      <c r="A41" s="157" t="s">
        <v>306</v>
      </c>
      <c r="B41" s="159" t="s">
        <v>228</v>
      </c>
      <c r="C41" s="158">
        <v>322302</v>
      </c>
      <c r="D41" s="158">
        <v>38</v>
      </c>
      <c r="E41" s="158">
        <v>0</v>
      </c>
    </row>
    <row r="42" spans="1:5" s="1" customFormat="1">
      <c r="A42" s="157" t="s">
        <v>307</v>
      </c>
      <c r="B42" s="159" t="s">
        <v>265</v>
      </c>
      <c r="C42" s="158">
        <v>322001</v>
      </c>
      <c r="D42" s="158">
        <v>13</v>
      </c>
      <c r="E42" s="158">
        <v>0</v>
      </c>
    </row>
    <row r="43" spans="1:5" s="1" customFormat="1">
      <c r="A43" s="157" t="s">
        <v>308</v>
      </c>
      <c r="B43" s="159" t="s">
        <v>212</v>
      </c>
      <c r="C43" s="158">
        <v>300658</v>
      </c>
      <c r="D43" s="158">
        <v>15</v>
      </c>
      <c r="E43" s="158">
        <v>0</v>
      </c>
    </row>
    <row r="44" spans="1:5" s="1" customFormat="1">
      <c r="A44" s="157" t="s">
        <v>309</v>
      </c>
      <c r="B44" s="159" t="s">
        <v>243</v>
      </c>
      <c r="C44" s="158">
        <v>305749</v>
      </c>
      <c r="D44" s="158">
        <v>28</v>
      </c>
      <c r="E44" s="158">
        <v>0</v>
      </c>
    </row>
    <row r="45" spans="1:5" s="1" customFormat="1">
      <c r="A45" s="157" t="s">
        <v>310</v>
      </c>
      <c r="B45" s="159" t="s">
        <v>244</v>
      </c>
      <c r="C45" s="158">
        <v>300346</v>
      </c>
      <c r="D45" s="158">
        <v>145</v>
      </c>
      <c r="E45" s="158">
        <v>3</v>
      </c>
    </row>
    <row r="46" spans="1:5" s="1" customFormat="1">
      <c r="A46" s="157" t="s">
        <v>311</v>
      </c>
      <c r="B46" s="159" t="s">
        <v>213</v>
      </c>
      <c r="C46" s="158">
        <v>320478</v>
      </c>
      <c r="D46" s="158">
        <v>216</v>
      </c>
      <c r="E46" s="158">
        <v>6</v>
      </c>
    </row>
    <row r="47" spans="1:5" s="1" customFormat="1">
      <c r="A47" s="157" t="s">
        <v>312</v>
      </c>
      <c r="B47" s="159" t="s">
        <v>251</v>
      </c>
      <c r="C47" s="158">
        <v>306500</v>
      </c>
      <c r="D47" s="158">
        <v>26</v>
      </c>
      <c r="E47" s="158">
        <v>0</v>
      </c>
    </row>
    <row r="48" spans="1:5" s="1" customFormat="1">
      <c r="A48" s="157" t="s">
        <v>313</v>
      </c>
      <c r="B48" s="159" t="s">
        <v>214</v>
      </c>
      <c r="C48" s="158">
        <v>300647</v>
      </c>
      <c r="D48" s="158">
        <v>5</v>
      </c>
      <c r="E48" s="158">
        <v>0</v>
      </c>
    </row>
    <row r="49" spans="1:5" s="1" customFormat="1">
      <c r="A49" s="157" t="s">
        <v>314</v>
      </c>
      <c r="B49" s="159" t="s">
        <v>229</v>
      </c>
      <c r="C49" s="158">
        <v>300506</v>
      </c>
      <c r="D49" s="158">
        <v>13</v>
      </c>
      <c r="E49" s="158">
        <v>0</v>
      </c>
    </row>
    <row r="50" spans="1:5" s="1" customFormat="1">
      <c r="A50" s="157" t="s">
        <v>315</v>
      </c>
      <c r="B50" s="159" t="s">
        <v>252</v>
      </c>
      <c r="C50" s="158">
        <v>300539</v>
      </c>
      <c r="D50" s="158">
        <v>0</v>
      </c>
      <c r="E50" s="158">
        <v>0</v>
      </c>
    </row>
    <row r="51" spans="1:5" s="1" customFormat="1">
      <c r="A51" s="157" t="s">
        <v>316</v>
      </c>
      <c r="B51" s="159" t="s">
        <v>215</v>
      </c>
      <c r="C51" s="158">
        <v>300528</v>
      </c>
      <c r="D51" s="158">
        <v>75</v>
      </c>
      <c r="E51" s="158">
        <v>1</v>
      </c>
    </row>
    <row r="52" spans="1:5" s="1" customFormat="1">
      <c r="A52" s="157" t="s">
        <v>317</v>
      </c>
      <c r="B52" s="159" t="s">
        <v>230</v>
      </c>
      <c r="C52" s="158">
        <v>300584</v>
      </c>
      <c r="D52" s="158">
        <v>0</v>
      </c>
      <c r="E52" s="158">
        <v>0</v>
      </c>
    </row>
    <row r="53" spans="1:5" s="1" customFormat="1">
      <c r="A53" s="157" t="s">
        <v>318</v>
      </c>
      <c r="B53" s="159" t="s">
        <v>216</v>
      </c>
      <c r="C53" s="158">
        <v>320984</v>
      </c>
      <c r="D53" s="158">
        <v>4</v>
      </c>
      <c r="E53" s="158">
        <v>0</v>
      </c>
    </row>
    <row r="54" spans="1:5" s="1" customFormat="1">
      <c r="A54" s="157" t="s">
        <v>319</v>
      </c>
      <c r="B54" s="159" t="s">
        <v>217</v>
      </c>
      <c r="C54" s="158">
        <v>307123</v>
      </c>
      <c r="D54" s="158">
        <v>35</v>
      </c>
      <c r="E54" s="158">
        <v>0</v>
      </c>
    </row>
    <row r="55" spans="1:5" s="1" customFormat="1">
      <c r="A55" s="157" t="s">
        <v>320</v>
      </c>
      <c r="B55" s="159" t="s">
        <v>253</v>
      </c>
      <c r="C55" s="158">
        <v>380106</v>
      </c>
      <c r="D55" s="158">
        <v>0</v>
      </c>
      <c r="E55" s="158">
        <v>0</v>
      </c>
    </row>
    <row r="56" spans="1:5" s="1" customFormat="1" ht="28.8">
      <c r="A56" s="157" t="s">
        <v>321</v>
      </c>
      <c r="B56" s="159" t="s">
        <v>254</v>
      </c>
      <c r="C56" s="158">
        <v>380883</v>
      </c>
      <c r="D56" s="158">
        <v>0</v>
      </c>
      <c r="E56" s="158">
        <v>0</v>
      </c>
    </row>
    <row r="57" spans="1:5" s="1" customFormat="1" ht="28.8">
      <c r="A57" s="157" t="s">
        <v>322</v>
      </c>
      <c r="B57" s="159" t="s">
        <v>270</v>
      </c>
      <c r="C57" s="158">
        <v>380281</v>
      </c>
      <c r="D57" s="158">
        <v>35</v>
      </c>
      <c r="E57" s="158">
        <v>3</v>
      </c>
    </row>
    <row r="58" spans="1:5" s="1" customFormat="1">
      <c r="A58" s="157" t="s">
        <v>323</v>
      </c>
      <c r="B58" s="159" t="s">
        <v>245</v>
      </c>
      <c r="C58" s="158">
        <v>380418</v>
      </c>
      <c r="D58" s="158">
        <v>17</v>
      </c>
      <c r="E58" s="158">
        <v>0</v>
      </c>
    </row>
    <row r="59" spans="1:5" s="1" customFormat="1">
      <c r="A59" s="157" t="s">
        <v>324</v>
      </c>
      <c r="B59" s="159" t="s">
        <v>246</v>
      </c>
      <c r="C59" s="158">
        <v>307350</v>
      </c>
      <c r="D59" s="158">
        <v>13</v>
      </c>
      <c r="E59" s="158">
        <v>0</v>
      </c>
    </row>
    <row r="60" spans="1:5" s="1" customFormat="1">
      <c r="A60" s="157" t="s">
        <v>325</v>
      </c>
      <c r="B60" s="159" t="s">
        <v>255</v>
      </c>
      <c r="C60" s="158">
        <v>380366</v>
      </c>
      <c r="D60" s="158">
        <v>1</v>
      </c>
      <c r="E60" s="158">
        <v>0</v>
      </c>
    </row>
    <row r="61" spans="1:5" s="1" customFormat="1">
      <c r="A61" s="157" t="s">
        <v>326</v>
      </c>
      <c r="B61" s="159" t="s">
        <v>256</v>
      </c>
      <c r="C61" s="158">
        <v>380441</v>
      </c>
      <c r="D61" s="158">
        <v>0</v>
      </c>
      <c r="E61" s="158">
        <v>0</v>
      </c>
    </row>
    <row r="62" spans="1:5" s="1" customFormat="1">
      <c r="A62" s="157" t="s">
        <v>327</v>
      </c>
      <c r="B62" s="159" t="s">
        <v>218</v>
      </c>
      <c r="C62" s="158">
        <v>380377</v>
      </c>
      <c r="D62" s="158">
        <v>50</v>
      </c>
      <c r="E62" s="158">
        <v>3</v>
      </c>
    </row>
    <row r="63" spans="1:5" s="1" customFormat="1">
      <c r="A63" s="157" t="s">
        <v>328</v>
      </c>
      <c r="B63" s="159" t="s">
        <v>231</v>
      </c>
      <c r="C63" s="158">
        <v>313009</v>
      </c>
      <c r="D63" s="158">
        <v>11</v>
      </c>
      <c r="E63" s="158">
        <v>0</v>
      </c>
    </row>
    <row r="64" spans="1:5" s="1" customFormat="1">
      <c r="A64" s="157" t="s">
        <v>329</v>
      </c>
      <c r="B64" s="159" t="s">
        <v>266</v>
      </c>
      <c r="C64" s="158">
        <v>380526</v>
      </c>
      <c r="D64" s="158">
        <v>27</v>
      </c>
      <c r="E64" s="158">
        <v>0</v>
      </c>
    </row>
    <row r="65" spans="1:5" s="1" customFormat="1">
      <c r="A65" s="157" t="s">
        <v>330</v>
      </c>
      <c r="B65" s="159" t="s">
        <v>257</v>
      </c>
      <c r="C65" s="158">
        <v>380548</v>
      </c>
      <c r="D65" s="158">
        <v>5</v>
      </c>
      <c r="E65" s="158">
        <v>0</v>
      </c>
    </row>
    <row r="66" spans="1:5" s="1" customFormat="1">
      <c r="A66" s="157" t="s">
        <v>331</v>
      </c>
      <c r="B66" s="159" t="s">
        <v>232</v>
      </c>
      <c r="C66" s="158">
        <v>380582</v>
      </c>
      <c r="D66" s="158">
        <v>14</v>
      </c>
      <c r="E66" s="158">
        <v>0</v>
      </c>
    </row>
    <row r="67" spans="1:5" s="1" customFormat="1">
      <c r="A67" s="157" t="s">
        <v>332</v>
      </c>
      <c r="B67" s="159" t="s">
        <v>219</v>
      </c>
      <c r="C67" s="158">
        <v>380634</v>
      </c>
      <c r="D67" s="158">
        <v>132</v>
      </c>
      <c r="E67" s="158">
        <v>2</v>
      </c>
    </row>
    <row r="68" spans="1:5" s="1" customFormat="1">
      <c r="A68" s="157" t="s">
        <v>333</v>
      </c>
      <c r="B68" s="159" t="s">
        <v>258</v>
      </c>
      <c r="C68" s="158">
        <v>380645</v>
      </c>
      <c r="D68" s="158">
        <v>5</v>
      </c>
      <c r="E68" s="158">
        <v>0</v>
      </c>
    </row>
    <row r="69" spans="1:5" s="1" customFormat="1">
      <c r="A69" s="157" t="s">
        <v>334</v>
      </c>
      <c r="B69" s="159" t="s">
        <v>247</v>
      </c>
      <c r="C69" s="158">
        <v>377090</v>
      </c>
      <c r="D69" s="158">
        <v>6</v>
      </c>
      <c r="E69" s="158">
        <v>0</v>
      </c>
    </row>
    <row r="70" spans="1:5" s="1" customFormat="1">
      <c r="A70" s="157" t="s">
        <v>335</v>
      </c>
      <c r="B70" s="159" t="s">
        <v>259</v>
      </c>
      <c r="C70" s="158">
        <v>380731</v>
      </c>
      <c r="D70" s="158">
        <v>0</v>
      </c>
      <c r="E70" s="158">
        <v>0</v>
      </c>
    </row>
    <row r="71" spans="1:5" s="1" customFormat="1">
      <c r="A71" s="157" t="s">
        <v>336</v>
      </c>
      <c r="B71" s="159" t="s">
        <v>260</v>
      </c>
      <c r="C71" s="158">
        <v>380797</v>
      </c>
      <c r="D71" s="158">
        <v>0</v>
      </c>
      <c r="E71" s="158">
        <v>0</v>
      </c>
    </row>
    <row r="72" spans="1:5" s="1" customFormat="1">
      <c r="A72" s="157" t="s">
        <v>337</v>
      </c>
      <c r="B72" s="159" t="s">
        <v>233</v>
      </c>
      <c r="C72" s="158">
        <v>380816</v>
      </c>
      <c r="D72" s="158">
        <v>64</v>
      </c>
      <c r="E72" s="158">
        <v>1</v>
      </c>
    </row>
    <row r="73" spans="1:5" s="1" customFormat="1">
      <c r="A73" s="157" t="s">
        <v>338</v>
      </c>
      <c r="B73" s="159" t="s">
        <v>234</v>
      </c>
      <c r="C73" s="158">
        <v>380894</v>
      </c>
      <c r="D73" s="158">
        <v>0</v>
      </c>
      <c r="E73" s="158">
        <v>0</v>
      </c>
    </row>
    <row r="74" spans="1:5" s="1" customFormat="1">
      <c r="A74" s="157" t="s">
        <v>339</v>
      </c>
      <c r="B74" s="159" t="s">
        <v>221</v>
      </c>
      <c r="C74" s="158">
        <v>380946</v>
      </c>
      <c r="D74" s="158">
        <v>0</v>
      </c>
      <c r="E74" s="158">
        <v>0</v>
      </c>
    </row>
    <row r="75" spans="1:5" s="1" customFormat="1">
      <c r="A75" s="157" t="s">
        <v>340</v>
      </c>
      <c r="B75" s="159" t="s">
        <v>267</v>
      </c>
      <c r="C75" s="158">
        <v>339016</v>
      </c>
      <c r="D75" s="158">
        <v>0</v>
      </c>
      <c r="E75" s="158">
        <v>0</v>
      </c>
    </row>
    <row r="76" spans="1:5" s="1" customFormat="1">
      <c r="A76" s="157" t="s">
        <v>341</v>
      </c>
      <c r="B76" s="159" t="s">
        <v>235</v>
      </c>
      <c r="C76" s="158">
        <v>339050</v>
      </c>
      <c r="D76" s="158">
        <v>23</v>
      </c>
      <c r="E76" s="158">
        <v>0</v>
      </c>
    </row>
    <row r="77" spans="1:5" s="1" customFormat="1">
      <c r="A77" s="157" t="s">
        <v>342</v>
      </c>
      <c r="B77" s="159" t="s">
        <v>261</v>
      </c>
      <c r="C77" s="158">
        <v>339072</v>
      </c>
      <c r="D77" s="158">
        <v>15</v>
      </c>
      <c r="E77" s="158">
        <v>0</v>
      </c>
    </row>
    <row r="78" spans="1:5" s="1" customFormat="1">
      <c r="A78" s="157"/>
      <c r="B78" s="149" t="s">
        <v>343</v>
      </c>
      <c r="C78" s="158"/>
      <c r="D78" s="161">
        <v>5516</v>
      </c>
      <c r="E78" s="161">
        <v>117</v>
      </c>
    </row>
    <row r="79" spans="1:5" s="1" customFormat="1">
      <c r="A79" s="157"/>
      <c r="B79" s="149"/>
      <c r="C79" s="158"/>
      <c r="D79" s="161"/>
      <c r="E79" s="161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49"/>
      <c r="C85" s="158"/>
      <c r="D85" s="158"/>
      <c r="E85" s="158"/>
    </row>
    <row r="86" spans="1:5" s="1" customFormat="1">
      <c r="A86" s="157"/>
      <c r="B86" s="159"/>
      <c r="C86" s="158"/>
      <c r="D86" s="158"/>
      <c r="E86" s="158"/>
    </row>
    <row r="87" spans="1:5" s="1" customFormat="1">
      <c r="A87" s="157"/>
      <c r="B87" s="159"/>
      <c r="C87" s="158"/>
      <c r="D87" s="158"/>
      <c r="E87" s="158"/>
    </row>
    <row r="88" spans="1:5" s="1" customFormat="1">
      <c r="A88" s="157"/>
      <c r="B88" s="159"/>
      <c r="C88" s="158"/>
      <c r="D88" s="158"/>
      <c r="E88" s="158"/>
    </row>
    <row r="89" spans="1:5" s="1" customFormat="1">
      <c r="A89" s="157"/>
      <c r="B89" s="159"/>
      <c r="C89" s="158"/>
      <c r="D89" s="158"/>
      <c r="E89" s="158"/>
    </row>
    <row r="90" spans="1:5" s="1" customFormat="1">
      <c r="A90" s="157"/>
      <c r="B90" s="159"/>
      <c r="C90" s="158"/>
      <c r="D90" s="158"/>
      <c r="E90" s="158"/>
    </row>
    <row r="91" spans="1:5" s="1" customFormat="1">
      <c r="A91" s="157"/>
      <c r="B91" s="159"/>
      <c r="C91" s="158"/>
      <c r="D91" s="158"/>
      <c r="E91" s="158"/>
    </row>
    <row r="92" spans="1:5" s="1" customFormat="1">
      <c r="A92" s="157"/>
      <c r="B92" s="159"/>
      <c r="C92" s="158"/>
      <c r="D92" s="158"/>
      <c r="E92" s="158"/>
    </row>
    <row r="93" spans="1:5" s="1" customFormat="1">
      <c r="A93" s="157"/>
      <c r="B93" s="159"/>
      <c r="C93" s="158"/>
      <c r="D93" s="158"/>
      <c r="E93" s="158"/>
    </row>
    <row r="94" spans="1:5" s="1" customFormat="1">
      <c r="A94" s="149"/>
      <c r="C94" s="149"/>
      <c r="D94" s="158"/>
      <c r="E94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237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237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237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237</v>
      </c>
    </row>
    <row r="6" spans="1:702" ht="12.75" customHeight="1">
      <c r="A6" s="209" t="s">
        <v>0</v>
      </c>
      <c r="B6" s="211" t="s">
        <v>1</v>
      </c>
      <c r="C6" s="204" t="s">
        <v>51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</row>
    <row r="7" spans="1:702" s="24" customFormat="1" ht="12.75" customHeight="1">
      <c r="A7" s="209"/>
      <c r="B7" s="211"/>
      <c r="C7" s="205" t="s">
        <v>271</v>
      </c>
      <c r="D7" s="205" t="s">
        <v>272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273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4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237</v>
      </c>
    </row>
    <row r="6" spans="1:20" s="31" customFormat="1">
      <c r="A6" s="215" t="s">
        <v>0</v>
      </c>
      <c r="B6" s="205" t="s">
        <v>1</v>
      </c>
      <c r="C6" s="205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56</v>
      </c>
      <c r="M6" s="216" t="s">
        <v>55</v>
      </c>
    </row>
    <row r="7" spans="1:20" s="31" customFormat="1">
      <c r="A7" s="215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216"/>
    </row>
    <row r="8" spans="1:20" ht="27.6">
      <c r="A8" s="215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237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5" t="s">
        <v>1</v>
      </c>
      <c r="C6" s="205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5" t="s">
        <v>60</v>
      </c>
      <c r="V6" s="205" t="s">
        <v>55</v>
      </c>
    </row>
    <row r="7" spans="1:28" s="33" customFormat="1" ht="15" customHeight="1">
      <c r="A7" s="219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5"/>
      <c r="V7" s="205"/>
    </row>
    <row r="8" spans="1:28" ht="55.2">
      <c r="A8" s="219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5"/>
      <c r="V8" s="205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237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2022-11-29T02:03:57Z</dcterms:modified>
</cp:coreProperties>
</file>