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E152" i="24"/>
  <c r="J152" i="24"/>
  <c r="H152" i="24" s="1"/>
  <c r="G152" i="24"/>
  <c r="F152" i="24"/>
  <c r="C152" i="24"/>
  <c r="P152" i="4"/>
  <c r="N152" i="4"/>
  <c r="F152" i="4"/>
  <c r="J152" i="4"/>
  <c r="G152" i="4"/>
  <c r="C152" i="4"/>
  <c r="E152" i="23"/>
  <c r="D152" i="23"/>
  <c r="C152" i="23"/>
  <c r="E152" i="5"/>
  <c r="D152" i="5"/>
  <c r="C152" i="5"/>
  <c r="D152" i="24" l="1"/>
  <c r="D152" i="4"/>
  <c r="H152" i="4"/>
  <c r="E152" i="4"/>
  <c r="P151" i="24"/>
  <c r="N151" i="24" s="1"/>
  <c r="J151" i="24"/>
  <c r="G151" i="24"/>
  <c r="E151" i="24"/>
  <c r="C151" i="24"/>
  <c r="P151" i="4"/>
  <c r="N151" i="4" s="1"/>
  <c r="J151" i="4"/>
  <c r="G151" i="4"/>
  <c r="E151" i="4"/>
  <c r="C151" i="4"/>
  <c r="E151" i="23"/>
  <c r="D151" i="23"/>
  <c r="C151" i="23"/>
  <c r="E151" i="5"/>
  <c r="D151" i="5"/>
  <c r="C151" i="5"/>
  <c r="H151" i="24" l="1"/>
  <c r="D151" i="24"/>
  <c r="F151" i="24"/>
  <c r="H151" i="4"/>
  <c r="D151" i="4"/>
  <c r="F151" i="4"/>
  <c r="P150" i="24"/>
  <c r="J150" i="24"/>
  <c r="G150" i="24"/>
  <c r="F150" i="24"/>
  <c r="C150" i="24"/>
  <c r="F150" i="4"/>
  <c r="E150" i="4"/>
  <c r="J150" i="4"/>
  <c r="H150" i="4" s="1"/>
  <c r="G150" i="4"/>
  <c r="C150" i="4"/>
  <c r="E150" i="23"/>
  <c r="D150" i="23"/>
  <c r="C150" i="23"/>
  <c r="E150" i="5"/>
  <c r="D150" i="5"/>
  <c r="C150" i="5"/>
  <c r="N150" i="24" l="1"/>
  <c r="H150" i="24"/>
  <c r="D150" i="24"/>
  <c r="E150" i="24"/>
  <c r="D150" i="4"/>
  <c r="P150" i="4"/>
  <c r="N150" i="4" s="1"/>
  <c r="G149" i="24"/>
  <c r="P149" i="24"/>
  <c r="N149" i="24" s="1"/>
  <c r="E149" i="24"/>
  <c r="J149" i="24"/>
  <c r="H149" i="24" s="1"/>
  <c r="F149" i="24"/>
  <c r="C149" i="24"/>
  <c r="P149" i="4"/>
  <c r="F149" i="4"/>
  <c r="J149" i="4"/>
  <c r="G149" i="4"/>
  <c r="C149" i="4"/>
  <c r="E149" i="23"/>
  <c r="D149" i="23"/>
  <c r="C149" i="23"/>
  <c r="D149" i="5"/>
  <c r="E149" i="5"/>
  <c r="C149" i="5"/>
  <c r="D149" i="24" l="1"/>
  <c r="N149" i="4"/>
  <c r="H149" i="4"/>
  <c r="D149" i="4"/>
  <c r="E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J147" i="24"/>
  <c r="E147" i="24"/>
  <c r="G147" i="24"/>
  <c r="C147" i="24"/>
  <c r="P147" i="4"/>
  <c r="N147" i="4" s="1"/>
  <c r="J147" i="4"/>
  <c r="G147" i="4"/>
  <c r="E147" i="4"/>
  <c r="C147" i="4"/>
  <c r="E147" i="23"/>
  <c r="D147" i="23"/>
  <c r="C147" i="23"/>
  <c r="E147" i="5"/>
  <c r="D147" i="5"/>
  <c r="C147" i="5"/>
  <c r="N147" i="24" l="1"/>
  <c r="H147" i="24"/>
  <c r="D147" i="24"/>
  <c r="F147" i="24"/>
  <c r="H147" i="4"/>
  <c r="D147" i="4"/>
  <c r="F147" i="4"/>
  <c r="P146" i="24"/>
  <c r="F146" i="24"/>
  <c r="J146" i="24"/>
  <c r="G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N146" i="24" l="1"/>
  <c r="H146" i="24"/>
  <c r="D146" i="24"/>
  <c r="E146" i="24"/>
  <c r="D146" i="4"/>
  <c r="G145" i="24"/>
  <c r="F145" i="24"/>
  <c r="C145" i="24"/>
  <c r="G145" i="4"/>
  <c r="F145" i="4"/>
  <c r="E145" i="4"/>
  <c r="C145" i="23"/>
  <c r="E145" i="23"/>
  <c r="E145" i="5"/>
  <c r="C145" i="5"/>
  <c r="E145" i="24" l="1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F144" i="4"/>
  <c r="G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E143" i="5"/>
  <c r="C143" i="5"/>
  <c r="C143" i="4" l="1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D141" i="5"/>
  <c r="C141" i="5"/>
  <c r="C141" i="23" l="1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E140" i="4"/>
  <c r="C140" i="4"/>
  <c r="D140" i="23"/>
  <c r="C140" i="23"/>
  <c r="E140" i="23"/>
  <c r="E140" i="5"/>
  <c r="D140" i="5"/>
  <c r="C140" i="5"/>
  <c r="D141" i="24" l="1"/>
  <c r="P140" i="24"/>
  <c r="N140" i="24" s="1"/>
  <c r="D141" i="4"/>
  <c r="P140" i="4"/>
  <c r="N140" i="4" s="1"/>
  <c r="J140" i="24"/>
  <c r="J140" i="4"/>
  <c r="G140" i="24"/>
  <c r="G140" i="4"/>
  <c r="H140" i="24"/>
  <c r="F140" i="24"/>
  <c r="F140" i="4"/>
  <c r="E139" i="24"/>
  <c r="C139" i="24"/>
  <c r="E139" i="4"/>
  <c r="C139" i="4"/>
  <c r="E139" i="23"/>
  <c r="E139" i="5"/>
  <c r="D139" i="5"/>
  <c r="C139" i="5"/>
  <c r="C139" i="23" l="1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C138" i="5"/>
  <c r="E138" i="5"/>
  <c r="D138" i="5" l="1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E137" i="24"/>
  <c r="C137" i="24"/>
  <c r="E137" i="4"/>
  <c r="C137" i="4"/>
  <c r="D137" i="23"/>
  <c r="E137" i="5"/>
  <c r="D137" i="5"/>
  <c r="C137" i="5" l="1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D137" i="4" s="1"/>
  <c r="F137" i="24"/>
  <c r="F137" i="4"/>
  <c r="G136" i="24"/>
  <c r="E136" i="24"/>
  <c r="C136" i="24"/>
  <c r="G136" i="4"/>
  <c r="E136" i="4"/>
  <c r="C136" i="4"/>
  <c r="C136" i="23"/>
  <c r="E136" i="5"/>
  <c r="D136" i="5"/>
  <c r="D136" i="23" l="1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D135" i="23"/>
  <c r="C135" i="23"/>
  <c r="D135" i="5"/>
  <c r="C135" i="5"/>
  <c r="E135" i="5" l="1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C134" i="23"/>
  <c r="E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C131" i="23"/>
  <c r="E131" i="23"/>
  <c r="D131" i="5"/>
  <c r="C131" i="5"/>
  <c r="E131" i="5" l="1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/>
  <c r="D128" i="5" l="1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/>
  <c r="C120" i="24" l="1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4"/>
  <c r="C113" i="23"/>
  <c r="E113" i="23" l="1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<sst xmlns="http://schemas.openxmlformats.org/spreadsheetml/2006/main" count="2024" uniqueCount="345">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</sst>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237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237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237</v>
      </c>
    </row>
    <row r="6" spans="1:23" ht="12.75" customHeight="1">
      <c r="A6" s="243" t="s">
        <v>0</v>
      </c>
      <c r="B6" s="247" t="s">
        <v>1</v>
      </c>
      <c r="C6" s="251" t="s">
        <v>50</v>
      </c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3"/>
    </row>
    <row r="7" spans="1:23" s="34" customFormat="1" ht="12.75" customHeight="1">
      <c r="A7" s="244"/>
      <c r="B7" s="248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39" t="s">
        <v>273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40" t="s">
        <v>35</v>
      </c>
      <c r="T7" s="236" t="s">
        <v>34</v>
      </c>
    </row>
    <row r="8" spans="1:23" s="34" customFormat="1" ht="12.75" customHeight="1">
      <c r="A8" s="245"/>
      <c r="B8" s="249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1"/>
      <c r="T8" s="237"/>
    </row>
    <row r="9" spans="1:23" s="34" customFormat="1" ht="71.25" customHeight="1">
      <c r="A9" s="246"/>
      <c r="B9" s="250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2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219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>
      <c r="A141" s="58">
        <v>44501</v>
      </c>
      <c r="B141" s="133">
        <v>1</v>
      </c>
      <c r="C141" s="133">
        <v>2</v>
      </c>
      <c r="D141" s="166">
        <v>156</v>
      </c>
    </row>
    <row r="142" spans="1:4" ht="14.4">
      <c r="A142" s="58">
        <v>44531</v>
      </c>
      <c r="B142" s="133">
        <v>1</v>
      </c>
      <c r="C142" s="133">
        <v>2</v>
      </c>
      <c r="D142" s="166">
        <v>157</v>
      </c>
    </row>
    <row r="143" spans="1:4" ht="14.4">
      <c r="A143" s="58">
        <v>44562</v>
      </c>
      <c r="B143" s="133">
        <v>1</v>
      </c>
      <c r="C143" s="133">
        <v>2</v>
      </c>
      <c r="D143" s="166">
        <v>157</v>
      </c>
    </row>
    <row r="144" spans="1:4" ht="14.4">
      <c r="A144" s="58">
        <v>44593</v>
      </c>
      <c r="B144" s="133">
        <v>1</v>
      </c>
      <c r="C144" s="133">
        <v>2</v>
      </c>
      <c r="D144" s="166">
        <v>157</v>
      </c>
    </row>
    <row r="145" spans="1:4" ht="14.4">
      <c r="A145" s="58">
        <v>44621</v>
      </c>
      <c r="B145" s="133">
        <v>1</v>
      </c>
      <c r="C145" s="133">
        <v>2</v>
      </c>
      <c r="D145" s="166">
        <v>157</v>
      </c>
    </row>
    <row r="146" spans="1:4" ht="14.4">
      <c r="A146" s="58">
        <v>44652</v>
      </c>
      <c r="B146" s="133">
        <v>1</v>
      </c>
      <c r="C146" s="133">
        <v>2</v>
      </c>
      <c r="D146" s="166">
        <v>157</v>
      </c>
    </row>
    <row r="147" spans="1:4" ht="14.4">
      <c r="A147" s="58">
        <v>44682</v>
      </c>
      <c r="B147" s="133">
        <v>1</v>
      </c>
      <c r="C147" s="133">
        <v>2</v>
      </c>
      <c r="D147" s="166">
        <v>157</v>
      </c>
    </row>
    <row r="148" spans="1:4" ht="14.4">
      <c r="A148" s="58">
        <v>44713</v>
      </c>
      <c r="B148" s="133">
        <v>1</v>
      </c>
      <c r="C148" s="133">
        <v>2</v>
      </c>
      <c r="D148" s="166">
        <v>155</v>
      </c>
    </row>
    <row r="149" spans="1:4" ht="14.4">
      <c r="A149" s="58">
        <v>44743</v>
      </c>
      <c r="B149" s="133">
        <v>1</v>
      </c>
      <c r="C149" s="133">
        <v>2</v>
      </c>
      <c r="D149" s="166">
        <v>155</v>
      </c>
    </row>
    <row r="150" spans="1:4" ht="14.4">
      <c r="A150" s="58">
        <v>44774</v>
      </c>
      <c r="B150" s="133">
        <v>1</v>
      </c>
      <c r="C150" s="133">
        <v>2</v>
      </c>
      <c r="D150" s="166">
        <v>155</v>
      </c>
    </row>
    <row r="151" spans="1:4" ht="14.4">
      <c r="A151" s="58">
        <v>44805</v>
      </c>
      <c r="B151" s="133">
        <v>1</v>
      </c>
      <c r="C151" s="133">
        <v>2</v>
      </c>
      <c r="D151" s="166">
        <v>152</v>
      </c>
    </row>
    <row r="152" spans="1:4" ht="14.4">
      <c r="A152" s="58">
        <v>44835</v>
      </c>
      <c r="B152" s="133">
        <v>1</v>
      </c>
      <c r="C152" s="133">
        <v>2</v>
      </c>
      <c r="D152" s="166">
        <v>152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178</v>
      </c>
      <c r="B1" s="66">
        <v>2022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44835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236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2022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780807.86916430003</v>
      </c>
      <c r="C11" s="90">
        <f>IF(ISERROR(VLOOKUP($A$6,'Кредити НФК'!$A$10:$M$200,2,0)),"–",VLOOKUP($A$6,'Кредити НФК'!$A$10:$M$200,2,0))</f>
        <v>2179.22328483</v>
      </c>
      <c r="D11" s="91">
        <f t="shared" ref="D11:D16" si="0">IF(ISERROR(C11/B11*100),"–",C11/B11*100)</f>
        <v>0.27909852998310919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6.1414696847220682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8.5220694391485239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-1.13022153050143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518708.14917640999</v>
      </c>
      <c r="C12" s="90">
        <f>IF(ISERROR(VLOOKUP($A$6,'Кредити НФК'!$A$10:$M$200,6,0)),"–",VLOOKUP($A$6,'Кредити НФК'!$A$10:$M$200,6,0))</f>
        <v>1346.2438975499999</v>
      </c>
      <c r="D12" s="91">
        <f t="shared" si="0"/>
        <v>0.25953783446192769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20.826294481725213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21.893328355417282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-0.72994357195129567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262099.71998789001</v>
      </c>
      <c r="C13" s="90">
        <f>IF(ISERROR(VLOOKUP($A$6,'Кредити НФК'!$A$10:$M$200,10,0)),"–",VLOOKUP($A$6,'Кредити НФК'!$A$10:$M$200,10,0))</f>
        <v>832.97938727999997</v>
      </c>
      <c r="D13" s="91">
        <f t="shared" si="0"/>
        <v>0.3178101019407753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-11.284478407958773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-7.8203678263054712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-1.7703622343957903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238427.47525789999</v>
      </c>
      <c r="C14" s="90">
        <f>IF(ISERROR(VLOOKUP($A$6,'Кредити ДГ'!$A$10:$M$200,2,0)),"–",VLOOKUP($A$6,'Кредити ДГ'!$A$10:$M$200,2,0))</f>
        <v>3941.8638280499999</v>
      </c>
      <c r="D14" s="91">
        <f t="shared" si="0"/>
        <v>1.6532758331589938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7.3275260968884481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3.9292825317925661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-1.108940772894897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215289.62057515001</v>
      </c>
      <c r="C15" s="90">
        <f>IF(ISERROR(VLOOKUP($A$6,'Кредити ДГ'!$A$10:$M$200,6,0)),"–",VLOOKUP($A$6,'Кредити ДГ'!$A$10:$M$200,6,0))</f>
        <v>2765.5548756100002</v>
      </c>
      <c r="D15" s="91">
        <f t="shared" si="0"/>
        <v>1.2845741788302529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1.3371900641513577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-2.8164391514410028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-1.3948594744161795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23137.854682749999</v>
      </c>
      <c r="C16" s="97">
        <f>IF(ISERROR(VLOOKUP($A$6,'Кредити ДГ'!$A$10:$M$200,10,0)),"–",VLOOKUP($A$6,'Кредити ДГ'!$A$10:$M$200,10,0))</f>
        <v>1176.30895244</v>
      </c>
      <c r="D16" s="98">
        <f t="shared" si="0"/>
        <v>5.083915378364682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24.651184675104361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24.19715354673599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-0.43015659795344163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656453.55709944002</v>
      </c>
      <c r="C18" s="90">
        <f>IF(ISERROR(VLOOKUP($A$6,'Депозити НФК'!$A$10:$S$200,2,0)),"–",VLOOKUP($A$6,'Депозити НФК'!$A$10:$S$200,2,0))</f>
        <v>3528.2962142400002</v>
      </c>
      <c r="D18" s="91">
        <f>IF(ISERROR(C18/B18*100),"–",C18/B18*100)</f>
        <v>0.53747842114374156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15.01890395804601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4.1819066431709757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8.2707146540105754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433142.35342066997</v>
      </c>
      <c r="C19" s="90">
        <f>IF(ISERROR(VLOOKUP($A$6,'Депозити НФК'!$A$10:$S$200,8,0)),"–",VLOOKUP($A$6,'Депозити НФК'!$A$10:$S$200,8,0))</f>
        <v>2368.39927309</v>
      </c>
      <c r="D19" s="91">
        <f t="shared" ref="D19:D23" si="1">IF(ISERROR(C19/B19*100),"–",C19/B19*100)</f>
        <v>0.5467946633216445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10.192515444534706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-5.3693762015903133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6.9296152597057272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223311.20367876999</v>
      </c>
      <c r="C20" s="90">
        <f>IF(ISERROR(VLOOKUP($A$6,'Депозити НФК'!$A$10:$S$200,14,0)),"–",VLOOKUP($A$6,'Депозити НФК'!$A$10:$S$200,14,0))</f>
        <v>1159.89694115</v>
      </c>
      <c r="D20" s="91">
        <f t="shared" si="1"/>
        <v>0.51940830645402603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26.315921189621491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31.227018412947785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11.116331161828668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963991.10576274991</v>
      </c>
      <c r="C21" s="90">
        <f>IF(ISERROR(VLOOKUP($A$6,'Депозити ДГ'!$A$10:$S$200,2,0)),"–",VLOOKUP($A$6,'Депозити ДГ'!$A$10:$S$200,2,0))</f>
        <v>9987.6378186400016</v>
      </c>
      <c r="D21" s="91">
        <f t="shared" si="1"/>
        <v>1.0360715735792363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39.560043050474206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29.798228265792716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-0.34584124096940627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597098.25050840992</v>
      </c>
      <c r="C22" s="90">
        <f>IF(ISERROR(VLOOKUP($A$6,'Депозити ДГ'!$A$10:$S$200,8,0)),"–",VLOOKUP($A$6,'Депозити ДГ'!$A$10:$S$200,8,0))</f>
        <v>7072.5713396600004</v>
      </c>
      <c r="D22" s="91">
        <f t="shared" si="1"/>
        <v>1.1844903805425546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46.40711884590138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31.611083219914207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-1.7284764624901641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366892.8552543401</v>
      </c>
      <c r="C23" s="97">
        <f>IF(ISERROR(VLOOKUP($A$6,'Депозити ДГ'!$A$10:$S$200,14,0)),"–",VLOOKUP($A$6,'Депозити ДГ'!$A$10:$S$200,14,0))</f>
        <v>2915.0664789800003</v>
      </c>
      <c r="D23" s="98">
        <f t="shared" si="1"/>
        <v>0.7945280038116842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25.338218043357344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25.600719658858779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3.1761487144623288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16.5001</v>
      </c>
      <c r="F28" s="92">
        <f>IF(ISERROR(VLOOKUP($A$6,'% ставки за кредитами НФК'!$A$10:$S$200,2,0)),"–",VLOOKUP($A$6,'% ставки за кредитами НФК'!$A$10:$S$200,2,0))</f>
        <v>17.466899999999999</v>
      </c>
      <c r="G28" s="92">
        <f>IF(ISERROR(IF(F28=0,"–",F28-E28)),"–",IF(F28=0,"–",F28-E28))</f>
        <v>0.96679999999999922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19.6172</v>
      </c>
      <c r="F29" s="92">
        <f>IF(ISERROR(VLOOKUP($A$6,'% ставки за кредитами НФК'!$A$10:$S$200,8,0)),"–",VLOOKUP($A$6,'% ставки за кредитами НФК'!$A$10:$S$200,8,0))</f>
        <v>18.846800000000002</v>
      </c>
      <c r="G29" s="92">
        <f t="shared" ref="G29:G44" si="2">IF(ISERROR(IF(F29=0,"–",F29-E29)),"–",IF(F29=0,"–",F29-E29))</f>
        <v>-0.77039999999999864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19.796399999999998</v>
      </c>
      <c r="F30" s="92">
        <f>IF(ISERROR(VLOOKUP($A$6,'% ставки за кредитами НФК'!$A$10:$S$200,10,0)),"–",VLOOKUP($A$6,'% ставки за кредитами НФК'!$A$10:$S$200,10,0))</f>
        <v>18.386600000000001</v>
      </c>
      <c r="G30" s="92">
        <f t="shared" si="2"/>
        <v>-1.4097999999999971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5.9531000000000001</v>
      </c>
      <c r="F31" s="92">
        <f>IF(ISERROR(VLOOKUP($A$6,'% ставки за кредитами НФК'!$A$10:$S$200,14,0)),"–",VLOOKUP($A$6,'% ставки за кредитами НФК'!$A$10:$S$200,14,0))</f>
        <v>6.0853000000000002</v>
      </c>
      <c r="G31" s="92">
        <f t="shared" si="2"/>
        <v>0.1322000000000001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5.9679000000000002</v>
      </c>
      <c r="F32" s="92">
        <f>IF(ISERROR(VLOOKUP($A$6,'% ставки за кредитами НФК'!$A$10:$S$200,16,0)),"–",VLOOKUP($A$6,'% ставки за кредитами НФК'!$A$10:$S$200,16,0))</f>
        <v>5.7845000000000004</v>
      </c>
      <c r="G32" s="92">
        <f t="shared" si="2"/>
        <v>-0.18339999999999979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32.267800000000001</v>
      </c>
      <c r="F33" s="92">
        <f>IF(ISERROR(VLOOKUP($A$6,'% ставки за кредитами ДГ'!$A$10:$S$200,2,0)),"–",VLOOKUP($A$6,'% ставки за кредитами ДГ'!$A$10:$S$200,2,0))</f>
        <v>37.231999999999999</v>
      </c>
      <c r="G33" s="92">
        <f t="shared" si="2"/>
        <v>4.9641999999999982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32.279899999999998</v>
      </c>
      <c r="F34" s="92">
        <f>IF(ISERROR(VLOOKUP($A$6,'% ставки за кредитами ДГ'!$A$10:$S$200,8,0)),"–",VLOOKUP($A$6,'% ставки за кредитами ДГ'!$A$10:$S$200,8,0))</f>
        <v>37.241900000000001</v>
      </c>
      <c r="G34" s="92">
        <f t="shared" si="2"/>
        <v>4.9620000000000033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36.929099999999998</v>
      </c>
      <c r="F35" s="92">
        <f>IF(ISERROR(VLOOKUP($A$6,'% ставки за кредитами ДГ'!$A$10:$S$200,10,0)),"–",VLOOKUP($A$6,'% ставки за кредитами ДГ'!$A$10:$S$200,10,0))</f>
        <v>37.411799999999999</v>
      </c>
      <c r="G35" s="92">
        <f t="shared" si="2"/>
        <v>0.48270000000000124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25.384499999999999</v>
      </c>
      <c r="F36" s="92">
        <f>IF(ISERROR(VLOOKUP($A$6,'% ставки за кредитами ДГ'!$A$10:$S$200,14,0)),"–",VLOOKUP($A$6,'% ставки за кредитами ДГ'!$A$10:$S$200,14,0))</f>
        <v>2.1476000000000002</v>
      </c>
      <c r="G36" s="92">
        <f t="shared" si="2"/>
        <v>-23.236899999999999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4.5465</v>
      </c>
      <c r="F37" s="99">
        <f>IF(ISERROR(VLOOKUP($A$6,'% ставки за кредитами ДГ'!$A$10:$S$200,16,0)),"–",VLOOKUP($A$6,'% ставки за кредитами ДГ'!$A$10:$S$200,16,0))</f>
        <v>0</v>
      </c>
      <c r="G37" s="99" t="str">
        <f t="shared" si="2"/>
        <v>–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8.8080999999999996</v>
      </c>
      <c r="F39" s="92">
        <f>IF(ISERROR(VLOOKUP($A$6,'% ставки за депозитами НФК'!$A$10:$P$200,2,0)),"–",VLOOKUP($A$6,'% ставки за депозитами НФК'!$A$10:$P$200,2,0))</f>
        <v>9.1058000000000003</v>
      </c>
      <c r="G39" s="92">
        <f t="shared" si="2"/>
        <v>0.29770000000000074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8.9715000000000007</v>
      </c>
      <c r="F40" s="92">
        <f>IF(ISERROR(VLOOKUP($A$6,'% ставки за депозитами НФК'!$A$10:$P$200,7,0)),"–",VLOOKUP($A$6,'% ставки за депозитами НФК'!$A$10:$P$200,7,0))</f>
        <v>9.8684999999999992</v>
      </c>
      <c r="G40" s="92">
        <f t="shared" si="2"/>
        <v>0.89699999999999847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1.3329</v>
      </c>
      <c r="F41" s="92">
        <f>IF(ISERROR(VLOOKUP($A$6,'% ставки за депозитами НФК'!$A$10:$P$200,12,0)),"–",VLOOKUP($A$6,'% ставки за депозитами НФК'!$A$10:$P$200,12,0))</f>
        <v>0.69510000000000005</v>
      </c>
      <c r="G41" s="92">
        <f t="shared" si="2"/>
        <v>-0.63779999999999992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5.8095999999999997</v>
      </c>
      <c r="F42" s="92">
        <f>IF(ISERROR(VLOOKUP($A$6,'% ставки за депозитами ДГ'!$A$10:$P$200,2,0)),"–",VLOOKUP($A$6,'% ставки за депозитами ДГ'!$A$10:$P$200,2,0))</f>
        <v>5.9353999999999996</v>
      </c>
      <c r="G42" s="92">
        <f t="shared" si="2"/>
        <v>0.12579999999999991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9.2348999999999997</v>
      </c>
      <c r="F43" s="92">
        <f>IF(ISERROR(VLOOKUP($A$6,'% ставки за депозитами ДГ'!$A$10:$P$200,7,0)),"–",VLOOKUP($A$6,'% ставки за депозитами ДГ'!$A$10:$P$200,7,0))</f>
        <v>9.1992999999999991</v>
      </c>
      <c r="G43" s="92">
        <f t="shared" si="2"/>
        <v>-3.560000000000052E-2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0.70850000000000002</v>
      </c>
      <c r="F44" s="99">
        <f>IF(ISERROR(VLOOKUP($A$6,'% ставки за депозитами ДГ'!$A$10:$P$200,12,0)),"–",VLOOKUP($A$6,'% ставки за депозитами ДГ'!$A$10:$P$200,12,0))</f>
        <v>0.40160000000000001</v>
      </c>
      <c r="G44" s="99">
        <f t="shared" si="2"/>
        <v>-0.30690000000000001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1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152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344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 t="s">
        <v>274</v>
      </c>
      <c r="B10" s="167" t="s">
        <v>201</v>
      </c>
      <c r="C10" s="166">
        <v>322313</v>
      </c>
      <c r="D10" s="166">
        <v>46</v>
      </c>
      <c r="E10" s="166">
        <v>3</v>
      </c>
    </row>
    <row r="11" spans="1:16" s="2" customFormat="1">
      <c r="A11" s="165" t="s">
        <v>275</v>
      </c>
      <c r="B11" s="167" t="s">
        <v>202</v>
      </c>
      <c r="C11" s="166">
        <v>300465</v>
      </c>
      <c r="D11" s="166">
        <v>1237</v>
      </c>
      <c r="E11" s="166">
        <v>25</v>
      </c>
    </row>
    <row r="12" spans="1:16" s="2" customFormat="1">
      <c r="A12" s="165" t="s">
        <v>276</v>
      </c>
      <c r="B12" s="167" t="s">
        <v>222</v>
      </c>
      <c r="C12" s="166">
        <v>300119</v>
      </c>
      <c r="D12" s="166">
        <v>29</v>
      </c>
      <c r="E12" s="166">
        <v>1</v>
      </c>
    </row>
    <row r="13" spans="1:16" s="2" customFormat="1">
      <c r="A13" s="165" t="s">
        <v>277</v>
      </c>
      <c r="B13" s="167" t="s">
        <v>203</v>
      </c>
      <c r="C13" s="166">
        <v>300335</v>
      </c>
      <c r="D13" s="166">
        <v>357</v>
      </c>
      <c r="E13" s="166">
        <v>4</v>
      </c>
    </row>
    <row r="14" spans="1:16" s="2" customFormat="1">
      <c r="A14" s="165" t="s">
        <v>278</v>
      </c>
      <c r="B14" s="167" t="s">
        <v>204</v>
      </c>
      <c r="C14" s="166">
        <v>320940</v>
      </c>
      <c r="D14" s="166">
        <v>2</v>
      </c>
      <c r="E14" s="166">
        <v>0</v>
      </c>
    </row>
    <row r="15" spans="1:16" s="2" customFormat="1">
      <c r="A15" s="165" t="s">
        <v>279</v>
      </c>
      <c r="B15" s="167" t="s">
        <v>269</v>
      </c>
      <c r="C15" s="166">
        <v>305299</v>
      </c>
      <c r="D15" s="166">
        <v>1294</v>
      </c>
      <c r="E15" s="166">
        <v>20</v>
      </c>
    </row>
    <row r="16" spans="1:16" s="2" customFormat="1">
      <c r="A16" s="165" t="s">
        <v>280</v>
      </c>
      <c r="B16" s="167" t="s">
        <v>205</v>
      </c>
      <c r="C16" s="166">
        <v>353100</v>
      </c>
      <c r="D16" s="166">
        <v>17</v>
      </c>
      <c r="E16" s="166">
        <v>0</v>
      </c>
    </row>
    <row r="17" spans="1:5" s="2" customFormat="1">
      <c r="A17" s="165" t="s">
        <v>281</v>
      </c>
      <c r="B17" s="167" t="s">
        <v>206</v>
      </c>
      <c r="C17" s="166">
        <v>339500</v>
      </c>
      <c r="D17" s="166">
        <v>89</v>
      </c>
      <c r="E17" s="166">
        <v>4</v>
      </c>
    </row>
    <row r="18" spans="1:5" s="2" customFormat="1">
      <c r="A18" s="165" t="s">
        <v>282</v>
      </c>
      <c r="B18" s="167" t="s">
        <v>238</v>
      </c>
      <c r="C18" s="166">
        <v>334840</v>
      </c>
      <c r="D18" s="166">
        <v>1</v>
      </c>
      <c r="E18" s="166">
        <v>0</v>
      </c>
    </row>
    <row r="19" spans="1:5" s="2" customFormat="1">
      <c r="A19" s="165" t="s">
        <v>283</v>
      </c>
      <c r="B19" s="167" t="s">
        <v>262</v>
      </c>
      <c r="C19" s="166">
        <v>325365</v>
      </c>
      <c r="D19" s="166">
        <v>64</v>
      </c>
      <c r="E19" s="166">
        <v>2</v>
      </c>
    </row>
    <row r="20" spans="1:5" s="2" customFormat="1">
      <c r="A20" s="165" t="s">
        <v>284</v>
      </c>
      <c r="B20" s="167" t="s">
        <v>268</v>
      </c>
      <c r="C20" s="166">
        <v>325268</v>
      </c>
      <c r="D20" s="166">
        <v>19</v>
      </c>
      <c r="E20" s="166">
        <v>1</v>
      </c>
    </row>
    <row r="21" spans="1:5" s="2" customFormat="1">
      <c r="A21" s="165" t="s">
        <v>285</v>
      </c>
      <c r="B21" s="167" t="s">
        <v>263</v>
      </c>
      <c r="C21" s="166">
        <v>325990</v>
      </c>
      <c r="D21" s="166">
        <v>9</v>
      </c>
      <c r="E21" s="166">
        <v>1</v>
      </c>
    </row>
    <row r="22" spans="1:5" s="2" customFormat="1">
      <c r="A22" s="165" t="s">
        <v>286</v>
      </c>
      <c r="B22" s="167" t="s">
        <v>239</v>
      </c>
      <c r="C22" s="166">
        <v>307770</v>
      </c>
      <c r="D22" s="166">
        <v>223</v>
      </c>
      <c r="E22" s="166">
        <v>9</v>
      </c>
    </row>
    <row r="23" spans="1:5" s="2" customFormat="1">
      <c r="A23" s="165" t="s">
        <v>287</v>
      </c>
      <c r="B23" s="167" t="s">
        <v>207</v>
      </c>
      <c r="C23" s="166">
        <v>313849</v>
      </c>
      <c r="D23" s="166">
        <v>27</v>
      </c>
      <c r="E23" s="166">
        <v>0</v>
      </c>
    </row>
    <row r="24" spans="1:5" s="2" customFormat="1">
      <c r="A24" s="165" t="s">
        <v>288</v>
      </c>
      <c r="B24" s="167" t="s">
        <v>220</v>
      </c>
      <c r="C24" s="166">
        <v>328168</v>
      </c>
      <c r="D24" s="166">
        <v>38</v>
      </c>
      <c r="E24" s="166">
        <v>0</v>
      </c>
    </row>
    <row r="25" spans="1:5" s="2" customFormat="1" ht="15" customHeight="1">
      <c r="A25" s="165" t="s">
        <v>289</v>
      </c>
      <c r="B25" s="167" t="s">
        <v>208</v>
      </c>
      <c r="C25" s="166">
        <v>328209</v>
      </c>
      <c r="D25" s="166">
        <v>50</v>
      </c>
      <c r="E25" s="166">
        <v>1</v>
      </c>
    </row>
    <row r="26" spans="1:5" s="2" customFormat="1">
      <c r="A26" s="165" t="s">
        <v>290</v>
      </c>
      <c r="B26" s="167" t="s">
        <v>223</v>
      </c>
      <c r="C26" s="166">
        <v>331489</v>
      </c>
      <c r="D26" s="166">
        <v>82</v>
      </c>
      <c r="E26" s="166">
        <v>0</v>
      </c>
    </row>
    <row r="27" spans="1:5" s="2" customFormat="1">
      <c r="A27" s="165" t="s">
        <v>291</v>
      </c>
      <c r="B27" s="167" t="s">
        <v>248</v>
      </c>
      <c r="C27" s="166">
        <v>334851</v>
      </c>
      <c r="D27" s="166">
        <v>224</v>
      </c>
      <c r="E27" s="166">
        <v>2</v>
      </c>
    </row>
    <row r="28" spans="1:5" s="2" customFormat="1">
      <c r="A28" s="165" t="s">
        <v>292</v>
      </c>
      <c r="B28" s="167" t="s">
        <v>240</v>
      </c>
      <c r="C28" s="166">
        <v>351607</v>
      </c>
      <c r="D28" s="166">
        <v>18</v>
      </c>
      <c r="E28" s="166">
        <v>0</v>
      </c>
    </row>
    <row r="29" spans="1:5" s="2" customFormat="1">
      <c r="A29" s="165" t="s">
        <v>293</v>
      </c>
      <c r="B29" s="167" t="s">
        <v>224</v>
      </c>
      <c r="C29" s="166">
        <v>351254</v>
      </c>
      <c r="D29" s="166">
        <v>8</v>
      </c>
      <c r="E29" s="166">
        <v>0</v>
      </c>
    </row>
    <row r="30" spans="1:5" s="2" customFormat="1">
      <c r="A30" s="165" t="s">
        <v>294</v>
      </c>
      <c r="B30" s="167" t="s">
        <v>241</v>
      </c>
      <c r="C30" s="166">
        <v>321723</v>
      </c>
      <c r="D30" s="166">
        <v>1</v>
      </c>
      <c r="E30" s="166">
        <v>0</v>
      </c>
    </row>
    <row r="31" spans="1:5" s="2" customFormat="1">
      <c r="A31" s="165" t="s">
        <v>295</v>
      </c>
      <c r="B31" s="167" t="s">
        <v>225</v>
      </c>
      <c r="C31" s="166">
        <v>353489</v>
      </c>
      <c r="D31" s="166">
        <v>10</v>
      </c>
      <c r="E31" s="166">
        <v>0</v>
      </c>
    </row>
    <row r="32" spans="1:5" s="2" customFormat="1">
      <c r="A32" s="165" t="s">
        <v>296</v>
      </c>
      <c r="B32" s="167" t="s">
        <v>249</v>
      </c>
      <c r="C32" s="166">
        <v>351005</v>
      </c>
      <c r="D32" s="166">
        <v>233</v>
      </c>
      <c r="E32" s="166">
        <v>7</v>
      </c>
    </row>
    <row r="33" spans="1:5" s="2" customFormat="1">
      <c r="A33" s="165" t="s">
        <v>297</v>
      </c>
      <c r="B33" s="167" t="s">
        <v>250</v>
      </c>
      <c r="C33" s="166">
        <v>336310</v>
      </c>
      <c r="D33" s="166">
        <v>77</v>
      </c>
      <c r="E33" s="166">
        <v>3</v>
      </c>
    </row>
    <row r="34" spans="1:5" s="2" customFormat="1">
      <c r="A34" s="165" t="s">
        <v>298</v>
      </c>
      <c r="B34" s="167" t="s">
        <v>226</v>
      </c>
      <c r="C34" s="166">
        <v>312248</v>
      </c>
      <c r="D34" s="166">
        <v>38</v>
      </c>
      <c r="E34" s="166">
        <v>34</v>
      </c>
    </row>
    <row r="35" spans="1:5" s="2" customFormat="1">
      <c r="A35" s="165" t="s">
        <v>299</v>
      </c>
      <c r="B35" s="167" t="s">
        <v>300</v>
      </c>
      <c r="C35" s="166">
        <v>320371</v>
      </c>
      <c r="D35" s="166">
        <v>11</v>
      </c>
      <c r="E35" s="166">
        <v>0</v>
      </c>
    </row>
    <row r="36" spans="1:5" s="2" customFormat="1">
      <c r="A36" s="165" t="s">
        <v>301</v>
      </c>
      <c r="B36" s="167" t="s">
        <v>227</v>
      </c>
      <c r="C36" s="166">
        <v>380838</v>
      </c>
      <c r="D36" s="166">
        <v>45</v>
      </c>
      <c r="E36" s="166">
        <v>1</v>
      </c>
    </row>
    <row r="37" spans="1:5" s="2" customFormat="1">
      <c r="A37" s="165" t="s">
        <v>302</v>
      </c>
      <c r="B37" s="167" t="s">
        <v>264</v>
      </c>
      <c r="C37" s="166">
        <v>300614</v>
      </c>
      <c r="D37" s="166">
        <v>141</v>
      </c>
      <c r="E37" s="166">
        <v>2</v>
      </c>
    </row>
    <row r="38" spans="1:5" s="2" customFormat="1">
      <c r="A38" s="165" t="s">
        <v>303</v>
      </c>
      <c r="B38" s="167" t="s">
        <v>209</v>
      </c>
      <c r="C38" s="166">
        <v>313582</v>
      </c>
      <c r="D38" s="166">
        <v>27</v>
      </c>
      <c r="E38" s="166">
        <v>0</v>
      </c>
    </row>
    <row r="39" spans="1:5" s="2" customFormat="1">
      <c r="A39" s="165" t="s">
        <v>304</v>
      </c>
      <c r="B39" s="167" t="s">
        <v>242</v>
      </c>
      <c r="C39" s="166">
        <v>322539</v>
      </c>
      <c r="D39" s="166">
        <v>16</v>
      </c>
      <c r="E39" s="166">
        <v>0</v>
      </c>
    </row>
    <row r="40" spans="1:5" s="2" customFormat="1">
      <c r="A40" s="165" t="s">
        <v>305</v>
      </c>
      <c r="B40" s="167" t="s">
        <v>210</v>
      </c>
      <c r="C40" s="166">
        <v>322540</v>
      </c>
      <c r="D40" s="166">
        <v>52</v>
      </c>
      <c r="E40" s="166">
        <v>1</v>
      </c>
    </row>
    <row r="41" spans="1:5" s="2" customFormat="1">
      <c r="A41" s="165" t="s">
        <v>306</v>
      </c>
      <c r="B41" s="167" t="s">
        <v>228</v>
      </c>
      <c r="C41" s="166">
        <v>322302</v>
      </c>
      <c r="D41" s="166">
        <v>38</v>
      </c>
      <c r="E41" s="166">
        <v>0</v>
      </c>
    </row>
    <row r="42" spans="1:5" s="2" customFormat="1">
      <c r="A42" s="165" t="s">
        <v>307</v>
      </c>
      <c r="B42" s="167" t="s">
        <v>265</v>
      </c>
      <c r="C42" s="166">
        <v>322001</v>
      </c>
      <c r="D42" s="166">
        <v>13</v>
      </c>
      <c r="E42" s="166">
        <v>0</v>
      </c>
    </row>
    <row r="43" spans="1:5" s="2" customFormat="1">
      <c r="A43" s="165" t="s">
        <v>308</v>
      </c>
      <c r="B43" s="167" t="s">
        <v>211</v>
      </c>
      <c r="C43" s="166">
        <v>300658</v>
      </c>
      <c r="D43" s="166">
        <v>15</v>
      </c>
      <c r="E43" s="166">
        <v>0</v>
      </c>
    </row>
    <row r="44" spans="1:5" s="2" customFormat="1">
      <c r="A44" s="165" t="s">
        <v>309</v>
      </c>
      <c r="B44" s="167" t="s">
        <v>243</v>
      </c>
      <c r="C44" s="166">
        <v>305749</v>
      </c>
      <c r="D44" s="166">
        <v>28</v>
      </c>
      <c r="E44" s="166">
        <v>0</v>
      </c>
    </row>
    <row r="45" spans="1:5" s="2" customFormat="1">
      <c r="A45" s="165" t="s">
        <v>310</v>
      </c>
      <c r="B45" s="167" t="s">
        <v>244</v>
      </c>
      <c r="C45" s="166">
        <v>300346</v>
      </c>
      <c r="D45" s="166">
        <v>145</v>
      </c>
      <c r="E45" s="166">
        <v>8</v>
      </c>
    </row>
    <row r="46" spans="1:5" s="2" customFormat="1">
      <c r="A46" s="165" t="s">
        <v>311</v>
      </c>
      <c r="B46" s="167" t="s">
        <v>212</v>
      </c>
      <c r="C46" s="166">
        <v>320478</v>
      </c>
      <c r="D46" s="166">
        <v>216</v>
      </c>
      <c r="E46" s="166">
        <v>10</v>
      </c>
    </row>
    <row r="47" spans="1:5" s="2" customFormat="1">
      <c r="A47" s="165" t="s">
        <v>312</v>
      </c>
      <c r="B47" s="167" t="s">
        <v>251</v>
      </c>
      <c r="C47" s="166">
        <v>306500</v>
      </c>
      <c r="D47" s="166">
        <v>26</v>
      </c>
      <c r="E47" s="166">
        <v>0</v>
      </c>
    </row>
    <row r="48" spans="1:5" s="2" customFormat="1">
      <c r="A48" s="165" t="s">
        <v>313</v>
      </c>
      <c r="B48" s="167" t="s">
        <v>213</v>
      </c>
      <c r="C48" s="166">
        <v>300647</v>
      </c>
      <c r="D48" s="166">
        <v>5</v>
      </c>
      <c r="E48" s="166">
        <v>0</v>
      </c>
    </row>
    <row r="49" spans="1:5" s="2" customFormat="1">
      <c r="A49" s="165" t="s">
        <v>314</v>
      </c>
      <c r="B49" s="167" t="s">
        <v>229</v>
      </c>
      <c r="C49" s="166">
        <v>300506</v>
      </c>
      <c r="D49" s="166">
        <v>13</v>
      </c>
      <c r="E49" s="166">
        <v>0</v>
      </c>
    </row>
    <row r="50" spans="1:5" s="2" customFormat="1">
      <c r="A50" s="165" t="s">
        <v>315</v>
      </c>
      <c r="B50" s="167" t="s">
        <v>252</v>
      </c>
      <c r="C50" s="166">
        <v>300539</v>
      </c>
      <c r="D50" s="166">
        <v>0</v>
      </c>
      <c r="E50" s="166">
        <v>0</v>
      </c>
    </row>
    <row r="51" spans="1:5" s="2" customFormat="1">
      <c r="A51" s="165" t="s">
        <v>316</v>
      </c>
      <c r="B51" s="167" t="s">
        <v>214</v>
      </c>
      <c r="C51" s="166">
        <v>300528</v>
      </c>
      <c r="D51" s="166">
        <v>75</v>
      </c>
      <c r="E51" s="166">
        <v>4</v>
      </c>
    </row>
    <row r="52" spans="1:5" s="2" customFormat="1">
      <c r="A52" s="165" t="s">
        <v>317</v>
      </c>
      <c r="B52" s="167" t="s">
        <v>230</v>
      </c>
      <c r="C52" s="166">
        <v>300584</v>
      </c>
      <c r="D52" s="166">
        <v>0</v>
      </c>
      <c r="E52" s="166">
        <v>0</v>
      </c>
    </row>
    <row r="53" spans="1:5" s="2" customFormat="1">
      <c r="A53" s="165" t="s">
        <v>318</v>
      </c>
      <c r="B53" s="167" t="s">
        <v>215</v>
      </c>
      <c r="C53" s="166">
        <v>320984</v>
      </c>
      <c r="D53" s="166">
        <v>4</v>
      </c>
      <c r="E53" s="166">
        <v>0</v>
      </c>
    </row>
    <row r="54" spans="1:5" s="2" customFormat="1">
      <c r="A54" s="165" t="s">
        <v>319</v>
      </c>
      <c r="B54" s="167" t="s">
        <v>216</v>
      </c>
      <c r="C54" s="166">
        <v>307123</v>
      </c>
      <c r="D54" s="166">
        <v>35</v>
      </c>
      <c r="E54" s="166">
        <v>0</v>
      </c>
    </row>
    <row r="55" spans="1:5" s="2" customFormat="1">
      <c r="A55" s="165" t="s">
        <v>320</v>
      </c>
      <c r="B55" s="167" t="s">
        <v>253</v>
      </c>
      <c r="C55" s="166">
        <v>380106</v>
      </c>
      <c r="D55" s="166">
        <v>0</v>
      </c>
      <c r="E55" s="166">
        <v>0</v>
      </c>
    </row>
    <row r="56" spans="1:5" s="2" customFormat="1" ht="28.8">
      <c r="A56" s="165" t="s">
        <v>321</v>
      </c>
      <c r="B56" s="167" t="s">
        <v>254</v>
      </c>
      <c r="C56" s="166">
        <v>380883</v>
      </c>
      <c r="D56" s="166">
        <v>0</v>
      </c>
      <c r="E56" s="166">
        <v>0</v>
      </c>
    </row>
    <row r="57" spans="1:5" s="2" customFormat="1" ht="28.8">
      <c r="A57" s="165" t="s">
        <v>322</v>
      </c>
      <c r="B57" s="167" t="s">
        <v>270</v>
      </c>
      <c r="C57" s="166">
        <v>380281</v>
      </c>
      <c r="D57" s="166">
        <v>35</v>
      </c>
      <c r="E57" s="166">
        <v>1</v>
      </c>
    </row>
    <row r="58" spans="1:5" s="2" customFormat="1">
      <c r="A58" s="165" t="s">
        <v>323</v>
      </c>
      <c r="B58" s="167" t="s">
        <v>245</v>
      </c>
      <c r="C58" s="166">
        <v>380418</v>
      </c>
      <c r="D58" s="166">
        <v>17</v>
      </c>
      <c r="E58" s="166">
        <v>0</v>
      </c>
    </row>
    <row r="59" spans="1:5" s="2" customFormat="1">
      <c r="A59" s="165" t="s">
        <v>324</v>
      </c>
      <c r="B59" s="167" t="s">
        <v>246</v>
      </c>
      <c r="C59" s="166">
        <v>307350</v>
      </c>
      <c r="D59" s="166">
        <v>13</v>
      </c>
      <c r="E59" s="166">
        <v>0</v>
      </c>
    </row>
    <row r="60" spans="1:5" s="2" customFormat="1">
      <c r="A60" s="165" t="s">
        <v>325</v>
      </c>
      <c r="B60" s="167" t="s">
        <v>255</v>
      </c>
      <c r="C60" s="166">
        <v>380366</v>
      </c>
      <c r="D60" s="166">
        <v>1</v>
      </c>
      <c r="E60" s="166">
        <v>0</v>
      </c>
    </row>
    <row r="61" spans="1:5" s="2" customFormat="1">
      <c r="A61" s="165" t="s">
        <v>326</v>
      </c>
      <c r="B61" s="167" t="s">
        <v>256</v>
      </c>
      <c r="C61" s="166">
        <v>380441</v>
      </c>
      <c r="D61" s="166">
        <v>0</v>
      </c>
      <c r="E61" s="166">
        <v>0</v>
      </c>
    </row>
    <row r="62" spans="1:5" s="2" customFormat="1">
      <c r="A62" s="165" t="s">
        <v>327</v>
      </c>
      <c r="B62" s="167" t="s">
        <v>217</v>
      </c>
      <c r="C62" s="166">
        <v>380377</v>
      </c>
      <c r="D62" s="166">
        <v>50</v>
      </c>
      <c r="E62" s="166">
        <v>0</v>
      </c>
    </row>
    <row r="63" spans="1:5" s="2" customFormat="1">
      <c r="A63" s="165" t="s">
        <v>328</v>
      </c>
      <c r="B63" s="167" t="s">
        <v>231</v>
      </c>
      <c r="C63" s="166">
        <v>313009</v>
      </c>
      <c r="D63" s="166">
        <v>11</v>
      </c>
      <c r="E63" s="166">
        <v>0</v>
      </c>
    </row>
    <row r="64" spans="1:5" s="2" customFormat="1">
      <c r="A64" s="165" t="s">
        <v>329</v>
      </c>
      <c r="B64" s="167" t="s">
        <v>266</v>
      </c>
      <c r="C64" s="166">
        <v>380526</v>
      </c>
      <c r="D64" s="166">
        <v>27</v>
      </c>
      <c r="E64" s="166">
        <v>0</v>
      </c>
    </row>
    <row r="65" spans="1:5" s="2" customFormat="1">
      <c r="A65" s="165" t="s">
        <v>330</v>
      </c>
      <c r="B65" s="167" t="s">
        <v>257</v>
      </c>
      <c r="C65" s="166">
        <v>380548</v>
      </c>
      <c r="D65" s="166">
        <v>5</v>
      </c>
      <c r="E65" s="166">
        <v>0</v>
      </c>
    </row>
    <row r="66" spans="1:5" s="2" customFormat="1">
      <c r="A66" s="165" t="s">
        <v>331</v>
      </c>
      <c r="B66" s="167" t="s">
        <v>232</v>
      </c>
      <c r="C66" s="166">
        <v>380582</v>
      </c>
      <c r="D66" s="166">
        <v>14</v>
      </c>
      <c r="E66" s="166">
        <v>0</v>
      </c>
    </row>
    <row r="67" spans="1:5" s="2" customFormat="1">
      <c r="A67" s="165" t="s">
        <v>332</v>
      </c>
      <c r="B67" s="167" t="s">
        <v>218</v>
      </c>
      <c r="C67" s="166">
        <v>380634</v>
      </c>
      <c r="D67" s="166">
        <v>132</v>
      </c>
      <c r="E67" s="166">
        <v>3</v>
      </c>
    </row>
    <row r="68" spans="1:5" s="2" customFormat="1">
      <c r="A68" s="165" t="s">
        <v>333</v>
      </c>
      <c r="B68" s="167" t="s">
        <v>258</v>
      </c>
      <c r="C68" s="166">
        <v>380645</v>
      </c>
      <c r="D68" s="166">
        <v>5</v>
      </c>
      <c r="E68" s="166">
        <v>0</v>
      </c>
    </row>
    <row r="69" spans="1:5" s="2" customFormat="1">
      <c r="A69" s="165" t="s">
        <v>334</v>
      </c>
      <c r="B69" s="167" t="s">
        <v>247</v>
      </c>
      <c r="C69" s="166">
        <v>377090</v>
      </c>
      <c r="D69" s="166">
        <v>6</v>
      </c>
      <c r="E69" s="166">
        <v>0</v>
      </c>
    </row>
    <row r="70" spans="1:5" s="2" customFormat="1">
      <c r="A70" s="165" t="s">
        <v>335</v>
      </c>
      <c r="B70" s="167" t="s">
        <v>259</v>
      </c>
      <c r="C70" s="166">
        <v>380731</v>
      </c>
      <c r="D70" s="166">
        <v>0</v>
      </c>
      <c r="E70" s="166">
        <v>0</v>
      </c>
    </row>
    <row r="71" spans="1:5" s="2" customFormat="1">
      <c r="A71" s="165" t="s">
        <v>336</v>
      </c>
      <c r="B71" s="167" t="s">
        <v>260</v>
      </c>
      <c r="C71" s="166">
        <v>380797</v>
      </c>
      <c r="D71" s="166">
        <v>0</v>
      </c>
      <c r="E71" s="166">
        <v>0</v>
      </c>
    </row>
    <row r="72" spans="1:5" s="2" customFormat="1">
      <c r="A72" s="165" t="s">
        <v>337</v>
      </c>
      <c r="B72" s="167" t="s">
        <v>233</v>
      </c>
      <c r="C72" s="166">
        <v>380816</v>
      </c>
      <c r="D72" s="166">
        <v>64</v>
      </c>
      <c r="E72" s="166">
        <v>4</v>
      </c>
    </row>
    <row r="73" spans="1:5" s="2" customFormat="1">
      <c r="A73" s="165" t="s">
        <v>338</v>
      </c>
      <c r="B73" s="167" t="s">
        <v>234</v>
      </c>
      <c r="C73" s="166">
        <v>380894</v>
      </c>
      <c r="D73" s="166">
        <v>0</v>
      </c>
      <c r="E73" s="166">
        <v>0</v>
      </c>
    </row>
    <row r="74" spans="1:5" s="2" customFormat="1">
      <c r="A74" s="165" t="s">
        <v>339</v>
      </c>
      <c r="B74" s="167" t="s">
        <v>221</v>
      </c>
      <c r="C74" s="166">
        <v>380946</v>
      </c>
      <c r="D74" s="166">
        <v>0</v>
      </c>
      <c r="E74" s="166">
        <v>0</v>
      </c>
    </row>
    <row r="75" spans="1:5" s="2" customFormat="1">
      <c r="A75" s="165" t="s">
        <v>340</v>
      </c>
      <c r="B75" s="167" t="s">
        <v>267</v>
      </c>
      <c r="C75" s="166">
        <v>339016</v>
      </c>
      <c r="D75" s="166">
        <v>0</v>
      </c>
      <c r="E75" s="166">
        <v>0</v>
      </c>
    </row>
    <row r="76" spans="1:5" s="2" customFormat="1">
      <c r="A76" s="165" t="s">
        <v>341</v>
      </c>
      <c r="B76" s="167" t="s">
        <v>235</v>
      </c>
      <c r="C76" s="166">
        <v>339050</v>
      </c>
      <c r="D76" s="166">
        <v>23</v>
      </c>
      <c r="E76" s="166">
        <v>0</v>
      </c>
    </row>
    <row r="77" spans="1:5" s="2" customFormat="1">
      <c r="A77" s="165" t="s">
        <v>342</v>
      </c>
      <c r="B77" s="167" t="s">
        <v>261</v>
      </c>
      <c r="C77" s="166">
        <v>339072</v>
      </c>
      <c r="D77" s="166">
        <v>15</v>
      </c>
      <c r="E77" s="166">
        <v>0</v>
      </c>
    </row>
    <row r="78" spans="1:5" s="2" customFormat="1">
      <c r="A78" s="165"/>
      <c r="B78" s="173" t="s">
        <v>343</v>
      </c>
      <c r="C78" s="174"/>
      <c r="D78" s="174">
        <v>5516</v>
      </c>
      <c r="E78" s="174">
        <v>152</v>
      </c>
    </row>
    <row r="79" spans="1:5" s="2" customFormat="1">
      <c r="A79" s="165"/>
      <c r="B79" s="173"/>
      <c r="C79" s="174"/>
      <c r="D79" s="174"/>
      <c r="E79" s="174"/>
    </row>
    <row r="80" spans="1:5" s="2" customFormat="1">
      <c r="A80" s="165"/>
      <c r="B80" s="167"/>
      <c r="C80" s="166"/>
      <c r="D80" s="166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9"/>
      <c r="C85" s="166"/>
      <c r="D85" s="172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C87" s="166"/>
      <c r="D87" s="166"/>
      <c r="E87" s="166"/>
    </row>
    <row r="88" spans="1:5" s="2" customFormat="1">
      <c r="A88" s="165"/>
      <c r="C88" s="166"/>
      <c r="D88" s="166"/>
      <c r="E88" s="166"/>
    </row>
    <row r="89" spans="1:5" s="2" customFormat="1">
      <c r="A89" s="165"/>
      <c r="B89" s="167"/>
      <c r="C89" s="166"/>
      <c r="D89" s="166"/>
      <c r="E89" s="166"/>
    </row>
    <row r="90" spans="1:5" s="2" customFormat="1">
      <c r="A90" s="165"/>
      <c r="B90" s="167"/>
      <c r="C90" s="166"/>
      <c r="D90" s="166"/>
      <c r="E90" s="166"/>
    </row>
    <row r="91" spans="1:5" s="2" customFormat="1">
      <c r="A91" s="165"/>
      <c r="B91" s="167"/>
      <c r="C91" s="166"/>
      <c r="D91" s="166"/>
      <c r="E91" s="166"/>
    </row>
    <row r="92" spans="1:5" s="2" customFormat="1">
      <c r="A92" s="165"/>
      <c r="B92" s="167"/>
      <c r="C92" s="166"/>
      <c r="D92" s="166"/>
      <c r="E92" s="166"/>
    </row>
    <row r="93" spans="1:5" s="2" customFormat="1">
      <c r="A93" s="165"/>
      <c r="B93" s="167"/>
      <c r="C93" s="166"/>
      <c r="D93" s="166"/>
      <c r="E93" s="166"/>
    </row>
    <row r="94" spans="1:5" s="2" customFormat="1">
      <c r="A94" s="165"/>
      <c r="B94" s="167"/>
      <c r="C94" s="166"/>
      <c r="D94" s="166"/>
      <c r="E94" s="166"/>
    </row>
    <row r="95" spans="1:5" s="2" customFormat="1">
      <c r="A95" s="165"/>
      <c r="B95" s="168"/>
      <c r="C95" s="166"/>
      <c r="D95" s="166"/>
      <c r="E95" s="166"/>
    </row>
    <row r="96" spans="1:5" s="2" customFormat="1">
      <c r="A96" s="165"/>
      <c r="B96" s="168"/>
      <c r="C96" s="166"/>
      <c r="D96" s="166"/>
      <c r="E96" s="166"/>
    </row>
    <row r="97" spans="1:5" s="2" customFormat="1">
      <c r="A97" s="165"/>
      <c r="B97" s="168"/>
      <c r="C97" s="166"/>
      <c r="D97" s="166"/>
      <c r="E97" s="166"/>
    </row>
    <row r="98" spans="1:5" s="2" customFormat="1">
      <c r="A98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237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237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237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237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271</v>
      </c>
      <c r="D7" s="217" t="s">
        <v>272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273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237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237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237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2022-11-29T02:04:13Z</dcterms:modified>
</cp:coreProperties>
</file>